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JANKO\Desktop\ACER2\MBB\Spevnená plocha\VO\Vysvetlenie SP č. 3\"/>
    </mc:Choice>
  </mc:AlternateContent>
  <xr:revisionPtr revIDLastSave="0" documentId="13_ncr:1_{02F0021F-695A-4836-81E2-8586F2C2604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SO01 - SO01  Spevnené plo..." sheetId="2" r:id="rId2"/>
    <sheet name="SO02 - SO02  Dažďová kana..." sheetId="3" r:id="rId3"/>
    <sheet name="SO03 - SO03  Verejné osve..." sheetId="4" r:id="rId4"/>
    <sheet name="SO04 - SO04  Drobná archi..." sheetId="5" r:id="rId5"/>
    <sheet name="SO05 - SO05  Outdoorové p..." sheetId="6" r:id="rId6"/>
    <sheet name="SO05a - SO05a  Streetbalo..." sheetId="7" r:id="rId7"/>
    <sheet name="SO06 - SO06  Stavebné úpr..." sheetId="8" r:id="rId8"/>
    <sheet name="SO07 - SO07  Prekládka pl..." sheetId="9" r:id="rId9"/>
  </sheets>
  <definedNames>
    <definedName name="_xlnm._FilterDatabase" localSheetId="1" hidden="1">'SO01 - SO01  Spevnené plo...'!$C$125:$K$208</definedName>
    <definedName name="_xlnm._FilterDatabase" localSheetId="2" hidden="1">'SO02 - SO02  Dažďová kana...'!$C$124:$K$199</definedName>
    <definedName name="_xlnm._FilterDatabase" localSheetId="3" hidden="1">'SO03 - SO03  Verejné osve...'!$C$120:$K$191</definedName>
    <definedName name="_xlnm._FilterDatabase" localSheetId="4" hidden="1">'SO04 - SO04  Drobná archi...'!$C$131:$K$581</definedName>
    <definedName name="_xlnm._FilterDatabase" localSheetId="5" hidden="1">'SO05 - SO05  Outdoorové p...'!$C$128:$K$404</definedName>
    <definedName name="_xlnm._FilterDatabase" localSheetId="6" hidden="1">'SO05a - SO05a  Streetbalo...'!$C$128:$K$212</definedName>
    <definedName name="_xlnm._FilterDatabase" localSheetId="7" hidden="1">'SO06 - SO06  Stavebné úpr...'!$C$129:$K$273</definedName>
    <definedName name="_xlnm._FilterDatabase" localSheetId="8" hidden="1">'SO07 - SO07  Prekládka pl...'!$C$124:$K$199</definedName>
    <definedName name="_xlnm.Print_Titles" localSheetId="0">'Rekapitulácia stavby'!$92:$92</definedName>
    <definedName name="_xlnm.Print_Titles" localSheetId="1">'SO01 - SO01  Spevnené plo...'!$125:$125</definedName>
    <definedName name="_xlnm.Print_Titles" localSheetId="2">'SO02 - SO02  Dažďová kana...'!$124:$124</definedName>
    <definedName name="_xlnm.Print_Titles" localSheetId="3">'SO03 - SO03  Verejné osve...'!$120:$120</definedName>
    <definedName name="_xlnm.Print_Titles" localSheetId="4">'SO04 - SO04  Drobná archi...'!$131:$131</definedName>
    <definedName name="_xlnm.Print_Titles" localSheetId="5">'SO05 - SO05  Outdoorové p...'!$128:$128</definedName>
    <definedName name="_xlnm.Print_Titles" localSheetId="6">'SO05a - SO05a  Streetbalo...'!$128:$128</definedName>
    <definedName name="_xlnm.Print_Titles" localSheetId="7">'SO06 - SO06  Stavebné úpr...'!$129:$129</definedName>
    <definedName name="_xlnm.Print_Titles" localSheetId="8">'SO07 - SO07  Prekládka pl...'!$124:$124</definedName>
    <definedName name="_xlnm.Print_Area" localSheetId="0">'Rekapitulácia stavby'!$D$4:$AO$76,'Rekapitulácia stavby'!$C$82:$AQ$104</definedName>
    <definedName name="_xlnm.Print_Area" localSheetId="1">'SO01 - SO01  Spevnené plo...'!$C$4:$J$76,'SO01 - SO01  Spevnené plo...'!$C$82:$J$107,'SO01 - SO01  Spevnené plo...'!$C$113:$J$208</definedName>
    <definedName name="_xlnm.Print_Area" localSheetId="2">'SO02 - SO02  Dažďová kana...'!$C$4:$J$76,'SO02 - SO02  Dažďová kana...'!$C$82:$J$106,'SO02 - SO02  Dažďová kana...'!$C$112:$J$199</definedName>
    <definedName name="_xlnm.Print_Area" localSheetId="3">'SO03 - SO03  Verejné osve...'!$C$4:$J$76,'SO03 - SO03  Verejné osve...'!$C$82:$J$102,'SO03 - SO03  Verejné osve...'!$C$108:$J$191</definedName>
    <definedName name="_xlnm.Print_Area" localSheetId="4">'SO04 - SO04  Drobná archi...'!$C$4:$J$76,'SO04 - SO04  Drobná archi...'!$C$82:$J$113,'SO04 - SO04  Drobná archi...'!$C$119:$J$581</definedName>
    <definedName name="_xlnm.Print_Area" localSheetId="5">'SO05 - SO05  Outdoorové p...'!$C$4:$J$76,'SO05 - SO05  Outdoorové p...'!$C$82:$J$110,'SO05 - SO05  Outdoorové p...'!$C$116:$J$404</definedName>
    <definedName name="_xlnm.Print_Area" localSheetId="6">'SO05a - SO05a  Streetbalo...'!$C$4:$J$76,'SO05a - SO05a  Streetbalo...'!$C$82:$J$108,'SO05a - SO05a  Streetbalo...'!$C$114:$J$212</definedName>
    <definedName name="_xlnm.Print_Area" localSheetId="7">'SO06 - SO06  Stavebné úpr...'!$C$4:$J$76,'SO06 - SO06  Stavebné úpr...'!$C$82:$J$111,'SO06 - SO06  Stavebné úpr...'!$C$117:$J$273</definedName>
    <definedName name="_xlnm.Print_Area" localSheetId="8">'SO07 - SO07  Prekládka pl...'!$C$4:$J$76,'SO07 - SO07  Prekládka pl...'!$C$82:$J$106,'SO07 - SO07  Prekládka pl...'!$C$112:$J$199</definedName>
  </definedNames>
  <calcPr calcId="191029"/>
</workbook>
</file>

<file path=xl/calcChain.xml><?xml version="1.0" encoding="utf-8"?>
<calcChain xmlns="http://schemas.openxmlformats.org/spreadsheetml/2006/main">
  <c r="J37" i="9" l="1"/>
  <c r="J36" i="9"/>
  <c r="AY103" i="1" s="1"/>
  <c r="J35" i="9"/>
  <c r="AX103" i="1"/>
  <c r="BI199" i="9"/>
  <c r="BH199" i="9"/>
  <c r="BG199" i="9"/>
  <c r="BE199" i="9"/>
  <c r="T199" i="9"/>
  <c r="T198" i="9"/>
  <c r="T197" i="9" s="1"/>
  <c r="R199" i="9"/>
  <c r="R198" i="9"/>
  <c r="R197" i="9"/>
  <c r="P199" i="9"/>
  <c r="P198" i="9" s="1"/>
  <c r="P197" i="9" s="1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2" i="9"/>
  <c r="BH132" i="9"/>
  <c r="BG132" i="9"/>
  <c r="BE132" i="9"/>
  <c r="T132" i="9"/>
  <c r="T131" i="9" s="1"/>
  <c r="R132" i="9"/>
  <c r="R131" i="9" s="1"/>
  <c r="P132" i="9"/>
  <c r="P131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J122" i="9"/>
  <c r="J121" i="9"/>
  <c r="F121" i="9"/>
  <c r="F119" i="9"/>
  <c r="E117" i="9"/>
  <c r="J92" i="9"/>
  <c r="J91" i="9"/>
  <c r="F91" i="9"/>
  <c r="F89" i="9"/>
  <c r="E87" i="9"/>
  <c r="J18" i="9"/>
  <c r="E18" i="9"/>
  <c r="F92" i="9"/>
  <c r="J17" i="9"/>
  <c r="J12" i="9"/>
  <c r="J119" i="9" s="1"/>
  <c r="E7" i="9"/>
  <c r="E115" i="9"/>
  <c r="J37" i="8"/>
  <c r="J36" i="8"/>
  <c r="AY102" i="1"/>
  <c r="J35" i="8"/>
  <c r="AX102" i="1" s="1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69" i="8"/>
  <c r="BH269" i="8"/>
  <c r="BG269" i="8"/>
  <c r="BE269" i="8"/>
  <c r="T269" i="8"/>
  <c r="R269" i="8"/>
  <c r="P269" i="8"/>
  <c r="BI263" i="8"/>
  <c r="BH263" i="8"/>
  <c r="BG263" i="8"/>
  <c r="BE263" i="8"/>
  <c r="T263" i="8"/>
  <c r="R263" i="8"/>
  <c r="P263" i="8"/>
  <c r="BI257" i="8"/>
  <c r="BH257" i="8"/>
  <c r="BG257" i="8"/>
  <c r="BE257" i="8"/>
  <c r="T257" i="8"/>
  <c r="R257" i="8"/>
  <c r="P257" i="8"/>
  <c r="BI253" i="8"/>
  <c r="BH253" i="8"/>
  <c r="BG253" i="8"/>
  <c r="BE253" i="8"/>
  <c r="T253" i="8"/>
  <c r="R253" i="8"/>
  <c r="P253" i="8"/>
  <c r="BI247" i="8"/>
  <c r="BH247" i="8"/>
  <c r="BG247" i="8"/>
  <c r="BE247" i="8"/>
  <c r="T247" i="8"/>
  <c r="R247" i="8"/>
  <c r="P247" i="8"/>
  <c r="BI243" i="8"/>
  <c r="BH243" i="8"/>
  <c r="BG243" i="8"/>
  <c r="BE243" i="8"/>
  <c r="T243" i="8"/>
  <c r="R243" i="8"/>
  <c r="P243" i="8"/>
  <c r="BI237" i="8"/>
  <c r="BH237" i="8"/>
  <c r="BG237" i="8"/>
  <c r="BE237" i="8"/>
  <c r="T237" i="8"/>
  <c r="R237" i="8"/>
  <c r="P237" i="8"/>
  <c r="BI233" i="8"/>
  <c r="BH233" i="8"/>
  <c r="BG233" i="8"/>
  <c r="BE233" i="8"/>
  <c r="T233" i="8"/>
  <c r="R233" i="8"/>
  <c r="P233" i="8"/>
  <c r="BI225" i="8"/>
  <c r="BH225" i="8"/>
  <c r="BG225" i="8"/>
  <c r="BE225" i="8"/>
  <c r="T225" i="8"/>
  <c r="R225" i="8"/>
  <c r="P225" i="8"/>
  <c r="BI221" i="8"/>
  <c r="BH221" i="8"/>
  <c r="BG221" i="8"/>
  <c r="BE221" i="8"/>
  <c r="T221" i="8"/>
  <c r="R221" i="8"/>
  <c r="P221" i="8"/>
  <c r="BI219" i="8"/>
  <c r="BH219" i="8"/>
  <c r="BG219" i="8"/>
  <c r="BE219" i="8"/>
  <c r="T219" i="8"/>
  <c r="R219" i="8"/>
  <c r="P219" i="8"/>
  <c r="BI216" i="8"/>
  <c r="BH216" i="8"/>
  <c r="BG216" i="8"/>
  <c r="BE216" i="8"/>
  <c r="T216" i="8"/>
  <c r="R216" i="8"/>
  <c r="P216" i="8"/>
  <c r="BI213" i="8"/>
  <c r="BH213" i="8"/>
  <c r="BG213" i="8"/>
  <c r="BE213" i="8"/>
  <c r="T213" i="8"/>
  <c r="R213" i="8"/>
  <c r="P213" i="8"/>
  <c r="BI211" i="8"/>
  <c r="BH211" i="8"/>
  <c r="BG211" i="8"/>
  <c r="BE211" i="8"/>
  <c r="T211" i="8"/>
  <c r="R211" i="8"/>
  <c r="P211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6" i="8"/>
  <c r="BH186" i="8"/>
  <c r="BG186" i="8"/>
  <c r="BE186" i="8"/>
  <c r="T186" i="8"/>
  <c r="T185" i="8" s="1"/>
  <c r="R186" i="8"/>
  <c r="R185" i="8"/>
  <c r="P186" i="8"/>
  <c r="P185" i="8" s="1"/>
  <c r="BI182" i="8"/>
  <c r="BH182" i="8"/>
  <c r="BG182" i="8"/>
  <c r="BE182" i="8"/>
  <c r="T182" i="8"/>
  <c r="T181" i="8"/>
  <c r="R182" i="8"/>
  <c r="R181" i="8" s="1"/>
  <c r="P182" i="8"/>
  <c r="P181" i="8"/>
  <c r="BI177" i="8"/>
  <c r="BH177" i="8"/>
  <c r="BG177" i="8"/>
  <c r="BE177" i="8"/>
  <c r="T177" i="8"/>
  <c r="R177" i="8"/>
  <c r="P177" i="8"/>
  <c r="BI174" i="8"/>
  <c r="BH174" i="8"/>
  <c r="BG174" i="8"/>
  <c r="BE174" i="8"/>
  <c r="T174" i="8"/>
  <c r="R174" i="8"/>
  <c r="P174" i="8"/>
  <c r="BI170" i="8"/>
  <c r="BH170" i="8"/>
  <c r="BG170" i="8"/>
  <c r="BE170" i="8"/>
  <c r="T170" i="8"/>
  <c r="R170" i="8"/>
  <c r="P170" i="8"/>
  <c r="BI168" i="8"/>
  <c r="BH168" i="8"/>
  <c r="BG168" i="8"/>
  <c r="BE168" i="8"/>
  <c r="T168" i="8"/>
  <c r="R168" i="8"/>
  <c r="P168" i="8"/>
  <c r="BI165" i="8"/>
  <c r="BH165" i="8"/>
  <c r="BG165" i="8"/>
  <c r="BE165" i="8"/>
  <c r="T165" i="8"/>
  <c r="R165" i="8"/>
  <c r="P165" i="8"/>
  <c r="BI157" i="8"/>
  <c r="BH157" i="8"/>
  <c r="BG157" i="8"/>
  <c r="BE157" i="8"/>
  <c r="T157" i="8"/>
  <c r="R157" i="8"/>
  <c r="P157" i="8"/>
  <c r="BI154" i="8"/>
  <c r="BH154" i="8"/>
  <c r="BG154" i="8"/>
  <c r="BE154" i="8"/>
  <c r="T154" i="8"/>
  <c r="R154" i="8"/>
  <c r="P154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6" i="8"/>
  <c r="BH146" i="8"/>
  <c r="BG146" i="8"/>
  <c r="BE146" i="8"/>
  <c r="T146" i="8"/>
  <c r="R146" i="8"/>
  <c r="P146" i="8"/>
  <c r="BI142" i="8"/>
  <c r="BH142" i="8"/>
  <c r="BG142" i="8"/>
  <c r="BE142" i="8"/>
  <c r="T142" i="8"/>
  <c r="R142" i="8"/>
  <c r="P142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3" i="8"/>
  <c r="BH133" i="8"/>
  <c r="BG133" i="8"/>
  <c r="BE133" i="8"/>
  <c r="T133" i="8"/>
  <c r="R133" i="8"/>
  <c r="P133" i="8"/>
  <c r="J127" i="8"/>
  <c r="J126" i="8"/>
  <c r="F126" i="8"/>
  <c r="F124" i="8"/>
  <c r="E122" i="8"/>
  <c r="J92" i="8"/>
  <c r="J91" i="8"/>
  <c r="F91" i="8"/>
  <c r="F89" i="8"/>
  <c r="E87" i="8"/>
  <c r="J18" i="8"/>
  <c r="E18" i="8"/>
  <c r="F127" i="8" s="1"/>
  <c r="J17" i="8"/>
  <c r="J12" i="8"/>
  <c r="J124" i="8" s="1"/>
  <c r="E7" i="8"/>
  <c r="E85" i="8"/>
  <c r="J39" i="7"/>
  <c r="J38" i="7"/>
  <c r="AY101" i="1" s="1"/>
  <c r="J37" i="7"/>
  <c r="AX101" i="1"/>
  <c r="BI210" i="7"/>
  <c r="BH210" i="7"/>
  <c r="BG210" i="7"/>
  <c r="BE210" i="7"/>
  <c r="T210" i="7"/>
  <c r="T209" i="7" s="1"/>
  <c r="T208" i="7" s="1"/>
  <c r="R210" i="7"/>
  <c r="R209" i="7" s="1"/>
  <c r="R208" i="7" s="1"/>
  <c r="P210" i="7"/>
  <c r="P209" i="7" s="1"/>
  <c r="P208" i="7" s="1"/>
  <c r="BI207" i="7"/>
  <c r="BH207" i="7"/>
  <c r="BG207" i="7"/>
  <c r="BE207" i="7"/>
  <c r="T207" i="7"/>
  <c r="T206" i="7"/>
  <c r="R207" i="7"/>
  <c r="R206" i="7" s="1"/>
  <c r="P207" i="7"/>
  <c r="P206" i="7" s="1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1" i="7"/>
  <c r="BH201" i="7"/>
  <c r="BG201" i="7"/>
  <c r="BE201" i="7"/>
  <c r="T201" i="7"/>
  <c r="R201" i="7"/>
  <c r="P201" i="7"/>
  <c r="BI197" i="7"/>
  <c r="BH197" i="7"/>
  <c r="BG197" i="7"/>
  <c r="BE197" i="7"/>
  <c r="T197" i="7"/>
  <c r="R197" i="7"/>
  <c r="P197" i="7"/>
  <c r="BI194" i="7"/>
  <c r="BH194" i="7"/>
  <c r="BG194" i="7"/>
  <c r="BE194" i="7"/>
  <c r="T194" i="7"/>
  <c r="R194" i="7"/>
  <c r="P194" i="7"/>
  <c r="BI189" i="7"/>
  <c r="BH189" i="7"/>
  <c r="BG189" i="7"/>
  <c r="BE189" i="7"/>
  <c r="T189" i="7"/>
  <c r="T188" i="7"/>
  <c r="R189" i="7"/>
  <c r="R188" i="7"/>
  <c r="P189" i="7"/>
  <c r="P188" i="7" s="1"/>
  <c r="BI185" i="7"/>
  <c r="BH185" i="7"/>
  <c r="BG185" i="7"/>
  <c r="BE185" i="7"/>
  <c r="T185" i="7"/>
  <c r="R185" i="7"/>
  <c r="P185" i="7"/>
  <c r="BI182" i="7"/>
  <c r="BH182" i="7"/>
  <c r="BG182" i="7"/>
  <c r="BE182" i="7"/>
  <c r="T182" i="7"/>
  <c r="R182" i="7"/>
  <c r="P182" i="7"/>
  <c r="BI180" i="7"/>
  <c r="BH180" i="7"/>
  <c r="BG180" i="7"/>
  <c r="BE180" i="7"/>
  <c r="T180" i="7"/>
  <c r="R180" i="7"/>
  <c r="P180" i="7"/>
  <c r="BI175" i="7"/>
  <c r="BH175" i="7"/>
  <c r="BG175" i="7"/>
  <c r="BE175" i="7"/>
  <c r="T175" i="7"/>
  <c r="R175" i="7"/>
  <c r="P175" i="7"/>
  <c r="BI171" i="7"/>
  <c r="BH171" i="7"/>
  <c r="BG171" i="7"/>
  <c r="BE171" i="7"/>
  <c r="T171" i="7"/>
  <c r="R171" i="7"/>
  <c r="P171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61" i="7"/>
  <c r="BH161" i="7"/>
  <c r="BG161" i="7"/>
  <c r="BE161" i="7"/>
  <c r="T161" i="7"/>
  <c r="R161" i="7"/>
  <c r="P161" i="7"/>
  <c r="BI158" i="7"/>
  <c r="BH158" i="7"/>
  <c r="BG158" i="7"/>
  <c r="BE158" i="7"/>
  <c r="T158" i="7"/>
  <c r="R158" i="7"/>
  <c r="P158" i="7"/>
  <c r="BI153" i="7"/>
  <c r="BH153" i="7"/>
  <c r="BG153" i="7"/>
  <c r="BE153" i="7"/>
  <c r="T153" i="7"/>
  <c r="R153" i="7"/>
  <c r="P153" i="7"/>
  <c r="BI149" i="7"/>
  <c r="BH149" i="7"/>
  <c r="BG149" i="7"/>
  <c r="BE149" i="7"/>
  <c r="T149" i="7"/>
  <c r="R149" i="7"/>
  <c r="P149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2" i="7"/>
  <c r="BH132" i="7"/>
  <c r="BG132" i="7"/>
  <c r="BE132" i="7"/>
  <c r="T132" i="7"/>
  <c r="R132" i="7"/>
  <c r="P132" i="7"/>
  <c r="J126" i="7"/>
  <c r="J125" i="7"/>
  <c r="F125" i="7"/>
  <c r="F123" i="7"/>
  <c r="E121" i="7"/>
  <c r="J94" i="7"/>
  <c r="J93" i="7"/>
  <c r="F93" i="7"/>
  <c r="F91" i="7"/>
  <c r="E89" i="7"/>
  <c r="J20" i="7"/>
  <c r="E20" i="7"/>
  <c r="F94" i="7"/>
  <c r="J19" i="7"/>
  <c r="J14" i="7"/>
  <c r="J123" i="7"/>
  <c r="E7" i="7"/>
  <c r="E85" i="7" s="1"/>
  <c r="J37" i="6"/>
  <c r="J36" i="6"/>
  <c r="AY100" i="1"/>
  <c r="J35" i="6"/>
  <c r="AX100" i="1"/>
  <c r="BI404" i="6"/>
  <c r="BH404" i="6"/>
  <c r="BG404" i="6"/>
  <c r="BE404" i="6"/>
  <c r="T404" i="6"/>
  <c r="R404" i="6"/>
  <c r="P404" i="6"/>
  <c r="BI403" i="6"/>
  <c r="BH403" i="6"/>
  <c r="BG403" i="6"/>
  <c r="BE403" i="6"/>
  <c r="T403" i="6"/>
  <c r="R403" i="6"/>
  <c r="P403" i="6"/>
  <c r="BI401" i="6"/>
  <c r="BH401" i="6"/>
  <c r="BG401" i="6"/>
  <c r="BE401" i="6"/>
  <c r="T401" i="6"/>
  <c r="T400" i="6"/>
  <c r="R401" i="6"/>
  <c r="R400" i="6"/>
  <c r="P401" i="6"/>
  <c r="P400" i="6"/>
  <c r="BI398" i="6"/>
  <c r="BH398" i="6"/>
  <c r="BG398" i="6"/>
  <c r="BE398" i="6"/>
  <c r="T398" i="6"/>
  <c r="R398" i="6"/>
  <c r="P398" i="6"/>
  <c r="BI397" i="6"/>
  <c r="BH397" i="6"/>
  <c r="BG397" i="6"/>
  <c r="BE397" i="6"/>
  <c r="T397" i="6"/>
  <c r="R397" i="6"/>
  <c r="P397" i="6"/>
  <c r="BI396" i="6"/>
  <c r="BH396" i="6"/>
  <c r="BG396" i="6"/>
  <c r="BE396" i="6"/>
  <c r="T396" i="6"/>
  <c r="R396" i="6"/>
  <c r="P396" i="6"/>
  <c r="BI395" i="6"/>
  <c r="BH395" i="6"/>
  <c r="BG395" i="6"/>
  <c r="BE395" i="6"/>
  <c r="T395" i="6"/>
  <c r="R395" i="6"/>
  <c r="P395" i="6"/>
  <c r="BI394" i="6"/>
  <c r="BH394" i="6"/>
  <c r="BG394" i="6"/>
  <c r="BE394" i="6"/>
  <c r="T394" i="6"/>
  <c r="R394" i="6"/>
  <c r="P394" i="6"/>
  <c r="BI393" i="6"/>
  <c r="BH393" i="6"/>
  <c r="BG393" i="6"/>
  <c r="BE393" i="6"/>
  <c r="T393" i="6"/>
  <c r="R393" i="6"/>
  <c r="P393" i="6"/>
  <c r="BI392" i="6"/>
  <c r="BH392" i="6"/>
  <c r="BG392" i="6"/>
  <c r="BE392" i="6"/>
  <c r="T392" i="6"/>
  <c r="R392" i="6"/>
  <c r="P392" i="6"/>
  <c r="BI391" i="6"/>
  <c r="BH391" i="6"/>
  <c r="BG391" i="6"/>
  <c r="BE391" i="6"/>
  <c r="T391" i="6"/>
  <c r="R391" i="6"/>
  <c r="P391" i="6"/>
  <c r="BI390" i="6"/>
  <c r="BH390" i="6"/>
  <c r="BG390" i="6"/>
  <c r="BE390" i="6"/>
  <c r="T390" i="6"/>
  <c r="R390" i="6"/>
  <c r="P390" i="6"/>
  <c r="BI389" i="6"/>
  <c r="BH389" i="6"/>
  <c r="BG389" i="6"/>
  <c r="BE389" i="6"/>
  <c r="T389" i="6"/>
  <c r="R389" i="6"/>
  <c r="P389" i="6"/>
  <c r="BI388" i="6"/>
  <c r="BH388" i="6"/>
  <c r="BG388" i="6"/>
  <c r="BE388" i="6"/>
  <c r="T388" i="6"/>
  <c r="R388" i="6"/>
  <c r="P388" i="6"/>
  <c r="BI387" i="6"/>
  <c r="BH387" i="6"/>
  <c r="BG387" i="6"/>
  <c r="BE387" i="6"/>
  <c r="T387" i="6"/>
  <c r="R387" i="6"/>
  <c r="P387" i="6"/>
  <c r="BI384" i="6"/>
  <c r="BH384" i="6"/>
  <c r="BG384" i="6"/>
  <c r="BE384" i="6"/>
  <c r="T384" i="6"/>
  <c r="T383" i="6" s="1"/>
  <c r="R384" i="6"/>
  <c r="R383" i="6"/>
  <c r="P384" i="6"/>
  <c r="P383" i="6"/>
  <c r="BI377" i="6"/>
  <c r="BH377" i="6"/>
  <c r="BG377" i="6"/>
  <c r="BE377" i="6"/>
  <c r="T377" i="6"/>
  <c r="R377" i="6"/>
  <c r="P377" i="6"/>
  <c r="BI367" i="6"/>
  <c r="BH367" i="6"/>
  <c r="BG367" i="6"/>
  <c r="BE367" i="6"/>
  <c r="T367" i="6"/>
  <c r="R367" i="6"/>
  <c r="P367" i="6"/>
  <c r="BI364" i="6"/>
  <c r="BH364" i="6"/>
  <c r="BG364" i="6"/>
  <c r="BE364" i="6"/>
  <c r="T364" i="6"/>
  <c r="R364" i="6"/>
  <c r="P364" i="6"/>
  <c r="BI363" i="6"/>
  <c r="BH363" i="6"/>
  <c r="BG363" i="6"/>
  <c r="BE363" i="6"/>
  <c r="T363" i="6"/>
  <c r="R363" i="6"/>
  <c r="P363" i="6"/>
  <c r="BI336" i="6"/>
  <c r="BH336" i="6"/>
  <c r="BG336" i="6"/>
  <c r="BE336" i="6"/>
  <c r="T336" i="6"/>
  <c r="R336" i="6"/>
  <c r="P336" i="6"/>
  <c r="BI332" i="6"/>
  <c r="BH332" i="6"/>
  <c r="BG332" i="6"/>
  <c r="BE332" i="6"/>
  <c r="T332" i="6"/>
  <c r="R332" i="6"/>
  <c r="P332" i="6"/>
  <c r="BI305" i="6"/>
  <c r="BH305" i="6"/>
  <c r="BG305" i="6"/>
  <c r="BE305" i="6"/>
  <c r="T305" i="6"/>
  <c r="R305" i="6"/>
  <c r="P305" i="6"/>
  <c r="BI278" i="6"/>
  <c r="BH278" i="6"/>
  <c r="BG278" i="6"/>
  <c r="BE278" i="6"/>
  <c r="T278" i="6"/>
  <c r="R278" i="6"/>
  <c r="P278" i="6"/>
  <c r="BI250" i="6"/>
  <c r="BH250" i="6"/>
  <c r="BG250" i="6"/>
  <c r="BE250" i="6"/>
  <c r="T250" i="6"/>
  <c r="T249" i="6"/>
  <c r="R250" i="6"/>
  <c r="R249" i="6"/>
  <c r="P250" i="6"/>
  <c r="P249" i="6"/>
  <c r="BI243" i="6"/>
  <c r="BH243" i="6"/>
  <c r="BG243" i="6"/>
  <c r="BE243" i="6"/>
  <c r="T243" i="6"/>
  <c r="R243" i="6"/>
  <c r="P243" i="6"/>
  <c r="BI233" i="6"/>
  <c r="BH233" i="6"/>
  <c r="BG233" i="6"/>
  <c r="BE233" i="6"/>
  <c r="T233" i="6"/>
  <c r="R233" i="6"/>
  <c r="P233" i="6"/>
  <c r="BI229" i="6"/>
  <c r="BH229" i="6"/>
  <c r="BG229" i="6"/>
  <c r="BE229" i="6"/>
  <c r="T229" i="6"/>
  <c r="R229" i="6"/>
  <c r="P229" i="6"/>
  <c r="BI224" i="6"/>
  <c r="BH224" i="6"/>
  <c r="BG224" i="6"/>
  <c r="BE224" i="6"/>
  <c r="T224" i="6"/>
  <c r="R224" i="6"/>
  <c r="P224" i="6"/>
  <c r="BI197" i="6"/>
  <c r="BH197" i="6"/>
  <c r="BG197" i="6"/>
  <c r="BE197" i="6"/>
  <c r="T197" i="6"/>
  <c r="R197" i="6"/>
  <c r="P197" i="6"/>
  <c r="BI181" i="6"/>
  <c r="BH181" i="6"/>
  <c r="BG181" i="6"/>
  <c r="BE181" i="6"/>
  <c r="T181" i="6"/>
  <c r="R181" i="6"/>
  <c r="P181" i="6"/>
  <c r="BI177" i="6"/>
  <c r="BH177" i="6"/>
  <c r="BG177" i="6"/>
  <c r="BE177" i="6"/>
  <c r="T177" i="6"/>
  <c r="R177" i="6"/>
  <c r="P177" i="6"/>
  <c r="BI161" i="6"/>
  <c r="BH161" i="6"/>
  <c r="BG161" i="6"/>
  <c r="BE161" i="6"/>
  <c r="T161" i="6"/>
  <c r="R161" i="6"/>
  <c r="P161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3" i="6"/>
  <c r="BH153" i="6"/>
  <c r="BG153" i="6"/>
  <c r="BE153" i="6"/>
  <c r="T153" i="6"/>
  <c r="R153" i="6"/>
  <c r="P153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32" i="6"/>
  <c r="BH132" i="6"/>
  <c r="BG132" i="6"/>
  <c r="BE132" i="6"/>
  <c r="T132" i="6"/>
  <c r="R132" i="6"/>
  <c r="P132" i="6"/>
  <c r="J126" i="6"/>
  <c r="J125" i="6"/>
  <c r="F125" i="6"/>
  <c r="F123" i="6"/>
  <c r="E121" i="6"/>
  <c r="J92" i="6"/>
  <c r="J91" i="6"/>
  <c r="F91" i="6"/>
  <c r="F89" i="6"/>
  <c r="E87" i="6"/>
  <c r="J18" i="6"/>
  <c r="E18" i="6"/>
  <c r="F92" i="6" s="1"/>
  <c r="J17" i="6"/>
  <c r="J12" i="6"/>
  <c r="J123" i="6" s="1"/>
  <c r="E7" i="6"/>
  <c r="E85" i="6"/>
  <c r="BK556" i="5"/>
  <c r="BK555" i="5" s="1"/>
  <c r="J556" i="5"/>
  <c r="J109" i="5" s="1"/>
  <c r="J37" i="5"/>
  <c r="J36" i="5"/>
  <c r="AY98" i="1"/>
  <c r="J35" i="5"/>
  <c r="AX98" i="1" s="1"/>
  <c r="BI581" i="5"/>
  <c r="BH581" i="5"/>
  <c r="BG581" i="5"/>
  <c r="BE581" i="5"/>
  <c r="T581" i="5"/>
  <c r="R581" i="5"/>
  <c r="P581" i="5"/>
  <c r="BI580" i="5"/>
  <c r="BH580" i="5"/>
  <c r="BG580" i="5"/>
  <c r="BE580" i="5"/>
  <c r="T580" i="5"/>
  <c r="R580" i="5"/>
  <c r="P580" i="5"/>
  <c r="BI578" i="5"/>
  <c r="BH578" i="5"/>
  <c r="BG578" i="5"/>
  <c r="BE578" i="5"/>
  <c r="T578" i="5"/>
  <c r="T577" i="5" s="1"/>
  <c r="R578" i="5"/>
  <c r="R577" i="5"/>
  <c r="P578" i="5"/>
  <c r="P577" i="5" s="1"/>
  <c r="BI561" i="5"/>
  <c r="BH561" i="5"/>
  <c r="BG561" i="5"/>
  <c r="BE561" i="5"/>
  <c r="T561" i="5"/>
  <c r="R561" i="5"/>
  <c r="P561" i="5"/>
  <c r="BI557" i="5"/>
  <c r="BH557" i="5"/>
  <c r="BG557" i="5"/>
  <c r="BE557" i="5"/>
  <c r="T557" i="5"/>
  <c r="T556" i="5" s="1"/>
  <c r="T555" i="5" s="1"/>
  <c r="R557" i="5"/>
  <c r="R556" i="5" s="1"/>
  <c r="R555" i="5" s="1"/>
  <c r="P557" i="5"/>
  <c r="P556" i="5" s="1"/>
  <c r="P555" i="5" s="1"/>
  <c r="BI554" i="5"/>
  <c r="BH554" i="5"/>
  <c r="BG554" i="5"/>
  <c r="BE554" i="5"/>
  <c r="T554" i="5"/>
  <c r="R554" i="5"/>
  <c r="P554" i="5"/>
  <c r="BI544" i="5"/>
  <c r="BH544" i="5"/>
  <c r="BG544" i="5"/>
  <c r="BE544" i="5"/>
  <c r="T544" i="5"/>
  <c r="R544" i="5"/>
  <c r="P544" i="5"/>
  <c r="BI535" i="5"/>
  <c r="BH535" i="5"/>
  <c r="BG535" i="5"/>
  <c r="BE535" i="5"/>
  <c r="T535" i="5"/>
  <c r="R535" i="5"/>
  <c r="P535" i="5"/>
  <c r="BI522" i="5"/>
  <c r="BH522" i="5"/>
  <c r="BG522" i="5"/>
  <c r="BE522" i="5"/>
  <c r="T522" i="5"/>
  <c r="R522" i="5"/>
  <c r="P522" i="5"/>
  <c r="BI512" i="5"/>
  <c r="BH512" i="5"/>
  <c r="BG512" i="5"/>
  <c r="BE512" i="5"/>
  <c r="T512" i="5"/>
  <c r="R512" i="5"/>
  <c r="P512" i="5"/>
  <c r="BI511" i="5"/>
  <c r="BH511" i="5"/>
  <c r="BG511" i="5"/>
  <c r="BE511" i="5"/>
  <c r="T511" i="5"/>
  <c r="R511" i="5"/>
  <c r="P511" i="5"/>
  <c r="BI510" i="5"/>
  <c r="BH510" i="5"/>
  <c r="BG510" i="5"/>
  <c r="BE510" i="5"/>
  <c r="T510" i="5"/>
  <c r="R510" i="5"/>
  <c r="P510" i="5"/>
  <c r="BI509" i="5"/>
  <c r="BH509" i="5"/>
  <c r="BG509" i="5"/>
  <c r="BE509" i="5"/>
  <c r="T509" i="5"/>
  <c r="R509" i="5"/>
  <c r="P509" i="5"/>
  <c r="BI508" i="5"/>
  <c r="BH508" i="5"/>
  <c r="BG508" i="5"/>
  <c r="BE508" i="5"/>
  <c r="T508" i="5"/>
  <c r="R508" i="5"/>
  <c r="P508" i="5"/>
  <c r="BI507" i="5"/>
  <c r="BH507" i="5"/>
  <c r="BG507" i="5"/>
  <c r="BE507" i="5"/>
  <c r="T507" i="5"/>
  <c r="R507" i="5"/>
  <c r="P507" i="5"/>
  <c r="BI504" i="5"/>
  <c r="BH504" i="5"/>
  <c r="BG504" i="5"/>
  <c r="BE504" i="5"/>
  <c r="T504" i="5"/>
  <c r="R504" i="5"/>
  <c r="P504" i="5"/>
  <c r="BI498" i="5"/>
  <c r="BH498" i="5"/>
  <c r="BG498" i="5"/>
  <c r="BE498" i="5"/>
  <c r="T498" i="5"/>
  <c r="R498" i="5"/>
  <c r="P498" i="5"/>
  <c r="BI497" i="5"/>
  <c r="BH497" i="5"/>
  <c r="BG497" i="5"/>
  <c r="BE497" i="5"/>
  <c r="T497" i="5"/>
  <c r="R497" i="5"/>
  <c r="P497" i="5"/>
  <c r="BI494" i="5"/>
  <c r="BH494" i="5"/>
  <c r="BG494" i="5"/>
  <c r="BE494" i="5"/>
  <c r="T494" i="5"/>
  <c r="R494" i="5"/>
  <c r="P494" i="5"/>
  <c r="BI485" i="5"/>
  <c r="BH485" i="5"/>
  <c r="BG485" i="5"/>
  <c r="BE485" i="5"/>
  <c r="T485" i="5"/>
  <c r="R485" i="5"/>
  <c r="P485" i="5"/>
  <c r="BI484" i="5"/>
  <c r="BH484" i="5"/>
  <c r="BG484" i="5"/>
  <c r="BE484" i="5"/>
  <c r="T484" i="5"/>
  <c r="R484" i="5"/>
  <c r="P484" i="5"/>
  <c r="BI480" i="5"/>
  <c r="BH480" i="5"/>
  <c r="BG480" i="5"/>
  <c r="BE480" i="5"/>
  <c r="T480" i="5"/>
  <c r="R480" i="5"/>
  <c r="P480" i="5"/>
  <c r="BI479" i="5"/>
  <c r="BH479" i="5"/>
  <c r="BG479" i="5"/>
  <c r="BE479" i="5"/>
  <c r="T479" i="5"/>
  <c r="R479" i="5"/>
  <c r="P479" i="5"/>
  <c r="BI478" i="5"/>
  <c r="BH478" i="5"/>
  <c r="BG478" i="5"/>
  <c r="BE478" i="5"/>
  <c r="T478" i="5"/>
  <c r="R478" i="5"/>
  <c r="P478" i="5"/>
  <c r="BI477" i="5"/>
  <c r="BH477" i="5"/>
  <c r="BG477" i="5"/>
  <c r="BE477" i="5"/>
  <c r="T477" i="5"/>
  <c r="R477" i="5"/>
  <c r="P477" i="5"/>
  <c r="BI476" i="5"/>
  <c r="BH476" i="5"/>
  <c r="BG476" i="5"/>
  <c r="BE476" i="5"/>
  <c r="T476" i="5"/>
  <c r="R476" i="5"/>
  <c r="P476" i="5"/>
  <c r="BI475" i="5"/>
  <c r="BH475" i="5"/>
  <c r="BG475" i="5"/>
  <c r="BE475" i="5"/>
  <c r="T475" i="5"/>
  <c r="R475" i="5"/>
  <c r="P475" i="5"/>
  <c r="BI474" i="5"/>
  <c r="BH474" i="5"/>
  <c r="BG474" i="5"/>
  <c r="BE474" i="5"/>
  <c r="T474" i="5"/>
  <c r="R474" i="5"/>
  <c r="P474" i="5"/>
  <c r="BI473" i="5"/>
  <c r="BH473" i="5"/>
  <c r="BG473" i="5"/>
  <c r="BE473" i="5"/>
  <c r="T473" i="5"/>
  <c r="R473" i="5"/>
  <c r="P473" i="5"/>
  <c r="BI472" i="5"/>
  <c r="BH472" i="5"/>
  <c r="BG472" i="5"/>
  <c r="BE472" i="5"/>
  <c r="T472" i="5"/>
  <c r="R472" i="5"/>
  <c r="P472" i="5"/>
  <c r="BI471" i="5"/>
  <c r="BH471" i="5"/>
  <c r="BG471" i="5"/>
  <c r="BE471" i="5"/>
  <c r="T471" i="5"/>
  <c r="R471" i="5"/>
  <c r="P471" i="5"/>
  <c r="BI470" i="5"/>
  <c r="BH470" i="5"/>
  <c r="BG470" i="5"/>
  <c r="BE470" i="5"/>
  <c r="T470" i="5"/>
  <c r="R470" i="5"/>
  <c r="P470" i="5"/>
  <c r="BI469" i="5"/>
  <c r="BH469" i="5"/>
  <c r="BG469" i="5"/>
  <c r="BE469" i="5"/>
  <c r="T469" i="5"/>
  <c r="R469" i="5"/>
  <c r="P469" i="5"/>
  <c r="BI468" i="5"/>
  <c r="BH468" i="5"/>
  <c r="BG468" i="5"/>
  <c r="BE468" i="5"/>
  <c r="T468" i="5"/>
  <c r="R468" i="5"/>
  <c r="P468" i="5"/>
  <c r="BI467" i="5"/>
  <c r="BH467" i="5"/>
  <c r="BG467" i="5"/>
  <c r="BE467" i="5"/>
  <c r="T467" i="5"/>
  <c r="R467" i="5"/>
  <c r="P467" i="5"/>
  <c r="BI466" i="5"/>
  <c r="BH466" i="5"/>
  <c r="BG466" i="5"/>
  <c r="BE466" i="5"/>
  <c r="T466" i="5"/>
  <c r="R466" i="5"/>
  <c r="P466" i="5"/>
  <c r="BI465" i="5"/>
  <c r="BH465" i="5"/>
  <c r="BG465" i="5"/>
  <c r="BE465" i="5"/>
  <c r="T465" i="5"/>
  <c r="R465" i="5"/>
  <c r="P465" i="5"/>
  <c r="BI464" i="5"/>
  <c r="BH464" i="5"/>
  <c r="BG464" i="5"/>
  <c r="BE464" i="5"/>
  <c r="T464" i="5"/>
  <c r="R464" i="5"/>
  <c r="P464" i="5"/>
  <c r="BI463" i="5"/>
  <c r="BH463" i="5"/>
  <c r="BG463" i="5"/>
  <c r="BE463" i="5"/>
  <c r="T463" i="5"/>
  <c r="R463" i="5"/>
  <c r="P463" i="5"/>
  <c r="BI462" i="5"/>
  <c r="BH462" i="5"/>
  <c r="BG462" i="5"/>
  <c r="BE462" i="5"/>
  <c r="T462" i="5"/>
  <c r="R462" i="5"/>
  <c r="P462" i="5"/>
  <c r="BI459" i="5"/>
  <c r="BH459" i="5"/>
  <c r="BG459" i="5"/>
  <c r="BE459" i="5"/>
  <c r="T459" i="5"/>
  <c r="R459" i="5"/>
  <c r="P459" i="5"/>
  <c r="BI456" i="5"/>
  <c r="BH456" i="5"/>
  <c r="BG456" i="5"/>
  <c r="BE456" i="5"/>
  <c r="T456" i="5"/>
  <c r="R456" i="5"/>
  <c r="P456" i="5"/>
  <c r="BI451" i="5"/>
  <c r="BH451" i="5"/>
  <c r="BG451" i="5"/>
  <c r="BE451" i="5"/>
  <c r="T451" i="5"/>
  <c r="R451" i="5"/>
  <c r="P451" i="5"/>
  <c r="BI448" i="5"/>
  <c r="BH448" i="5"/>
  <c r="BG448" i="5"/>
  <c r="BE448" i="5"/>
  <c r="T448" i="5"/>
  <c r="R448" i="5"/>
  <c r="P448" i="5"/>
  <c r="BI447" i="5"/>
  <c r="BH447" i="5"/>
  <c r="BG447" i="5"/>
  <c r="BE447" i="5"/>
  <c r="T447" i="5"/>
  <c r="R447" i="5"/>
  <c r="P447" i="5"/>
  <c r="BI428" i="5"/>
  <c r="BH428" i="5"/>
  <c r="BG428" i="5"/>
  <c r="BE428" i="5"/>
  <c r="T428" i="5"/>
  <c r="R428" i="5"/>
  <c r="P428" i="5"/>
  <c r="BI425" i="5"/>
  <c r="BH425" i="5"/>
  <c r="BG425" i="5"/>
  <c r="BE425" i="5"/>
  <c r="T425" i="5"/>
  <c r="R425" i="5"/>
  <c r="P425" i="5"/>
  <c r="BI420" i="5"/>
  <c r="BH420" i="5"/>
  <c r="BG420" i="5"/>
  <c r="BE420" i="5"/>
  <c r="T420" i="5"/>
  <c r="R420" i="5"/>
  <c r="P420" i="5"/>
  <c r="BI417" i="5"/>
  <c r="BH417" i="5"/>
  <c r="BG417" i="5"/>
  <c r="BE417" i="5"/>
  <c r="T417" i="5"/>
  <c r="R417" i="5"/>
  <c r="P417" i="5"/>
  <c r="BI413" i="5"/>
  <c r="BH413" i="5"/>
  <c r="BG413" i="5"/>
  <c r="BE413" i="5"/>
  <c r="T413" i="5"/>
  <c r="R413" i="5"/>
  <c r="P413" i="5"/>
  <c r="BI411" i="5"/>
  <c r="BH411" i="5"/>
  <c r="BG411" i="5"/>
  <c r="BE411" i="5"/>
  <c r="T411" i="5"/>
  <c r="R411" i="5"/>
  <c r="P411" i="5"/>
  <c r="BI408" i="5"/>
  <c r="BH408" i="5"/>
  <c r="BG408" i="5"/>
  <c r="BE408" i="5"/>
  <c r="T408" i="5"/>
  <c r="R408" i="5"/>
  <c r="P408" i="5"/>
  <c r="BI405" i="5"/>
  <c r="BH405" i="5"/>
  <c r="BG405" i="5"/>
  <c r="BE405" i="5"/>
  <c r="T405" i="5"/>
  <c r="R405" i="5"/>
  <c r="P405" i="5"/>
  <c r="BI402" i="5"/>
  <c r="BH402" i="5"/>
  <c r="BG402" i="5"/>
  <c r="BE402" i="5"/>
  <c r="T402" i="5"/>
  <c r="R402" i="5"/>
  <c r="P402" i="5"/>
  <c r="BI400" i="5"/>
  <c r="BH400" i="5"/>
  <c r="BG400" i="5"/>
  <c r="BE400" i="5"/>
  <c r="T400" i="5"/>
  <c r="R400" i="5"/>
  <c r="P400" i="5"/>
  <c r="BI397" i="5"/>
  <c r="BH397" i="5"/>
  <c r="BG397" i="5"/>
  <c r="BE397" i="5"/>
  <c r="T397" i="5"/>
  <c r="R397" i="5"/>
  <c r="P397" i="5"/>
  <c r="BI395" i="5"/>
  <c r="BH395" i="5"/>
  <c r="BG395" i="5"/>
  <c r="BE395" i="5"/>
  <c r="T395" i="5"/>
  <c r="R395" i="5"/>
  <c r="P395" i="5"/>
  <c r="BI380" i="5"/>
  <c r="BH380" i="5"/>
  <c r="BG380" i="5"/>
  <c r="BE380" i="5"/>
  <c r="T380" i="5"/>
  <c r="R380" i="5"/>
  <c r="P380" i="5"/>
  <c r="BI377" i="5"/>
  <c r="BH377" i="5"/>
  <c r="BG377" i="5"/>
  <c r="BE377" i="5"/>
  <c r="T377" i="5"/>
  <c r="R377" i="5"/>
  <c r="P377" i="5"/>
  <c r="BI373" i="5"/>
  <c r="BH373" i="5"/>
  <c r="BG373" i="5"/>
  <c r="BE373" i="5"/>
  <c r="T373" i="5"/>
  <c r="R373" i="5"/>
  <c r="P373" i="5"/>
  <c r="BI370" i="5"/>
  <c r="BH370" i="5"/>
  <c r="BG370" i="5"/>
  <c r="BE370" i="5"/>
  <c r="T370" i="5"/>
  <c r="T369" i="5"/>
  <c r="R370" i="5"/>
  <c r="R369" i="5" s="1"/>
  <c r="P370" i="5"/>
  <c r="P369" i="5"/>
  <c r="BI368" i="5"/>
  <c r="BH368" i="5"/>
  <c r="BG368" i="5"/>
  <c r="BE368" i="5"/>
  <c r="T368" i="5"/>
  <c r="R368" i="5"/>
  <c r="P368" i="5"/>
  <c r="BI365" i="5"/>
  <c r="BH365" i="5"/>
  <c r="BG365" i="5"/>
  <c r="BE365" i="5"/>
  <c r="T365" i="5"/>
  <c r="R365" i="5"/>
  <c r="P365" i="5"/>
  <c r="BI364" i="5"/>
  <c r="BH364" i="5"/>
  <c r="BG364" i="5"/>
  <c r="BE364" i="5"/>
  <c r="T364" i="5"/>
  <c r="R364" i="5"/>
  <c r="P364" i="5"/>
  <c r="BI361" i="5"/>
  <c r="BH361" i="5"/>
  <c r="BG361" i="5"/>
  <c r="BE361" i="5"/>
  <c r="T361" i="5"/>
  <c r="R361" i="5"/>
  <c r="P361" i="5"/>
  <c r="BI358" i="5"/>
  <c r="BH358" i="5"/>
  <c r="BG358" i="5"/>
  <c r="BE358" i="5"/>
  <c r="T358" i="5"/>
  <c r="R358" i="5"/>
  <c r="P358" i="5"/>
  <c r="BI356" i="5"/>
  <c r="BH356" i="5"/>
  <c r="BG356" i="5"/>
  <c r="BE356" i="5"/>
  <c r="T356" i="5"/>
  <c r="R356" i="5"/>
  <c r="P356" i="5"/>
  <c r="BI352" i="5"/>
  <c r="BH352" i="5"/>
  <c r="BG352" i="5"/>
  <c r="BE352" i="5"/>
  <c r="T352" i="5"/>
  <c r="R352" i="5"/>
  <c r="P352" i="5"/>
  <c r="BI347" i="5"/>
  <c r="BH347" i="5"/>
  <c r="BG347" i="5"/>
  <c r="BE347" i="5"/>
  <c r="T347" i="5"/>
  <c r="R347" i="5"/>
  <c r="P347" i="5"/>
  <c r="BI343" i="5"/>
  <c r="BH343" i="5"/>
  <c r="BG343" i="5"/>
  <c r="BE343" i="5"/>
  <c r="T343" i="5"/>
  <c r="R343" i="5"/>
  <c r="P343" i="5"/>
  <c r="BI331" i="5"/>
  <c r="BH331" i="5"/>
  <c r="BG331" i="5"/>
  <c r="BE331" i="5"/>
  <c r="T331" i="5"/>
  <c r="R331" i="5"/>
  <c r="P331" i="5"/>
  <c r="BI328" i="5"/>
  <c r="BH328" i="5"/>
  <c r="BG328" i="5"/>
  <c r="BE328" i="5"/>
  <c r="T328" i="5"/>
  <c r="R328" i="5"/>
  <c r="P328" i="5"/>
  <c r="BI322" i="5"/>
  <c r="BH322" i="5"/>
  <c r="BG322" i="5"/>
  <c r="BE322" i="5"/>
  <c r="T322" i="5"/>
  <c r="R322" i="5"/>
  <c r="P322" i="5"/>
  <c r="BI316" i="5"/>
  <c r="BH316" i="5"/>
  <c r="BG316" i="5"/>
  <c r="BE316" i="5"/>
  <c r="T316" i="5"/>
  <c r="R316" i="5"/>
  <c r="P316" i="5"/>
  <c r="BI313" i="5"/>
  <c r="BH313" i="5"/>
  <c r="BG313" i="5"/>
  <c r="BE313" i="5"/>
  <c r="T313" i="5"/>
  <c r="R313" i="5"/>
  <c r="P313" i="5"/>
  <c r="BI308" i="5"/>
  <c r="BH308" i="5"/>
  <c r="BG308" i="5"/>
  <c r="BE308" i="5"/>
  <c r="T308" i="5"/>
  <c r="R308" i="5"/>
  <c r="P308" i="5"/>
  <c r="BI304" i="5"/>
  <c r="BH304" i="5"/>
  <c r="BG304" i="5"/>
  <c r="BE304" i="5"/>
  <c r="T304" i="5"/>
  <c r="R304" i="5"/>
  <c r="P304" i="5"/>
  <c r="BI303" i="5"/>
  <c r="BH303" i="5"/>
  <c r="BG303" i="5"/>
  <c r="BE303" i="5"/>
  <c r="T303" i="5"/>
  <c r="R303" i="5"/>
  <c r="P303" i="5"/>
  <c r="BI300" i="5"/>
  <c r="BH300" i="5"/>
  <c r="BG300" i="5"/>
  <c r="BE300" i="5"/>
  <c r="T300" i="5"/>
  <c r="R300" i="5"/>
  <c r="P300" i="5"/>
  <c r="BI295" i="5"/>
  <c r="BH295" i="5"/>
  <c r="BG295" i="5"/>
  <c r="BE295" i="5"/>
  <c r="T295" i="5"/>
  <c r="R295" i="5"/>
  <c r="P295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7" i="5"/>
  <c r="BH287" i="5"/>
  <c r="BG287" i="5"/>
  <c r="BE287" i="5"/>
  <c r="T287" i="5"/>
  <c r="R287" i="5"/>
  <c r="P287" i="5"/>
  <c r="BI282" i="5"/>
  <c r="BH282" i="5"/>
  <c r="BG282" i="5"/>
  <c r="BE282" i="5"/>
  <c r="T282" i="5"/>
  <c r="R282" i="5"/>
  <c r="P282" i="5"/>
  <c r="BI263" i="5"/>
  <c r="BH263" i="5"/>
  <c r="BG263" i="5"/>
  <c r="BE263" i="5"/>
  <c r="T263" i="5"/>
  <c r="R263" i="5"/>
  <c r="P263" i="5"/>
  <c r="BI261" i="5"/>
  <c r="BH261" i="5"/>
  <c r="BG261" i="5"/>
  <c r="BE261" i="5"/>
  <c r="T261" i="5"/>
  <c r="R261" i="5"/>
  <c r="P261" i="5"/>
  <c r="BI259" i="5"/>
  <c r="BH259" i="5"/>
  <c r="BG259" i="5"/>
  <c r="BE259" i="5"/>
  <c r="T259" i="5"/>
  <c r="R259" i="5"/>
  <c r="P259" i="5"/>
  <c r="BI256" i="5"/>
  <c r="BH256" i="5"/>
  <c r="BG256" i="5"/>
  <c r="BE256" i="5"/>
  <c r="T256" i="5"/>
  <c r="R256" i="5"/>
  <c r="P256" i="5"/>
  <c r="BI254" i="5"/>
  <c r="BH254" i="5"/>
  <c r="BG254" i="5"/>
  <c r="BE254" i="5"/>
  <c r="T254" i="5"/>
  <c r="R254" i="5"/>
  <c r="P254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6" i="5"/>
  <c r="BH246" i="5"/>
  <c r="BG246" i="5"/>
  <c r="BE246" i="5"/>
  <c r="T246" i="5"/>
  <c r="R246" i="5"/>
  <c r="P246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39" i="5"/>
  <c r="BH239" i="5"/>
  <c r="BG239" i="5"/>
  <c r="BE239" i="5"/>
  <c r="T239" i="5"/>
  <c r="R239" i="5"/>
  <c r="P239" i="5"/>
  <c r="BI236" i="5"/>
  <c r="BH236" i="5"/>
  <c r="BG236" i="5"/>
  <c r="BE236" i="5"/>
  <c r="T236" i="5"/>
  <c r="R236" i="5"/>
  <c r="P236" i="5"/>
  <c r="BI232" i="5"/>
  <c r="BH232" i="5"/>
  <c r="BG232" i="5"/>
  <c r="BE232" i="5"/>
  <c r="T232" i="5"/>
  <c r="R232" i="5"/>
  <c r="P232" i="5"/>
  <c r="BI229" i="5"/>
  <c r="BH229" i="5"/>
  <c r="BG229" i="5"/>
  <c r="BE229" i="5"/>
  <c r="T229" i="5"/>
  <c r="R229" i="5"/>
  <c r="P229" i="5"/>
  <c r="BI224" i="5"/>
  <c r="BH224" i="5"/>
  <c r="BG224" i="5"/>
  <c r="BE224" i="5"/>
  <c r="T224" i="5"/>
  <c r="R224" i="5"/>
  <c r="P224" i="5"/>
  <c r="BI221" i="5"/>
  <c r="BH221" i="5"/>
  <c r="BG221" i="5"/>
  <c r="BE221" i="5"/>
  <c r="T221" i="5"/>
  <c r="R221" i="5"/>
  <c r="P221" i="5"/>
  <c r="BI218" i="5"/>
  <c r="BH218" i="5"/>
  <c r="BG218" i="5"/>
  <c r="BE218" i="5"/>
  <c r="T218" i="5"/>
  <c r="R218" i="5"/>
  <c r="P218" i="5"/>
  <c r="BI215" i="5"/>
  <c r="BH215" i="5"/>
  <c r="BG215" i="5"/>
  <c r="BE215" i="5"/>
  <c r="T215" i="5"/>
  <c r="R215" i="5"/>
  <c r="P215" i="5"/>
  <c r="BI212" i="5"/>
  <c r="BH212" i="5"/>
  <c r="BG212" i="5"/>
  <c r="BE212" i="5"/>
  <c r="T212" i="5"/>
  <c r="R212" i="5"/>
  <c r="P212" i="5"/>
  <c r="BI206" i="5"/>
  <c r="BH206" i="5"/>
  <c r="BG206" i="5"/>
  <c r="BE206" i="5"/>
  <c r="T206" i="5"/>
  <c r="R206" i="5"/>
  <c r="P206" i="5"/>
  <c r="BI203" i="5"/>
  <c r="BH203" i="5"/>
  <c r="BG203" i="5"/>
  <c r="BE203" i="5"/>
  <c r="T203" i="5"/>
  <c r="R203" i="5"/>
  <c r="P203" i="5"/>
  <c r="BI200" i="5"/>
  <c r="BH200" i="5"/>
  <c r="BG200" i="5"/>
  <c r="BE200" i="5"/>
  <c r="T200" i="5"/>
  <c r="R200" i="5"/>
  <c r="P200" i="5"/>
  <c r="BI197" i="5"/>
  <c r="BH197" i="5"/>
  <c r="BG197" i="5"/>
  <c r="BE197" i="5"/>
  <c r="T197" i="5"/>
  <c r="R197" i="5"/>
  <c r="P197" i="5"/>
  <c r="BI193" i="5"/>
  <c r="BH193" i="5"/>
  <c r="BG193" i="5"/>
  <c r="BE193" i="5"/>
  <c r="T193" i="5"/>
  <c r="R193" i="5"/>
  <c r="P193" i="5"/>
  <c r="BI190" i="5"/>
  <c r="BH190" i="5"/>
  <c r="BG190" i="5"/>
  <c r="BE190" i="5"/>
  <c r="T190" i="5"/>
  <c r="R190" i="5"/>
  <c r="P190" i="5"/>
  <c r="BI186" i="5"/>
  <c r="BH186" i="5"/>
  <c r="BG186" i="5"/>
  <c r="BE186" i="5"/>
  <c r="T186" i="5"/>
  <c r="R186" i="5"/>
  <c r="P186" i="5"/>
  <c r="BI182" i="5"/>
  <c r="BH182" i="5"/>
  <c r="BG182" i="5"/>
  <c r="BE182" i="5"/>
  <c r="T182" i="5"/>
  <c r="R182" i="5"/>
  <c r="P182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5" i="5"/>
  <c r="BH135" i="5"/>
  <c r="BG135" i="5"/>
  <c r="BE135" i="5"/>
  <c r="T135" i="5"/>
  <c r="R135" i="5"/>
  <c r="P135" i="5"/>
  <c r="J129" i="5"/>
  <c r="J128" i="5"/>
  <c r="F128" i="5"/>
  <c r="F126" i="5"/>
  <c r="E124" i="5"/>
  <c r="J92" i="5"/>
  <c r="J91" i="5"/>
  <c r="F91" i="5"/>
  <c r="F89" i="5"/>
  <c r="E87" i="5"/>
  <c r="J18" i="5"/>
  <c r="E18" i="5"/>
  <c r="F129" i="5"/>
  <c r="J17" i="5"/>
  <c r="J12" i="5"/>
  <c r="J126" i="5" s="1"/>
  <c r="E7" i="5"/>
  <c r="E122" i="5"/>
  <c r="J37" i="4"/>
  <c r="J36" i="4"/>
  <c r="AY97" i="1"/>
  <c r="J35" i="4"/>
  <c r="AX97" i="1"/>
  <c r="BI191" i="4"/>
  <c r="BH191" i="4"/>
  <c r="BG191" i="4"/>
  <c r="BE191" i="4"/>
  <c r="T191" i="4"/>
  <c r="T190" i="4" s="1"/>
  <c r="R191" i="4"/>
  <c r="R190" i="4"/>
  <c r="P191" i="4"/>
  <c r="P190" i="4" s="1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89" i="4" s="1"/>
  <c r="E7" i="4"/>
  <c r="E111" i="4" s="1"/>
  <c r="J37" i="3"/>
  <c r="J36" i="3"/>
  <c r="AY96" i="1" s="1"/>
  <c r="J35" i="3"/>
  <c r="AX96" i="1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5" i="3"/>
  <c r="BH195" i="3"/>
  <c r="BG195" i="3"/>
  <c r="BE195" i="3"/>
  <c r="T195" i="3"/>
  <c r="T194" i="3"/>
  <c r="R195" i="3"/>
  <c r="R194" i="3" s="1"/>
  <c r="P195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122" i="3" s="1"/>
  <c r="J17" i="3"/>
  <c r="J12" i="3"/>
  <c r="J119" i="3" s="1"/>
  <c r="E7" i="3"/>
  <c r="E115" i="3"/>
  <c r="J37" i="2"/>
  <c r="J36" i="2"/>
  <c r="AY95" i="1"/>
  <c r="J35" i="2"/>
  <c r="AX95" i="1" s="1"/>
  <c r="BI208" i="2"/>
  <c r="BH208" i="2"/>
  <c r="BG208" i="2"/>
  <c r="BE208" i="2"/>
  <c r="T208" i="2"/>
  <c r="T207" i="2"/>
  <c r="R208" i="2"/>
  <c r="R207" i="2" s="1"/>
  <c r="P208" i="2"/>
  <c r="P207" i="2" s="1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T200" i="2" s="1"/>
  <c r="R201" i="2"/>
  <c r="R200" i="2" s="1"/>
  <c r="P201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T143" i="2" s="1"/>
  <c r="R144" i="2"/>
  <c r="R143" i="2"/>
  <c r="P144" i="2"/>
  <c r="P143" i="2" s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J123" i="2"/>
  <c r="J122" i="2"/>
  <c r="F122" i="2"/>
  <c r="F120" i="2"/>
  <c r="E118" i="2"/>
  <c r="J92" i="2"/>
  <c r="J91" i="2"/>
  <c r="F91" i="2"/>
  <c r="F89" i="2"/>
  <c r="E87" i="2"/>
  <c r="J18" i="2"/>
  <c r="E18" i="2"/>
  <c r="F92" i="2" s="1"/>
  <c r="J17" i="2"/>
  <c r="J12" i="2"/>
  <c r="J89" i="2"/>
  <c r="E7" i="2"/>
  <c r="E116" i="2" s="1"/>
  <c r="L90" i="1"/>
  <c r="AM90" i="1"/>
  <c r="AM89" i="1"/>
  <c r="L89" i="1"/>
  <c r="AM87" i="1"/>
  <c r="L87" i="1"/>
  <c r="L85" i="1"/>
  <c r="L84" i="1"/>
  <c r="BK199" i="9"/>
  <c r="BK196" i="9"/>
  <c r="J194" i="9"/>
  <c r="J192" i="9"/>
  <c r="J186" i="9"/>
  <c r="J185" i="9"/>
  <c r="BK182" i="9"/>
  <c r="J181" i="9"/>
  <c r="BK178" i="9"/>
  <c r="J174" i="9"/>
  <c r="BK173" i="9"/>
  <c r="BK169" i="9"/>
  <c r="BK168" i="9"/>
  <c r="BK166" i="9"/>
  <c r="BK164" i="9"/>
  <c r="J162" i="9"/>
  <c r="BK155" i="9"/>
  <c r="BK153" i="9"/>
  <c r="BK152" i="9"/>
  <c r="BK150" i="9"/>
  <c r="J149" i="9"/>
  <c r="BK147" i="9"/>
  <c r="BK143" i="9"/>
  <c r="BK142" i="9"/>
  <c r="J139" i="9"/>
  <c r="J136" i="9"/>
  <c r="J135" i="9"/>
  <c r="BK134" i="9"/>
  <c r="J129" i="9"/>
  <c r="BK128" i="9"/>
  <c r="BK273" i="8"/>
  <c r="J273" i="8"/>
  <c r="J272" i="8"/>
  <c r="BK263" i="8"/>
  <c r="BK257" i="8"/>
  <c r="J243" i="8"/>
  <c r="BK237" i="8"/>
  <c r="J237" i="8"/>
  <c r="BK225" i="8"/>
  <c r="BK221" i="8"/>
  <c r="J216" i="8"/>
  <c r="BK213" i="8"/>
  <c r="BK208" i="8"/>
  <c r="J207" i="8"/>
  <c r="J206" i="8"/>
  <c r="J202" i="8"/>
  <c r="BK201" i="8"/>
  <c r="J199" i="8"/>
  <c r="J197" i="8"/>
  <c r="BK196" i="8"/>
  <c r="J194" i="8"/>
  <c r="BK192" i="8"/>
  <c r="BK182" i="8"/>
  <c r="J177" i="8"/>
  <c r="BK174" i="8"/>
  <c r="BK149" i="8"/>
  <c r="J146" i="8"/>
  <c r="J137" i="8"/>
  <c r="J133" i="8"/>
  <c r="BK207" i="7"/>
  <c r="J205" i="7"/>
  <c r="J201" i="7"/>
  <c r="J197" i="7"/>
  <c r="J194" i="7"/>
  <c r="J185" i="7"/>
  <c r="BK175" i="7"/>
  <c r="J168" i="7"/>
  <c r="J167" i="7"/>
  <c r="J164" i="7"/>
  <c r="J161" i="7"/>
  <c r="J153" i="7"/>
  <c r="J145" i="7"/>
  <c r="BK132" i="7"/>
  <c r="BK398" i="6"/>
  <c r="BK395" i="6"/>
  <c r="J394" i="6"/>
  <c r="J393" i="6"/>
  <c r="J392" i="6"/>
  <c r="BK390" i="6"/>
  <c r="J389" i="6"/>
  <c r="J388" i="6"/>
  <c r="BK387" i="6"/>
  <c r="J364" i="6"/>
  <c r="BK250" i="6"/>
  <c r="J233" i="6"/>
  <c r="BK224" i="6"/>
  <c r="J181" i="6"/>
  <c r="BK177" i="6"/>
  <c r="BK157" i="6"/>
  <c r="BK149" i="6"/>
  <c r="BK148" i="6"/>
  <c r="J557" i="5"/>
  <c r="J535" i="5"/>
  <c r="J522" i="5"/>
  <c r="J512" i="5"/>
  <c r="BK511" i="5"/>
  <c r="BK510" i="5"/>
  <c r="BK497" i="5"/>
  <c r="BK479" i="5"/>
  <c r="BK477" i="5"/>
  <c r="J476" i="5"/>
  <c r="J474" i="5"/>
  <c r="J473" i="5"/>
  <c r="J472" i="5"/>
  <c r="BK471" i="5"/>
  <c r="BK469" i="5"/>
  <c r="J468" i="5"/>
  <c r="BK465" i="5"/>
  <c r="J464" i="5"/>
  <c r="J463" i="5"/>
  <c r="BK462" i="5"/>
  <c r="BK459" i="5"/>
  <c r="BK447" i="5"/>
  <c r="J425" i="5"/>
  <c r="J413" i="5"/>
  <c r="J408" i="5"/>
  <c r="BK400" i="5"/>
  <c r="BK397" i="5"/>
  <c r="J380" i="5"/>
  <c r="BK373" i="5"/>
  <c r="BK370" i="5"/>
  <c r="J365" i="5"/>
  <c r="BK195" i="9"/>
  <c r="BK193" i="9"/>
  <c r="BK188" i="9"/>
  <c r="BK187" i="9"/>
  <c r="BK186" i="9"/>
  <c r="BK181" i="9"/>
  <c r="BK180" i="9"/>
  <c r="BK179" i="9"/>
  <c r="BK177" i="9"/>
  <c r="J176" i="9"/>
  <c r="J175" i="9"/>
  <c r="BK174" i="9"/>
  <c r="J173" i="9"/>
  <c r="J172" i="9"/>
  <c r="BK171" i="9"/>
  <c r="J167" i="9"/>
  <c r="J166" i="9"/>
  <c r="J165" i="9"/>
  <c r="J163" i="9"/>
  <c r="BK162" i="9"/>
  <c r="BK161" i="9"/>
  <c r="BK160" i="9"/>
  <c r="BK156" i="9"/>
  <c r="J151" i="9"/>
  <c r="BK144" i="9"/>
  <c r="BK141" i="9"/>
  <c r="BK138" i="9"/>
  <c r="BK137" i="9"/>
  <c r="J128" i="9"/>
  <c r="J263" i="8"/>
  <c r="J257" i="8"/>
  <c r="J253" i="8"/>
  <c r="BK243" i="8"/>
  <c r="J221" i="8"/>
  <c r="BK219" i="8"/>
  <c r="BK216" i="8"/>
  <c r="J213" i="8"/>
  <c r="BK206" i="8"/>
  <c r="BK205" i="8"/>
  <c r="BK203" i="8"/>
  <c r="BK198" i="8"/>
  <c r="BK194" i="8"/>
  <c r="J193" i="8"/>
  <c r="BK191" i="8"/>
  <c r="J190" i="8"/>
  <c r="J189" i="8"/>
  <c r="J182" i="8"/>
  <c r="J165" i="8"/>
  <c r="BK150" i="8"/>
  <c r="J149" i="8"/>
  <c r="BK146" i="8"/>
  <c r="J142" i="8"/>
  <c r="BK210" i="7"/>
  <c r="BK205" i="7"/>
  <c r="J204" i="7"/>
  <c r="BK197" i="7"/>
  <c r="BK194" i="7"/>
  <c r="BK189" i="7"/>
  <c r="J180" i="7"/>
  <c r="BK161" i="7"/>
  <c r="J158" i="7"/>
  <c r="BK146" i="7"/>
  <c r="BK145" i="7"/>
  <c r="BK141" i="7"/>
  <c r="BK401" i="6"/>
  <c r="J398" i="6"/>
  <c r="J397" i="6"/>
  <c r="BK396" i="6"/>
  <c r="J395" i="6"/>
  <c r="J391" i="6"/>
  <c r="J390" i="6"/>
  <c r="BK389" i="6"/>
  <c r="BK388" i="6"/>
  <c r="BK384" i="6"/>
  <c r="J305" i="6"/>
  <c r="J250" i="6"/>
  <c r="BK233" i="6"/>
  <c r="J229" i="6"/>
  <c r="BK181" i="6"/>
  <c r="J177" i="6"/>
  <c r="BK161" i="6"/>
  <c r="J161" i="6"/>
  <c r="BK158" i="6"/>
  <c r="J158" i="6"/>
  <c r="J157" i="6"/>
  <c r="J149" i="6"/>
  <c r="J148" i="6"/>
  <c r="BK544" i="5"/>
  <c r="BK535" i="5"/>
  <c r="BK522" i="5"/>
  <c r="J511" i="5"/>
  <c r="BK508" i="5"/>
  <c r="BK507" i="5"/>
  <c r="BK504" i="5"/>
  <c r="J498" i="5"/>
  <c r="J494" i="5"/>
  <c r="BK485" i="5"/>
  <c r="J484" i="5"/>
  <c r="BK480" i="5"/>
  <c r="BK476" i="5"/>
  <c r="J475" i="5"/>
  <c r="BK473" i="5"/>
  <c r="BK472" i="5"/>
  <c r="BK470" i="5"/>
  <c r="BK467" i="5"/>
  <c r="BK466" i="5"/>
  <c r="J465" i="5"/>
  <c r="J462" i="5"/>
  <c r="J448" i="5"/>
  <c r="J447" i="5"/>
  <c r="BK428" i="5"/>
  <c r="J420" i="5"/>
  <c r="BK411" i="5"/>
  <c r="BK408" i="5"/>
  <c r="BK405" i="5"/>
  <c r="J402" i="5"/>
  <c r="BK395" i="5"/>
  <c r="J373" i="5"/>
  <c r="J370" i="5"/>
  <c r="J368" i="5"/>
  <c r="J364" i="5"/>
  <c r="BK361" i="5"/>
  <c r="BK358" i="5"/>
  <c r="BK343" i="5"/>
  <c r="J331" i="5"/>
  <c r="J328" i="5"/>
  <c r="BK322" i="5"/>
  <c r="J313" i="5"/>
  <c r="BK304" i="5"/>
  <c r="J300" i="5"/>
  <c r="BK291" i="5"/>
  <c r="J290" i="5"/>
  <c r="BK282" i="5"/>
  <c r="J259" i="5"/>
  <c r="BK254" i="5"/>
  <c r="BK250" i="5"/>
  <c r="BK249" i="5"/>
  <c r="BK246" i="5"/>
  <c r="BK243" i="5"/>
  <c r="J242" i="5"/>
  <c r="J239" i="5"/>
  <c r="BK232" i="5"/>
  <c r="J229" i="5"/>
  <c r="BK224" i="5"/>
  <c r="BK221" i="5"/>
  <c r="J215" i="5"/>
  <c r="BK212" i="5"/>
  <c r="J200" i="5"/>
  <c r="J197" i="5"/>
  <c r="J193" i="5"/>
  <c r="BK182" i="5"/>
  <c r="J176" i="5"/>
  <c r="J171" i="5"/>
  <c r="J166" i="5"/>
  <c r="J161" i="5"/>
  <c r="J160" i="5"/>
  <c r="J145" i="5"/>
  <c r="J144" i="5"/>
  <c r="J140" i="5"/>
  <c r="BK139" i="5"/>
  <c r="BK189" i="4"/>
  <c r="BK188" i="4"/>
  <c r="BK187" i="4"/>
  <c r="BK185" i="4"/>
  <c r="J183" i="4"/>
  <c r="BK182" i="4"/>
  <c r="J181" i="4"/>
  <c r="BK180" i="4"/>
  <c r="J178" i="4"/>
  <c r="J177" i="4"/>
  <c r="BK175" i="4"/>
  <c r="J173" i="4"/>
  <c r="J171" i="4"/>
  <c r="BK170" i="4"/>
  <c r="BK169" i="4"/>
  <c r="J168" i="4"/>
  <c r="J166" i="4"/>
  <c r="BK165" i="4"/>
  <c r="J164" i="4"/>
  <c r="J163" i="4"/>
  <c r="J162" i="4"/>
  <c r="J161" i="4"/>
  <c r="BK160" i="4"/>
  <c r="J159" i="4"/>
  <c r="BK158" i="4"/>
  <c r="BK157" i="4"/>
  <c r="BK156" i="4"/>
  <c r="J155" i="4"/>
  <c r="BK153" i="4"/>
  <c r="J152" i="4"/>
  <c r="J150" i="4"/>
  <c r="J147" i="4"/>
  <c r="J146" i="4"/>
  <c r="J145" i="4"/>
  <c r="BK144" i="4"/>
  <c r="J143" i="4"/>
  <c r="BK142" i="4"/>
  <c r="BK141" i="4"/>
  <c r="J140" i="4"/>
  <c r="BK137" i="4"/>
  <c r="J136" i="4"/>
  <c r="BK135" i="4"/>
  <c r="J134" i="4"/>
  <c r="J133" i="4"/>
  <c r="BK131" i="4"/>
  <c r="J130" i="4"/>
  <c r="BK129" i="4"/>
  <c r="J128" i="4"/>
  <c r="BK127" i="4"/>
  <c r="BK126" i="4"/>
  <c r="BK124" i="4"/>
  <c r="J199" i="3"/>
  <c r="J198" i="3"/>
  <c r="J193" i="3"/>
  <c r="BK192" i="3"/>
  <c r="J191" i="3"/>
  <c r="BK190" i="3"/>
  <c r="BK188" i="3"/>
  <c r="BK186" i="3"/>
  <c r="J185" i="3"/>
  <c r="BK184" i="3"/>
  <c r="J182" i="3"/>
  <c r="BK181" i="3"/>
  <c r="J180" i="3"/>
  <c r="BK179" i="3"/>
  <c r="BK177" i="3"/>
  <c r="J176" i="3"/>
  <c r="BK175" i="3"/>
  <c r="BK174" i="3"/>
  <c r="BK173" i="3"/>
  <c r="J171" i="3"/>
  <c r="BK170" i="3"/>
  <c r="BK169" i="3"/>
  <c r="BK168" i="3"/>
  <c r="BK167" i="3"/>
  <c r="J167" i="3"/>
  <c r="BK166" i="3"/>
  <c r="J166" i="3"/>
  <c r="BK165" i="3"/>
  <c r="J165" i="3"/>
  <c r="BK164" i="3"/>
  <c r="J164" i="3"/>
  <c r="BK163" i="3"/>
  <c r="BK161" i="3"/>
  <c r="J161" i="3"/>
  <c r="BK160" i="3"/>
  <c r="J160" i="3"/>
  <c r="BK159" i="3"/>
  <c r="J159" i="3"/>
  <c r="BK157" i="3"/>
  <c r="J157" i="3"/>
  <c r="BK156" i="3"/>
  <c r="J156" i="3"/>
  <c r="BK154" i="3"/>
  <c r="J154" i="3"/>
  <c r="BK153" i="3"/>
  <c r="J153" i="3"/>
  <c r="BK152" i="3"/>
  <c r="J152" i="3"/>
  <c r="J151" i="3"/>
  <c r="J150" i="3"/>
  <c r="J149" i="3"/>
  <c r="J148" i="3"/>
  <c r="J147" i="3"/>
  <c r="BK146" i="3"/>
  <c r="J145" i="3"/>
  <c r="J144" i="3"/>
  <c r="BK143" i="3"/>
  <c r="J142" i="3"/>
  <c r="BK141" i="3"/>
  <c r="J140" i="3"/>
  <c r="J139" i="3"/>
  <c r="BK138" i="3"/>
  <c r="J137" i="3"/>
  <c r="BK136" i="3"/>
  <c r="BK135" i="3"/>
  <c r="BK134" i="3"/>
  <c r="BK133" i="3"/>
  <c r="BK132" i="3"/>
  <c r="J131" i="3"/>
  <c r="J130" i="3"/>
  <c r="J129" i="3"/>
  <c r="J128" i="3"/>
  <c r="BK208" i="2"/>
  <c r="BK206" i="2"/>
  <c r="BK205" i="2"/>
  <c r="BK204" i="2"/>
  <c r="BK201" i="2"/>
  <c r="J199" i="2"/>
  <c r="J198" i="2"/>
  <c r="BK197" i="2"/>
  <c r="BK196" i="2"/>
  <c r="BK195" i="2"/>
  <c r="BK194" i="2"/>
  <c r="BK193" i="2"/>
  <c r="J192" i="2"/>
  <c r="J191" i="2"/>
  <c r="J190" i="2"/>
  <c r="J189" i="2"/>
  <c r="J188" i="2"/>
  <c r="BK187" i="2"/>
  <c r="BK186" i="2"/>
  <c r="J185" i="2"/>
  <c r="BK184" i="2"/>
  <c r="BK183" i="2"/>
  <c r="J182" i="2"/>
  <c r="J181" i="2"/>
  <c r="BK180" i="2"/>
  <c r="BK179" i="2"/>
  <c r="BK178" i="2"/>
  <c r="BK177" i="2"/>
  <c r="J176" i="2"/>
  <c r="J175" i="2"/>
  <c r="J174" i="2"/>
  <c r="BK173" i="2"/>
  <c r="BK172" i="2"/>
  <c r="BK171" i="2"/>
  <c r="BK170" i="2"/>
  <c r="J169" i="2"/>
  <c r="BK168" i="2"/>
  <c r="BK167" i="2"/>
  <c r="BK166" i="2"/>
  <c r="J165" i="2"/>
  <c r="J164" i="2"/>
  <c r="BK162" i="2"/>
  <c r="BK161" i="2"/>
  <c r="BK160" i="2"/>
  <c r="BK159" i="2"/>
  <c r="BK158" i="2"/>
  <c r="BK157" i="2"/>
  <c r="J156" i="2"/>
  <c r="BK155" i="2"/>
  <c r="J154" i="2"/>
  <c r="J153" i="2"/>
  <c r="J152" i="2"/>
  <c r="J151" i="2"/>
  <c r="J150" i="2"/>
  <c r="J149" i="2"/>
  <c r="J148" i="2"/>
  <c r="BK147" i="2"/>
  <c r="BK146" i="2"/>
  <c r="J144" i="2"/>
  <c r="J142" i="2"/>
  <c r="BK141" i="2"/>
  <c r="J137" i="2"/>
  <c r="J136" i="2"/>
  <c r="J135" i="2"/>
  <c r="J134" i="2"/>
  <c r="J133" i="2"/>
  <c r="J132" i="2"/>
  <c r="BK131" i="2"/>
  <c r="BK130" i="2"/>
  <c r="BK129" i="2"/>
  <c r="J199" i="9"/>
  <c r="J196" i="9"/>
  <c r="J195" i="9"/>
  <c r="BK194" i="9"/>
  <c r="J193" i="9"/>
  <c r="BK192" i="9"/>
  <c r="BK191" i="9"/>
  <c r="J190" i="9"/>
  <c r="J189" i="9"/>
  <c r="J188" i="9"/>
  <c r="J187" i="9"/>
  <c r="BK185" i="9"/>
  <c r="J182" i="9"/>
  <c r="J177" i="9"/>
  <c r="BK176" i="9"/>
  <c r="BK172" i="9"/>
  <c r="J171" i="9"/>
  <c r="J170" i="9"/>
  <c r="J168" i="9"/>
  <c r="BK165" i="9"/>
  <c r="J164" i="9"/>
  <c r="J161" i="9"/>
  <c r="BK159" i="9"/>
  <c r="BK158" i="9"/>
  <c r="J157" i="9"/>
  <c r="J156" i="9"/>
  <c r="J154" i="9"/>
  <c r="J153" i="9"/>
  <c r="BK148" i="9"/>
  <c r="J147" i="9"/>
  <c r="J146" i="9"/>
  <c r="BK145" i="9"/>
  <c r="BK140" i="9"/>
  <c r="BK135" i="9"/>
  <c r="J132" i="9"/>
  <c r="BK129" i="9"/>
  <c r="BK272" i="8"/>
  <c r="BK269" i="8"/>
  <c r="J247" i="8"/>
  <c r="J233" i="8"/>
  <c r="J225" i="8"/>
  <c r="J219" i="8"/>
  <c r="J211" i="8"/>
  <c r="BK207" i="8"/>
  <c r="J205" i="8"/>
  <c r="J203" i="8"/>
  <c r="BK202" i="8"/>
  <c r="J201" i="8"/>
  <c r="BK200" i="8"/>
  <c r="J200" i="8"/>
  <c r="BK199" i="8"/>
  <c r="BK197" i="8"/>
  <c r="J196" i="8"/>
  <c r="J192" i="8"/>
  <c r="BK189" i="8"/>
  <c r="BK186" i="8"/>
  <c r="BK177" i="8"/>
  <c r="J170" i="8"/>
  <c r="J157" i="8"/>
  <c r="J154" i="8"/>
  <c r="J150" i="8"/>
  <c r="BK142" i="8"/>
  <c r="J138" i="8"/>
  <c r="BK137" i="8"/>
  <c r="BK133" i="8"/>
  <c r="J207" i="7"/>
  <c r="J189" i="7"/>
  <c r="BK185" i="7"/>
  <c r="J182" i="7"/>
  <c r="BK180" i="7"/>
  <c r="J171" i="7"/>
  <c r="BK168" i="7"/>
  <c r="BK164" i="7"/>
  <c r="BK153" i="7"/>
  <c r="J149" i="7"/>
  <c r="BK140" i="7"/>
  <c r="BK404" i="6"/>
  <c r="J404" i="6"/>
  <c r="BK403" i="6"/>
  <c r="J403" i="6"/>
  <c r="J396" i="6"/>
  <c r="BK393" i="6"/>
  <c r="BK392" i="6"/>
  <c r="BK391" i="6"/>
  <c r="J387" i="6"/>
  <c r="J384" i="6"/>
  <c r="J377" i="6"/>
  <c r="J367" i="6"/>
  <c r="BK363" i="6"/>
  <c r="BK336" i="6"/>
  <c r="J332" i="6"/>
  <c r="BK305" i="6"/>
  <c r="J278" i="6"/>
  <c r="BK243" i="6"/>
  <c r="BK229" i="6"/>
  <c r="J224" i="6"/>
  <c r="J197" i="6"/>
  <c r="BK153" i="6"/>
  <c r="BK132" i="6"/>
  <c r="BK581" i="5"/>
  <c r="J581" i="5"/>
  <c r="BK580" i="5"/>
  <c r="J580" i="5"/>
  <c r="BK578" i="5"/>
  <c r="J578" i="5"/>
  <c r="BK561" i="5"/>
  <c r="J561" i="5"/>
  <c r="J554" i="5"/>
  <c r="J544" i="5"/>
  <c r="BK512" i="5"/>
  <c r="J510" i="5"/>
  <c r="J509" i="5"/>
  <c r="J508" i="5"/>
  <c r="BK498" i="5"/>
  <c r="J497" i="5"/>
  <c r="BK494" i="5"/>
  <c r="J485" i="5"/>
  <c r="J479" i="5"/>
  <c r="BK478" i="5"/>
  <c r="BK475" i="5"/>
  <c r="BK474" i="5"/>
  <c r="J470" i="5"/>
  <c r="J469" i="5"/>
  <c r="BK468" i="5"/>
  <c r="J467" i="5"/>
  <c r="BK463" i="5"/>
  <c r="J459" i="5"/>
  <c r="BK456" i="5"/>
  <c r="BK451" i="5"/>
  <c r="BK448" i="5"/>
  <c r="BK425" i="5"/>
  <c r="BK417" i="5"/>
  <c r="J411" i="5"/>
  <c r="BK402" i="5"/>
  <c r="BK380" i="5"/>
  <c r="J377" i="5"/>
  <c r="BK368" i="5"/>
  <c r="BK364" i="5"/>
  <c r="J361" i="5"/>
  <c r="J356" i="5"/>
  <c r="J352" i="5"/>
  <c r="J347" i="5"/>
  <c r="J322" i="5"/>
  <c r="BK316" i="5"/>
  <c r="J308" i="5"/>
  <c r="J304" i="5"/>
  <c r="J303" i="5"/>
  <c r="BK295" i="5"/>
  <c r="J287" i="5"/>
  <c r="J263" i="5"/>
  <c r="BK261" i="5"/>
  <c r="BK256" i="5"/>
  <c r="J251" i="5"/>
  <c r="J249" i="5"/>
  <c r="J246" i="5"/>
  <c r="J243" i="5"/>
  <c r="BK242" i="5"/>
  <c r="BK239" i="5"/>
  <c r="J236" i="5"/>
  <c r="J232" i="5"/>
  <c r="BK229" i="5"/>
  <c r="J224" i="5"/>
  <c r="J221" i="5"/>
  <c r="BK218" i="5"/>
  <c r="BK206" i="5"/>
  <c r="J203" i="5"/>
  <c r="BK200" i="5"/>
  <c r="BK197" i="5"/>
  <c r="BK193" i="5"/>
  <c r="J190" i="5"/>
  <c r="BK186" i="5"/>
  <c r="J182" i="5"/>
  <c r="J177" i="5"/>
  <c r="J172" i="5"/>
  <c r="BK171" i="5"/>
  <c r="BK166" i="5"/>
  <c r="BK165" i="5"/>
  <c r="BK161" i="5"/>
  <c r="BK145" i="5"/>
  <c r="J139" i="5"/>
  <c r="BK135" i="5"/>
  <c r="J191" i="4"/>
  <c r="J189" i="4"/>
  <c r="BK186" i="4"/>
  <c r="J185" i="4"/>
  <c r="J184" i="4"/>
  <c r="BK183" i="4"/>
  <c r="J182" i="4"/>
  <c r="BK177" i="4"/>
  <c r="BK174" i="4"/>
  <c r="J172" i="4"/>
  <c r="BK171" i="4"/>
  <c r="J169" i="4"/>
  <c r="J167" i="4"/>
  <c r="J165" i="4"/>
  <c r="BK164" i="4"/>
  <c r="BK163" i="4"/>
  <c r="BK161" i="4"/>
  <c r="J158" i="4"/>
  <c r="J154" i="4"/>
  <c r="J153" i="4"/>
  <c r="J151" i="4"/>
  <c r="BK149" i="4"/>
  <c r="J148" i="4"/>
  <c r="BK147" i="4"/>
  <c r="BK140" i="4"/>
  <c r="BK139" i="4"/>
  <c r="J138" i="4"/>
  <c r="J137" i="4"/>
  <c r="BK136" i="4"/>
  <c r="J135" i="4"/>
  <c r="BK134" i="4"/>
  <c r="J132" i="4"/>
  <c r="J131" i="4"/>
  <c r="BK130" i="4"/>
  <c r="J126" i="4"/>
  <c r="J125" i="4"/>
  <c r="J124" i="4"/>
  <c r="BK199" i="3"/>
  <c r="J195" i="3"/>
  <c r="BK193" i="3"/>
  <c r="J190" i="3"/>
  <c r="J188" i="3"/>
  <c r="J187" i="3"/>
  <c r="BK185" i="3"/>
  <c r="J184" i="3"/>
  <c r="BK183" i="3"/>
  <c r="BK182" i="3"/>
  <c r="BK180" i="3"/>
  <c r="J179" i="3"/>
  <c r="J178" i="3"/>
  <c r="BK176" i="3"/>
  <c r="J175" i="3"/>
  <c r="J173" i="3"/>
  <c r="J172" i="3"/>
  <c r="BK171" i="3"/>
  <c r="J170" i="3"/>
  <c r="J169" i="3"/>
  <c r="J168" i="3"/>
  <c r="J191" i="9"/>
  <c r="BK190" i="9"/>
  <c r="BK189" i="9"/>
  <c r="J180" i="9"/>
  <c r="J179" i="9"/>
  <c r="J178" i="9"/>
  <c r="BK175" i="9"/>
  <c r="BK170" i="9"/>
  <c r="J169" i="9"/>
  <c r="BK167" i="9"/>
  <c r="BK163" i="9"/>
  <c r="J160" i="9"/>
  <c r="J159" i="9"/>
  <c r="J158" i="9"/>
  <c r="BK157" i="9"/>
  <c r="J155" i="9"/>
  <c r="BK154" i="9"/>
  <c r="J152" i="9"/>
  <c r="BK151" i="9"/>
  <c r="J150" i="9"/>
  <c r="BK149" i="9"/>
  <c r="J148" i="9"/>
  <c r="BK146" i="9"/>
  <c r="J145" i="9"/>
  <c r="J144" i="9"/>
  <c r="J143" i="9"/>
  <c r="J142" i="9"/>
  <c r="J141" i="9"/>
  <c r="J140" i="9"/>
  <c r="BK139" i="9"/>
  <c r="J138" i="9"/>
  <c r="J137" i="9"/>
  <c r="BK136" i="9"/>
  <c r="J134" i="9"/>
  <c r="BK132" i="9"/>
  <c r="J269" i="8"/>
  <c r="BK253" i="8"/>
  <c r="BK247" i="8"/>
  <c r="BK233" i="8"/>
  <c r="BK211" i="8"/>
  <c r="J208" i="8"/>
  <c r="J198" i="8"/>
  <c r="BK193" i="8"/>
  <c r="J191" i="8"/>
  <c r="BK190" i="8"/>
  <c r="J186" i="8"/>
  <c r="J174" i="8"/>
  <c r="BK170" i="8"/>
  <c r="BK168" i="8"/>
  <c r="J168" i="8"/>
  <c r="BK165" i="8"/>
  <c r="BK157" i="8"/>
  <c r="BK154" i="8"/>
  <c r="BK138" i="8"/>
  <c r="J210" i="7"/>
  <c r="BK204" i="7"/>
  <c r="BK201" i="7"/>
  <c r="BK182" i="7"/>
  <c r="J175" i="7"/>
  <c r="BK171" i="7"/>
  <c r="BK167" i="7"/>
  <c r="BK158" i="7"/>
  <c r="BK149" i="7"/>
  <c r="J146" i="7"/>
  <c r="J141" i="7"/>
  <c r="J140" i="7"/>
  <c r="J132" i="7"/>
  <c r="J401" i="6"/>
  <c r="BK397" i="6"/>
  <c r="BK394" i="6"/>
  <c r="BK377" i="6"/>
  <c r="BK367" i="6"/>
  <c r="BK364" i="6"/>
  <c r="J363" i="6"/>
  <c r="J336" i="6"/>
  <c r="BK332" i="6"/>
  <c r="BK278" i="6"/>
  <c r="J243" i="6"/>
  <c r="BK197" i="6"/>
  <c r="J153" i="6"/>
  <c r="J132" i="6"/>
  <c r="BK557" i="5"/>
  <c r="BK554" i="5"/>
  <c r="BK509" i="5"/>
  <c r="J507" i="5"/>
  <c r="J504" i="5"/>
  <c r="BK484" i="5"/>
  <c r="J480" i="5"/>
  <c r="J478" i="5"/>
  <c r="J477" i="5"/>
  <c r="J471" i="5"/>
  <c r="J466" i="5"/>
  <c r="BK464" i="5"/>
  <c r="J456" i="5"/>
  <c r="J451" i="5"/>
  <c r="J428" i="5"/>
  <c r="BK420" i="5"/>
  <c r="J417" i="5"/>
  <c r="BK413" i="5"/>
  <c r="J405" i="5"/>
  <c r="J400" i="5"/>
  <c r="J397" i="5"/>
  <c r="J395" i="5"/>
  <c r="BK377" i="5"/>
  <c r="BK365" i="5"/>
  <c r="J358" i="5"/>
  <c r="BK356" i="5"/>
  <c r="BK352" i="5"/>
  <c r="BK347" i="5"/>
  <c r="J343" i="5"/>
  <c r="BK331" i="5"/>
  <c r="BK328" i="5"/>
  <c r="J316" i="5"/>
  <c r="BK313" i="5"/>
  <c r="BK308" i="5"/>
  <c r="BK303" i="5"/>
  <c r="BK300" i="5"/>
  <c r="J295" i="5"/>
  <c r="J291" i="5"/>
  <c r="BK290" i="5"/>
  <c r="BK287" i="5"/>
  <c r="J282" i="5"/>
  <c r="BK263" i="5"/>
  <c r="J261" i="5"/>
  <c r="BK259" i="5"/>
  <c r="J256" i="5"/>
  <c r="J254" i="5"/>
  <c r="BK251" i="5"/>
  <c r="J250" i="5"/>
  <c r="BK236" i="5"/>
  <c r="J218" i="5"/>
  <c r="BK215" i="5"/>
  <c r="J212" i="5"/>
  <c r="J206" i="5"/>
  <c r="BK203" i="5"/>
  <c r="BK190" i="5"/>
  <c r="J186" i="5"/>
  <c r="BK177" i="5"/>
  <c r="BK176" i="5"/>
  <c r="BK172" i="5"/>
  <c r="J165" i="5"/>
  <c r="BK160" i="5"/>
  <c r="BK144" i="5"/>
  <c r="BK140" i="5"/>
  <c r="J135" i="5"/>
  <c r="BK191" i="4"/>
  <c r="J188" i="4"/>
  <c r="J187" i="4"/>
  <c r="J186" i="4"/>
  <c r="BK184" i="4"/>
  <c r="BK181" i="4"/>
  <c r="J180" i="4"/>
  <c r="BK178" i="4"/>
  <c r="J175" i="4"/>
  <c r="J174" i="4"/>
  <c r="BK173" i="4"/>
  <c r="BK172" i="4"/>
  <c r="J170" i="4"/>
  <c r="BK168" i="4"/>
  <c r="BK167" i="4"/>
  <c r="BK166" i="4"/>
  <c r="BK162" i="4"/>
  <c r="J160" i="4"/>
  <c r="BK159" i="4"/>
  <c r="J157" i="4"/>
  <c r="J156" i="4"/>
  <c r="BK155" i="4"/>
  <c r="BK154" i="4"/>
  <c r="BK152" i="4"/>
  <c r="BK151" i="4"/>
  <c r="BK150" i="4"/>
  <c r="J149" i="4"/>
  <c r="BK148" i="4"/>
  <c r="BK146" i="4"/>
  <c r="BK145" i="4"/>
  <c r="J144" i="4"/>
  <c r="BK143" i="4"/>
  <c r="J142" i="4"/>
  <c r="J141" i="4"/>
  <c r="J139" i="4"/>
  <c r="BK138" i="4"/>
  <c r="BK133" i="4"/>
  <c r="BK132" i="4"/>
  <c r="J129" i="4"/>
  <c r="BK128" i="4"/>
  <c r="J127" i="4"/>
  <c r="BK125" i="4"/>
  <c r="BK198" i="3"/>
  <c r="BK195" i="3"/>
  <c r="J192" i="3"/>
  <c r="BK191" i="3"/>
  <c r="BK187" i="3"/>
  <c r="J186" i="3"/>
  <c r="J183" i="3"/>
  <c r="J181" i="3"/>
  <c r="BK178" i="3"/>
  <c r="J177" i="3"/>
  <c r="J174" i="3"/>
  <c r="BK172" i="3"/>
  <c r="J163" i="3"/>
  <c r="BK151" i="3"/>
  <c r="BK150" i="3"/>
  <c r="BK149" i="3"/>
  <c r="BK148" i="3"/>
  <c r="BK147" i="3"/>
  <c r="J146" i="3"/>
  <c r="BK145" i="3"/>
  <c r="BK144" i="3"/>
  <c r="J143" i="3"/>
  <c r="BK142" i="3"/>
  <c r="J141" i="3"/>
  <c r="BK140" i="3"/>
  <c r="BK139" i="3"/>
  <c r="J138" i="3"/>
  <c r="BK137" i="3"/>
  <c r="J136" i="3"/>
  <c r="J135" i="3"/>
  <c r="J134" i="3"/>
  <c r="J133" i="3"/>
  <c r="J132" i="3"/>
  <c r="BK131" i="3"/>
  <c r="BK130" i="3"/>
  <c r="BK129" i="3"/>
  <c r="BK128" i="3"/>
  <c r="J208" i="2"/>
  <c r="J206" i="2"/>
  <c r="J205" i="2"/>
  <c r="J204" i="2"/>
  <c r="J201" i="2"/>
  <c r="BK199" i="2"/>
  <c r="BK198" i="2"/>
  <c r="J197" i="2"/>
  <c r="J196" i="2"/>
  <c r="J195" i="2"/>
  <c r="J194" i="2"/>
  <c r="J193" i="2"/>
  <c r="BK192" i="2"/>
  <c r="BK191" i="2"/>
  <c r="BK190" i="2"/>
  <c r="BK189" i="2"/>
  <c r="BK188" i="2"/>
  <c r="J187" i="2"/>
  <c r="J186" i="2"/>
  <c r="BK185" i="2"/>
  <c r="J184" i="2"/>
  <c r="J183" i="2"/>
  <c r="BK182" i="2"/>
  <c r="BK181" i="2"/>
  <c r="J180" i="2"/>
  <c r="J179" i="2"/>
  <c r="J178" i="2"/>
  <c r="J177" i="2"/>
  <c r="BK176" i="2"/>
  <c r="BK175" i="2"/>
  <c r="BK174" i="2"/>
  <c r="J173" i="2"/>
  <c r="J172" i="2"/>
  <c r="J171" i="2"/>
  <c r="J170" i="2"/>
  <c r="BK169" i="2"/>
  <c r="J168" i="2"/>
  <c r="J167" i="2"/>
  <c r="J166" i="2"/>
  <c r="BK165" i="2"/>
  <c r="BK164" i="2"/>
  <c r="J162" i="2"/>
  <c r="J161" i="2"/>
  <c r="J160" i="2"/>
  <c r="J159" i="2"/>
  <c r="J158" i="2"/>
  <c r="J157" i="2"/>
  <c r="BK156" i="2"/>
  <c r="J155" i="2"/>
  <c r="BK154" i="2"/>
  <c r="BK153" i="2"/>
  <c r="BK152" i="2"/>
  <c r="BK151" i="2"/>
  <c r="BK150" i="2"/>
  <c r="BK149" i="2"/>
  <c r="BK148" i="2"/>
  <c r="J147" i="2"/>
  <c r="J146" i="2"/>
  <c r="BK144" i="2"/>
  <c r="BK142" i="2"/>
  <c r="J141" i="2"/>
  <c r="BK137" i="2"/>
  <c r="BK136" i="2"/>
  <c r="BK135" i="2"/>
  <c r="BK134" i="2"/>
  <c r="BK133" i="2"/>
  <c r="BK132" i="2"/>
  <c r="J131" i="2"/>
  <c r="J130" i="2"/>
  <c r="J129" i="2"/>
  <c r="AS99" i="1"/>
  <c r="P128" i="2" l="1"/>
  <c r="R128" i="2"/>
  <c r="BK140" i="2"/>
  <c r="J140" i="2"/>
  <c r="J99" i="2"/>
  <c r="T140" i="2"/>
  <c r="P145" i="2"/>
  <c r="T145" i="2"/>
  <c r="T127" i="2" s="1"/>
  <c r="T126" i="2" s="1"/>
  <c r="P163" i="2"/>
  <c r="T163" i="2"/>
  <c r="BK203" i="2"/>
  <c r="BK202" i="2" s="1"/>
  <c r="J202" i="2" s="1"/>
  <c r="J104" i="2" s="1"/>
  <c r="T203" i="2"/>
  <c r="T202" i="2"/>
  <c r="T127" i="3"/>
  <c r="P155" i="3"/>
  <c r="T155" i="3"/>
  <c r="P158" i="3"/>
  <c r="R158" i="3"/>
  <c r="T158" i="3"/>
  <c r="T162" i="3"/>
  <c r="P189" i="3"/>
  <c r="P126" i="3" s="1"/>
  <c r="T197" i="3"/>
  <c r="T196" i="3" s="1"/>
  <c r="BK123" i="4"/>
  <c r="J123" i="4" s="1"/>
  <c r="J98" i="4" s="1"/>
  <c r="R123" i="4"/>
  <c r="P176" i="4"/>
  <c r="T176" i="4"/>
  <c r="T179" i="4"/>
  <c r="P134" i="5"/>
  <c r="BK262" i="5"/>
  <c r="J262" i="5" s="1"/>
  <c r="J99" i="5" s="1"/>
  <c r="BK312" i="5"/>
  <c r="J312" i="5"/>
  <c r="J100" i="5"/>
  <c r="BK342" i="5"/>
  <c r="J342" i="5"/>
  <c r="J101" i="5" s="1"/>
  <c r="BK351" i="5"/>
  <c r="J351" i="5" s="1"/>
  <c r="J102" i="5" s="1"/>
  <c r="R372" i="5"/>
  <c r="T401" i="5"/>
  <c r="T412" i="5"/>
  <c r="R579" i="5"/>
  <c r="R576" i="5" s="1"/>
  <c r="P131" i="6"/>
  <c r="R180" i="6"/>
  <c r="R228" i="6"/>
  <c r="P277" i="6"/>
  <c r="T335" i="6"/>
  <c r="T386" i="6"/>
  <c r="T385" i="6" s="1"/>
  <c r="R131" i="7"/>
  <c r="P193" i="7"/>
  <c r="P200" i="7"/>
  <c r="BK132" i="8"/>
  <c r="BK153" i="8"/>
  <c r="J153" i="8"/>
  <c r="J99" i="8" s="1"/>
  <c r="BK169" i="8"/>
  <c r="J169" i="8" s="1"/>
  <c r="J100" i="8" s="1"/>
  <c r="BK195" i="8"/>
  <c r="J195" i="8" s="1"/>
  <c r="J105" i="8" s="1"/>
  <c r="BK204" i="8"/>
  <c r="J204" i="8" s="1"/>
  <c r="J106" i="8" s="1"/>
  <c r="BK212" i="8"/>
  <c r="J212" i="8" s="1"/>
  <c r="J107" i="8" s="1"/>
  <c r="BK220" i="8"/>
  <c r="J220" i="8" s="1"/>
  <c r="J108" i="8" s="1"/>
  <c r="P271" i="8"/>
  <c r="P270" i="8" s="1"/>
  <c r="R133" i="9"/>
  <c r="R130" i="9" s="1"/>
  <c r="R127" i="3"/>
  <c r="BK158" i="3"/>
  <c r="J158" i="3"/>
  <c r="J100" i="3"/>
  <c r="P162" i="3"/>
  <c r="BK189" i="3"/>
  <c r="J189" i="3" s="1"/>
  <c r="J102" i="3" s="1"/>
  <c r="T189" i="3"/>
  <c r="R197" i="3"/>
  <c r="R196" i="3"/>
  <c r="T123" i="4"/>
  <c r="T122" i="4" s="1"/>
  <c r="T121" i="4" s="1"/>
  <c r="R176" i="4"/>
  <c r="P179" i="4"/>
  <c r="R134" i="5"/>
  <c r="T262" i="5"/>
  <c r="T312" i="5"/>
  <c r="P342" i="5"/>
  <c r="P351" i="5"/>
  <c r="BK372" i="5"/>
  <c r="BK401" i="5"/>
  <c r="J401" i="5" s="1"/>
  <c r="J106" i="5" s="1"/>
  <c r="R412" i="5"/>
  <c r="BK579" i="5"/>
  <c r="J579" i="5"/>
  <c r="J112" i="5" s="1"/>
  <c r="R131" i="6"/>
  <c r="P180" i="6"/>
  <c r="T228" i="6"/>
  <c r="T277" i="6"/>
  <c r="BK335" i="6"/>
  <c r="J335" i="6"/>
  <c r="J103" i="6"/>
  <c r="R386" i="6"/>
  <c r="R385" i="6"/>
  <c r="P402" i="6"/>
  <c r="P399" i="6" s="1"/>
  <c r="T131" i="7"/>
  <c r="P174" i="7"/>
  <c r="T193" i="7"/>
  <c r="R200" i="7"/>
  <c r="R132" i="8"/>
  <c r="T153" i="8"/>
  <c r="T169" i="8"/>
  <c r="R188" i="8"/>
  <c r="P195" i="8"/>
  <c r="T204" i="8"/>
  <c r="R212" i="8"/>
  <c r="R220" i="8"/>
  <c r="BK271" i="8"/>
  <c r="J271" i="8"/>
  <c r="J110" i="8" s="1"/>
  <c r="P184" i="9"/>
  <c r="P183" i="9"/>
  <c r="BK128" i="2"/>
  <c r="J128" i="2"/>
  <c r="J98" i="2"/>
  <c r="T128" i="2"/>
  <c r="P140" i="2"/>
  <c r="R140" i="2"/>
  <c r="BK145" i="2"/>
  <c r="J145" i="2"/>
  <c r="J101" i="2"/>
  <c r="R145" i="2"/>
  <c r="BK163" i="2"/>
  <c r="J163" i="2" s="1"/>
  <c r="J102" i="2" s="1"/>
  <c r="R163" i="2"/>
  <c r="P203" i="2"/>
  <c r="P202" i="2" s="1"/>
  <c r="R203" i="2"/>
  <c r="R202" i="2" s="1"/>
  <c r="BK127" i="3"/>
  <c r="J127" i="3" s="1"/>
  <c r="J98" i="3" s="1"/>
  <c r="P127" i="3"/>
  <c r="BK155" i="3"/>
  <c r="J155" i="3"/>
  <c r="J99" i="3" s="1"/>
  <c r="R155" i="3"/>
  <c r="BK162" i="3"/>
  <c r="J162" i="3" s="1"/>
  <c r="J101" i="3" s="1"/>
  <c r="R162" i="3"/>
  <c r="R189" i="3"/>
  <c r="BK197" i="3"/>
  <c r="J197" i="3" s="1"/>
  <c r="J105" i="3" s="1"/>
  <c r="P197" i="3"/>
  <c r="P196" i="3" s="1"/>
  <c r="P123" i="4"/>
  <c r="P122" i="4"/>
  <c r="P121" i="4"/>
  <c r="AU97" i="1" s="1"/>
  <c r="BK176" i="4"/>
  <c r="J176" i="4"/>
  <c r="J99" i="4" s="1"/>
  <c r="BK179" i="4"/>
  <c r="J179" i="4"/>
  <c r="J100" i="4"/>
  <c r="R179" i="4"/>
  <c r="T134" i="5"/>
  <c r="R262" i="5"/>
  <c r="P312" i="5"/>
  <c r="R342" i="5"/>
  <c r="R351" i="5"/>
  <c r="T372" i="5"/>
  <c r="P401" i="5"/>
  <c r="BK412" i="5"/>
  <c r="J412" i="5" s="1"/>
  <c r="J107" i="5" s="1"/>
  <c r="P579" i="5"/>
  <c r="P576" i="5" s="1"/>
  <c r="BK131" i="6"/>
  <c r="J131" i="6"/>
  <c r="J98" i="6"/>
  <c r="BK180" i="6"/>
  <c r="J180" i="6" s="1"/>
  <c r="J99" i="6" s="1"/>
  <c r="BK228" i="6"/>
  <c r="J228" i="6" s="1"/>
  <c r="J100" i="6" s="1"/>
  <c r="BK277" i="6"/>
  <c r="J277" i="6"/>
  <c r="J102" i="6"/>
  <c r="R335" i="6"/>
  <c r="BK386" i="6"/>
  <c r="J386" i="6" s="1"/>
  <c r="J106" i="6" s="1"/>
  <c r="BK402" i="6"/>
  <c r="J402" i="6"/>
  <c r="J109" i="6"/>
  <c r="R402" i="6"/>
  <c r="R399" i="6" s="1"/>
  <c r="BK131" i="7"/>
  <c r="J131" i="7" s="1"/>
  <c r="J100" i="7" s="1"/>
  <c r="R174" i="7"/>
  <c r="BK193" i="7"/>
  <c r="J193" i="7"/>
  <c r="J103" i="7"/>
  <c r="BK200" i="7"/>
  <c r="J200" i="7"/>
  <c r="J104" i="7" s="1"/>
  <c r="P132" i="8"/>
  <c r="P153" i="8"/>
  <c r="P131" i="8" s="1"/>
  <c r="P169" i="8"/>
  <c r="BK188" i="8"/>
  <c r="BK187" i="8" s="1"/>
  <c r="J187" i="8" s="1"/>
  <c r="J103" i="8" s="1"/>
  <c r="T188" i="8"/>
  <c r="R195" i="8"/>
  <c r="P204" i="8"/>
  <c r="P212" i="8"/>
  <c r="T220" i="8"/>
  <c r="T271" i="8"/>
  <c r="T270" i="8"/>
  <c r="R127" i="9"/>
  <c r="R126" i="9" s="1"/>
  <c r="T127" i="9"/>
  <c r="T126" i="9"/>
  <c r="P133" i="9"/>
  <c r="P130" i="9"/>
  <c r="BK184" i="9"/>
  <c r="J184" i="9"/>
  <c r="J103" i="9" s="1"/>
  <c r="R184" i="9"/>
  <c r="R183" i="9"/>
  <c r="BK134" i="5"/>
  <c r="J134" i="5"/>
  <c r="J98" i="5"/>
  <c r="P262" i="5"/>
  <c r="R312" i="5"/>
  <c r="T342" i="5"/>
  <c r="T351" i="5"/>
  <c r="P372" i="5"/>
  <c r="R401" i="5"/>
  <c r="P412" i="5"/>
  <c r="J555" i="5"/>
  <c r="J108" i="5" s="1"/>
  <c r="T579" i="5"/>
  <c r="T576" i="5" s="1"/>
  <c r="T131" i="6"/>
  <c r="T180" i="6"/>
  <c r="P228" i="6"/>
  <c r="R277" i="6"/>
  <c r="P335" i="6"/>
  <c r="P386" i="6"/>
  <c r="P385" i="6"/>
  <c r="T402" i="6"/>
  <c r="T399" i="6" s="1"/>
  <c r="P131" i="7"/>
  <c r="P130" i="7"/>
  <c r="P129" i="7"/>
  <c r="AU101" i="1"/>
  <c r="BK174" i="7"/>
  <c r="J174" i="7"/>
  <c r="J101" i="7" s="1"/>
  <c r="T174" i="7"/>
  <c r="R193" i="7"/>
  <c r="T200" i="7"/>
  <c r="T132" i="8"/>
  <c r="T131" i="8"/>
  <c r="R153" i="8"/>
  <c r="R169" i="8"/>
  <c r="P188" i="8"/>
  <c r="T195" i="8"/>
  <c r="R204" i="8"/>
  <c r="T212" i="8"/>
  <c r="P220" i="8"/>
  <c r="R271" i="8"/>
  <c r="R270" i="8" s="1"/>
  <c r="BK127" i="9"/>
  <c r="BK126" i="9" s="1"/>
  <c r="P127" i="9"/>
  <c r="P126" i="9"/>
  <c r="BK133" i="9"/>
  <c r="J133" i="9"/>
  <c r="J101" i="9"/>
  <c r="T133" i="9"/>
  <c r="T130" i="9"/>
  <c r="T184" i="9"/>
  <c r="T183" i="9" s="1"/>
  <c r="E85" i="2"/>
  <c r="J120" i="2"/>
  <c r="F123" i="2"/>
  <c r="BF129" i="2"/>
  <c r="BF131" i="2"/>
  <c r="BF142" i="2"/>
  <c r="BF146" i="2"/>
  <c r="BF154" i="2"/>
  <c r="BF156" i="2"/>
  <c r="BF157" i="2"/>
  <c r="BF158" i="2"/>
  <c r="BF160" i="2"/>
  <c r="BF161" i="2"/>
  <c r="BF162" i="2"/>
  <c r="BF166" i="2"/>
  <c r="BF167" i="2"/>
  <c r="BF169" i="2"/>
  <c r="BF170" i="2"/>
  <c r="BF171" i="2"/>
  <c r="BF172" i="2"/>
  <c r="BF176" i="2"/>
  <c r="BF177" i="2"/>
  <c r="BF178" i="2"/>
  <c r="BF179" i="2"/>
  <c r="BF182" i="2"/>
  <c r="BF183" i="2"/>
  <c r="BF184" i="2"/>
  <c r="BF185" i="2"/>
  <c r="BF192" i="2"/>
  <c r="BF193" i="2"/>
  <c r="BF194" i="2"/>
  <c r="BF195" i="2"/>
  <c r="BF196" i="2"/>
  <c r="BF197" i="2"/>
  <c r="BF198" i="2"/>
  <c r="BF205" i="2"/>
  <c r="BF206" i="2"/>
  <c r="BK143" i="2"/>
  <c r="J143" i="2" s="1"/>
  <c r="J100" i="2" s="1"/>
  <c r="BK200" i="2"/>
  <c r="J200" i="2"/>
  <c r="J103" i="2"/>
  <c r="BK207" i="2"/>
  <c r="J207" i="2" s="1"/>
  <c r="J106" i="2" s="1"/>
  <c r="E85" i="3"/>
  <c r="J89" i="3"/>
  <c r="F92" i="3"/>
  <c r="BF131" i="3"/>
  <c r="BF132" i="3"/>
  <c r="BF133" i="3"/>
  <c r="BF135" i="3"/>
  <c r="BF137" i="3"/>
  <c r="BF138" i="3"/>
  <c r="BF142" i="3"/>
  <c r="BF143" i="3"/>
  <c r="BF144" i="3"/>
  <c r="BF145" i="3"/>
  <c r="BF146" i="3"/>
  <c r="BF148" i="3"/>
  <c r="BF150" i="3"/>
  <c r="BF161" i="3"/>
  <c r="BF170" i="3"/>
  <c r="BF172" i="3"/>
  <c r="BF176" i="3"/>
  <c r="BF178" i="3"/>
  <c r="BF179" i="3"/>
  <c r="BF180" i="3"/>
  <c r="BF182" i="3"/>
  <c r="BF185" i="3"/>
  <c r="BF186" i="3"/>
  <c r="BF192" i="3"/>
  <c r="BF193" i="3"/>
  <c r="E85" i="4"/>
  <c r="F92" i="4"/>
  <c r="J115" i="4"/>
  <c r="BF129" i="4"/>
  <c r="BF130" i="4"/>
  <c r="BF132" i="4"/>
  <c r="BF134" i="4"/>
  <c r="BF135" i="4"/>
  <c r="BF136" i="4"/>
  <c r="BF140" i="4"/>
  <c r="BF144" i="4"/>
  <c r="BF146" i="4"/>
  <c r="BF163" i="4"/>
  <c r="BF164" i="4"/>
  <c r="BF167" i="4"/>
  <c r="BF168" i="4"/>
  <c r="BF175" i="4"/>
  <c r="BF181" i="4"/>
  <c r="BF182" i="4"/>
  <c r="BF188" i="4"/>
  <c r="E85" i="5"/>
  <c r="J89" i="5"/>
  <c r="BF135" i="5"/>
  <c r="BF139" i="5"/>
  <c r="BF160" i="5"/>
  <c r="BF165" i="5"/>
  <c r="BF177" i="5"/>
  <c r="BF190" i="5"/>
  <c r="BF193" i="5"/>
  <c r="BF197" i="5"/>
  <c r="BF218" i="5"/>
  <c r="BF221" i="5"/>
  <c r="BF224" i="5"/>
  <c r="BF229" i="5"/>
  <c r="BF236" i="5"/>
  <c r="BF239" i="5"/>
  <c r="BF242" i="5"/>
  <c r="BF243" i="5"/>
  <c r="BF246" i="5"/>
  <c r="BF250" i="5"/>
  <c r="BF303" i="5"/>
  <c r="BF308" i="5"/>
  <c r="BF316" i="5"/>
  <c r="BF347" i="5"/>
  <c r="BF358" i="5"/>
  <c r="BF361" i="5"/>
  <c r="BF370" i="5"/>
  <c r="BF380" i="5"/>
  <c r="BF395" i="5"/>
  <c r="BF397" i="5"/>
  <c r="BF400" i="5"/>
  <c r="BF402" i="5"/>
  <c r="BF411" i="5"/>
  <c r="BF413" i="5"/>
  <c r="BF425" i="5"/>
  <c r="BF451" i="5"/>
  <c r="BF465" i="5"/>
  <c r="BF466" i="5"/>
  <c r="BF470" i="5"/>
  <c r="BF471" i="5"/>
  <c r="BF476" i="5"/>
  <c r="BF477" i="5"/>
  <c r="BF479" i="5"/>
  <c r="BF498" i="5"/>
  <c r="BF507" i="5"/>
  <c r="BF149" i="6"/>
  <c r="BF153" i="6"/>
  <c r="BF161" i="6"/>
  <c r="BF177" i="6"/>
  <c r="BF233" i="6"/>
  <c r="BF336" i="6"/>
  <c r="BF387" i="6"/>
  <c r="BF393" i="6"/>
  <c r="BF401" i="6"/>
  <c r="BK400" i="6"/>
  <c r="J400" i="6"/>
  <c r="J108" i="6" s="1"/>
  <c r="J91" i="7"/>
  <c r="E117" i="7"/>
  <c r="F126" i="7"/>
  <c r="BF140" i="7"/>
  <c r="BF145" i="7"/>
  <c r="BF153" i="7"/>
  <c r="BF164" i="7"/>
  <c r="BF194" i="7"/>
  <c r="BF210" i="7"/>
  <c r="BK188" i="7"/>
  <c r="J188" i="7"/>
  <c r="J102" i="7"/>
  <c r="BK206" i="7"/>
  <c r="J206" i="7" s="1"/>
  <c r="J105" i="7" s="1"/>
  <c r="J89" i="8"/>
  <c r="BF146" i="8"/>
  <c r="BF150" i="8"/>
  <c r="BF174" i="8"/>
  <c r="BF182" i="8"/>
  <c r="BF193" i="8"/>
  <c r="BF194" i="8"/>
  <c r="BF201" i="8"/>
  <c r="BF202" i="8"/>
  <c r="BF206" i="8"/>
  <c r="BF207" i="8"/>
  <c r="BK181" i="8"/>
  <c r="J181" i="8"/>
  <c r="J101" i="8"/>
  <c r="BK185" i="8"/>
  <c r="J185" i="8"/>
  <c r="J102" i="8" s="1"/>
  <c r="F122" i="9"/>
  <c r="BF128" i="9"/>
  <c r="BF137" i="9"/>
  <c r="BF139" i="9"/>
  <c r="BF140" i="9"/>
  <c r="BF141" i="9"/>
  <c r="BF154" i="9"/>
  <c r="BF157" i="9"/>
  <c r="BF158" i="9"/>
  <c r="BF159" i="9"/>
  <c r="BF166" i="9"/>
  <c r="BF167" i="9"/>
  <c r="BF168" i="9"/>
  <c r="BF175" i="9"/>
  <c r="BF178" i="9"/>
  <c r="BF179" i="9"/>
  <c r="BF181" i="9"/>
  <c r="BF182" i="9"/>
  <c r="BF190" i="9"/>
  <c r="BF167" i="3"/>
  <c r="BF168" i="3"/>
  <c r="BF169" i="3"/>
  <c r="BF173" i="3"/>
  <c r="BF174" i="3"/>
  <c r="BF175" i="3"/>
  <c r="BF181" i="3"/>
  <c r="BF190" i="3"/>
  <c r="BF191" i="3"/>
  <c r="BF195" i="3"/>
  <c r="BF198" i="3"/>
  <c r="BF199" i="3"/>
  <c r="BF125" i="4"/>
  <c r="BF126" i="4"/>
  <c r="BF127" i="4"/>
  <c r="BF128" i="4"/>
  <c r="BF131" i="4"/>
  <c r="BF141" i="4"/>
  <c r="BF142" i="4"/>
  <c r="BF143" i="4"/>
  <c r="BF145" i="4"/>
  <c r="BF148" i="4"/>
  <c r="BF149" i="4"/>
  <c r="BF151" i="4"/>
  <c r="BF152" i="4"/>
  <c r="BF153" i="4"/>
  <c r="BF154" i="4"/>
  <c r="BF155" i="4"/>
  <c r="BF156" i="4"/>
  <c r="BF157" i="4"/>
  <c r="BF158" i="4"/>
  <c r="BF159" i="4"/>
  <c r="BF160" i="4"/>
  <c r="BF161" i="4"/>
  <c r="BF165" i="4"/>
  <c r="BF166" i="4"/>
  <c r="BF170" i="4"/>
  <c r="BF171" i="4"/>
  <c r="BF172" i="4"/>
  <c r="BF177" i="4"/>
  <c r="BF178" i="4"/>
  <c r="BF180" i="4"/>
  <c r="BF185" i="4"/>
  <c r="BF186" i="4"/>
  <c r="BF187" i="4"/>
  <c r="BF189" i="4"/>
  <c r="BF191" i="4"/>
  <c r="F92" i="5"/>
  <c r="BF140" i="5"/>
  <c r="BF145" i="5"/>
  <c r="BF166" i="5"/>
  <c r="BF171" i="5"/>
  <c r="BF172" i="5"/>
  <c r="BF176" i="5"/>
  <c r="BF186" i="5"/>
  <c r="BF206" i="5"/>
  <c r="BF212" i="5"/>
  <c r="BF232" i="5"/>
  <c r="BF249" i="5"/>
  <c r="BF251" i="5"/>
  <c r="BF256" i="5"/>
  <c r="BF263" i="5"/>
  <c r="BF287" i="5"/>
  <c r="BF295" i="5"/>
  <c r="BF322" i="5"/>
  <c r="BF328" i="5"/>
  <c r="BF373" i="5"/>
  <c r="BF377" i="5"/>
  <c r="BF408" i="5"/>
  <c r="BF417" i="5"/>
  <c r="BF456" i="5"/>
  <c r="BF469" i="5"/>
  <c r="BF478" i="5"/>
  <c r="BF494" i="5"/>
  <c r="BF508" i="5"/>
  <c r="BF509" i="5"/>
  <c r="BF535" i="5"/>
  <c r="BF544" i="5"/>
  <c r="BF561" i="5"/>
  <c r="BF578" i="5"/>
  <c r="BF580" i="5"/>
  <c r="BF581" i="5"/>
  <c r="BK369" i="5"/>
  <c r="J369" i="5"/>
  <c r="J103" i="5" s="1"/>
  <c r="J89" i="6"/>
  <c r="E119" i="6"/>
  <c r="BF197" i="6"/>
  <c r="BF250" i="6"/>
  <c r="BF305" i="6"/>
  <c r="BF364" i="6"/>
  <c r="BF367" i="6"/>
  <c r="BF377" i="6"/>
  <c r="BF395" i="6"/>
  <c r="BF396" i="6"/>
  <c r="BF398" i="6"/>
  <c r="BF403" i="6"/>
  <c r="BF404" i="6"/>
  <c r="BK383" i="6"/>
  <c r="J383" i="6"/>
  <c r="J104" i="6" s="1"/>
  <c r="BF168" i="7"/>
  <c r="BF171" i="7"/>
  <c r="BF201" i="7"/>
  <c r="BF204" i="7"/>
  <c r="E120" i="8"/>
  <c r="BF154" i="8"/>
  <c r="BF157" i="8"/>
  <c r="BF165" i="8"/>
  <c r="BF170" i="8"/>
  <c r="BF190" i="8"/>
  <c r="BF191" i="8"/>
  <c r="BF192" i="8"/>
  <c r="BF199" i="8"/>
  <c r="BF203" i="8"/>
  <c r="BF205" i="8"/>
  <c r="BF208" i="8"/>
  <c r="BF213" i="8"/>
  <c r="BF216" i="8"/>
  <c r="BF221" i="8"/>
  <c r="BF253" i="8"/>
  <c r="BF263" i="8"/>
  <c r="BF144" i="9"/>
  <c r="BF146" i="9"/>
  <c r="BF147" i="9"/>
  <c r="BF156" i="9"/>
  <c r="BF160" i="9"/>
  <c r="BF163" i="9"/>
  <c r="BF169" i="9"/>
  <c r="BF170" i="9"/>
  <c r="BF172" i="9"/>
  <c r="BF174" i="9"/>
  <c r="BF176" i="9"/>
  <c r="BF177" i="9"/>
  <c r="BF187" i="9"/>
  <c r="BF188" i="9"/>
  <c r="BF192" i="9"/>
  <c r="BF194" i="9"/>
  <c r="BF130" i="2"/>
  <c r="BF132" i="2"/>
  <c r="BF133" i="2"/>
  <c r="BF134" i="2"/>
  <c r="BF135" i="2"/>
  <c r="BF136" i="2"/>
  <c r="BF137" i="2"/>
  <c r="BF141" i="2"/>
  <c r="BF144" i="2"/>
  <c r="BF147" i="2"/>
  <c r="BF148" i="2"/>
  <c r="BF149" i="2"/>
  <c r="BF150" i="2"/>
  <c r="BF151" i="2"/>
  <c r="BF152" i="2"/>
  <c r="BF153" i="2"/>
  <c r="BF155" i="2"/>
  <c r="BF159" i="2"/>
  <c r="BF164" i="2"/>
  <c r="BF165" i="2"/>
  <c r="BF168" i="2"/>
  <c r="BF173" i="2"/>
  <c r="BF174" i="2"/>
  <c r="BF175" i="2"/>
  <c r="BF180" i="2"/>
  <c r="BF181" i="2"/>
  <c r="BF186" i="2"/>
  <c r="BF187" i="2"/>
  <c r="BF188" i="2"/>
  <c r="BF189" i="2"/>
  <c r="BF190" i="2"/>
  <c r="BF191" i="2"/>
  <c r="BF199" i="2"/>
  <c r="BF201" i="2"/>
  <c r="BF204" i="2"/>
  <c r="BF208" i="2"/>
  <c r="BF128" i="3"/>
  <c r="BF129" i="3"/>
  <c r="BF130" i="3"/>
  <c r="BF134" i="3"/>
  <c r="BF136" i="3"/>
  <c r="BF139" i="3"/>
  <c r="BF140" i="3"/>
  <c r="BF141" i="3"/>
  <c r="BF147" i="3"/>
  <c r="BF149" i="3"/>
  <c r="BF151" i="3"/>
  <c r="BF152" i="3"/>
  <c r="BF153" i="3"/>
  <c r="BF154" i="3"/>
  <c r="BF156" i="3"/>
  <c r="BF157" i="3"/>
  <c r="BF159" i="3"/>
  <c r="BF160" i="3"/>
  <c r="BF163" i="3"/>
  <c r="BF164" i="3"/>
  <c r="BF165" i="3"/>
  <c r="BF166" i="3"/>
  <c r="BF171" i="3"/>
  <c r="BF177" i="3"/>
  <c r="BF183" i="3"/>
  <c r="BF184" i="3"/>
  <c r="BF187" i="3"/>
  <c r="BF188" i="3"/>
  <c r="BK194" i="3"/>
  <c r="J194" i="3"/>
  <c r="J103" i="3" s="1"/>
  <c r="BF124" i="4"/>
  <c r="BF133" i="4"/>
  <c r="BF137" i="4"/>
  <c r="BF138" i="4"/>
  <c r="BF139" i="4"/>
  <c r="BF147" i="4"/>
  <c r="BF150" i="4"/>
  <c r="BF162" i="4"/>
  <c r="BF169" i="4"/>
  <c r="BF173" i="4"/>
  <c r="BF174" i="4"/>
  <c r="BF183" i="4"/>
  <c r="BF184" i="4"/>
  <c r="BK190" i="4"/>
  <c r="J190" i="4"/>
  <c r="J101" i="4" s="1"/>
  <c r="BF144" i="5"/>
  <c r="BF161" i="5"/>
  <c r="BF182" i="5"/>
  <c r="BF200" i="5"/>
  <c r="BF203" i="5"/>
  <c r="BF215" i="5"/>
  <c r="BF254" i="5"/>
  <c r="BF259" i="5"/>
  <c r="BF261" i="5"/>
  <c r="BF282" i="5"/>
  <c r="BF290" i="5"/>
  <c r="BF291" i="5"/>
  <c r="BF300" i="5"/>
  <c r="BF304" i="5"/>
  <c r="BF313" i="5"/>
  <c r="BF331" i="5"/>
  <c r="BF343" i="5"/>
  <c r="BF352" i="5"/>
  <c r="BF356" i="5"/>
  <c r="BF364" i="5"/>
  <c r="BF368" i="5"/>
  <c r="BF428" i="5"/>
  <c r="BF447" i="5"/>
  <c r="BF459" i="5"/>
  <c r="BF462" i="5"/>
  <c r="BF468" i="5"/>
  <c r="BF474" i="5"/>
  <c r="BF480" i="5"/>
  <c r="BF484" i="5"/>
  <c r="BF485" i="5"/>
  <c r="BF497" i="5"/>
  <c r="BF510" i="5"/>
  <c r="BF512" i="5"/>
  <c r="BK577" i="5"/>
  <c r="J577" i="5"/>
  <c r="J111" i="5"/>
  <c r="F126" i="6"/>
  <c r="BF132" i="6"/>
  <c r="BF157" i="6"/>
  <c r="BF158" i="6"/>
  <c r="BF181" i="6"/>
  <c r="BF224" i="6"/>
  <c r="BF243" i="6"/>
  <c r="BF332" i="6"/>
  <c r="BF363" i="6"/>
  <c r="BF389" i="6"/>
  <c r="BF390" i="6"/>
  <c r="BF391" i="6"/>
  <c r="BF394" i="6"/>
  <c r="BF397" i="6"/>
  <c r="BK249" i="6"/>
  <c r="J249" i="6"/>
  <c r="J101" i="6"/>
  <c r="BF146" i="7"/>
  <c r="BF175" i="7"/>
  <c r="BF180" i="7"/>
  <c r="BF182" i="7"/>
  <c r="BF189" i="7"/>
  <c r="BF207" i="7"/>
  <c r="F92" i="8"/>
  <c r="BF137" i="8"/>
  <c r="BF138" i="8"/>
  <c r="BF149" i="8"/>
  <c r="BF168" i="8"/>
  <c r="BF186" i="8"/>
  <c r="BF189" i="8"/>
  <c r="BF233" i="8"/>
  <c r="BF243" i="8"/>
  <c r="BF247" i="8"/>
  <c r="BF257" i="8"/>
  <c r="BF272" i="8"/>
  <c r="E85" i="9"/>
  <c r="J89" i="9"/>
  <c r="BF129" i="9"/>
  <c r="BF136" i="9"/>
  <c r="BF143" i="9"/>
  <c r="BF145" i="9"/>
  <c r="BF150" i="9"/>
  <c r="BF151" i="9"/>
  <c r="BF153" i="9"/>
  <c r="BF162" i="9"/>
  <c r="BF164" i="9"/>
  <c r="BF165" i="9"/>
  <c r="BF171" i="9"/>
  <c r="BF186" i="9"/>
  <c r="BF189" i="9"/>
  <c r="BF195" i="9"/>
  <c r="BF199" i="9"/>
  <c r="BK131" i="9"/>
  <c r="J131" i="9" s="1"/>
  <c r="J100" i="9" s="1"/>
  <c r="BK198" i="9"/>
  <c r="J198" i="9"/>
  <c r="J105" i="9" s="1"/>
  <c r="BF365" i="5"/>
  <c r="BF405" i="5"/>
  <c r="BF420" i="5"/>
  <c r="BF448" i="5"/>
  <c r="BF463" i="5"/>
  <c r="BF464" i="5"/>
  <c r="BF467" i="5"/>
  <c r="BF472" i="5"/>
  <c r="BF473" i="5"/>
  <c r="BF475" i="5"/>
  <c r="BF504" i="5"/>
  <c r="BF511" i="5"/>
  <c r="BF522" i="5"/>
  <c r="BF554" i="5"/>
  <c r="BF557" i="5"/>
  <c r="BF148" i="6"/>
  <c r="BF229" i="6"/>
  <c r="BF278" i="6"/>
  <c r="BF384" i="6"/>
  <c r="BF388" i="6"/>
  <c r="BF392" i="6"/>
  <c r="BF132" i="7"/>
  <c r="BF141" i="7"/>
  <c r="BF149" i="7"/>
  <c r="BF158" i="7"/>
  <c r="BF161" i="7"/>
  <c r="BF167" i="7"/>
  <c r="BF185" i="7"/>
  <c r="BF197" i="7"/>
  <c r="BF205" i="7"/>
  <c r="BK209" i="7"/>
  <c r="J209" i="7" s="1"/>
  <c r="J107" i="7" s="1"/>
  <c r="BF133" i="8"/>
  <c r="BF142" i="8"/>
  <c r="BF177" i="8"/>
  <c r="BF196" i="8"/>
  <c r="BF197" i="8"/>
  <c r="BF198" i="8"/>
  <c r="BF200" i="8"/>
  <c r="BF211" i="8"/>
  <c r="BF219" i="8"/>
  <c r="BF225" i="8"/>
  <c r="BF237" i="8"/>
  <c r="BF269" i="8"/>
  <c r="BF273" i="8"/>
  <c r="BF132" i="9"/>
  <c r="BF134" i="9"/>
  <c r="BF135" i="9"/>
  <c r="BF138" i="9"/>
  <c r="BF142" i="9"/>
  <c r="BF148" i="9"/>
  <c r="BF149" i="9"/>
  <c r="BF152" i="9"/>
  <c r="BF155" i="9"/>
  <c r="BF161" i="9"/>
  <c r="BF173" i="9"/>
  <c r="BF180" i="9"/>
  <c r="BF185" i="9"/>
  <c r="BF191" i="9"/>
  <c r="BF193" i="9"/>
  <c r="BF196" i="9"/>
  <c r="J33" i="2"/>
  <c r="AV95" i="1" s="1"/>
  <c r="F33" i="3"/>
  <c r="AZ96" i="1" s="1"/>
  <c r="J33" i="3"/>
  <c r="AV96" i="1" s="1"/>
  <c r="F35" i="3"/>
  <c r="BB96" i="1"/>
  <c r="F36" i="5"/>
  <c r="BC98" i="1" s="1"/>
  <c r="F33" i="8"/>
  <c r="AZ102" i="1" s="1"/>
  <c r="F35" i="9"/>
  <c r="BB103" i="1" s="1"/>
  <c r="F33" i="4"/>
  <c r="AZ97" i="1"/>
  <c r="J33" i="5"/>
  <c r="AV98" i="1" s="1"/>
  <c r="J33" i="8"/>
  <c r="AV102" i="1" s="1"/>
  <c r="F35" i="5"/>
  <c r="BB98" i="1" s="1"/>
  <c r="F33" i="2"/>
  <c r="AZ95" i="1" s="1"/>
  <c r="F36" i="4"/>
  <c r="BC97" i="1" s="1"/>
  <c r="F37" i="8"/>
  <c r="BD102" i="1" s="1"/>
  <c r="J33" i="4"/>
  <c r="AV97" i="1" s="1"/>
  <c r="F37" i="7"/>
  <c r="BB101" i="1"/>
  <c r="F35" i="2"/>
  <c r="BB95" i="1" s="1"/>
  <c r="F35" i="4"/>
  <c r="BB97" i="1" s="1"/>
  <c r="F33" i="6"/>
  <c r="AZ100" i="1" s="1"/>
  <c r="F35" i="6"/>
  <c r="BB100" i="1"/>
  <c r="F33" i="5"/>
  <c r="AZ98" i="1" s="1"/>
  <c r="F33" i="9"/>
  <c r="AZ103" i="1" s="1"/>
  <c r="F36" i="2"/>
  <c r="BC95" i="1" s="1"/>
  <c r="F37" i="3"/>
  <c r="BD96" i="1"/>
  <c r="F37" i="6"/>
  <c r="BD100" i="1" s="1"/>
  <c r="J35" i="7"/>
  <c r="AV101" i="1" s="1"/>
  <c r="J33" i="9"/>
  <c r="AV103" i="1" s="1"/>
  <c r="F36" i="3"/>
  <c r="BC96" i="1"/>
  <c r="F37" i="5"/>
  <c r="BD98" i="1" s="1"/>
  <c r="F38" i="7"/>
  <c r="BC101" i="1" s="1"/>
  <c r="F39" i="7"/>
  <c r="BD101" i="1" s="1"/>
  <c r="F37" i="9"/>
  <c r="BD103" i="1" s="1"/>
  <c r="AS94" i="1"/>
  <c r="J33" i="6"/>
  <c r="AV100" i="1"/>
  <c r="F37" i="4"/>
  <c r="BD97" i="1" s="1"/>
  <c r="F36" i="6"/>
  <c r="BC100" i="1"/>
  <c r="F35" i="8"/>
  <c r="BB102" i="1" s="1"/>
  <c r="F37" i="2"/>
  <c r="BD95" i="1" s="1"/>
  <c r="F35" i="7"/>
  <c r="AZ101" i="1"/>
  <c r="F36" i="9"/>
  <c r="BC103" i="1"/>
  <c r="F36" i="8"/>
  <c r="BC102" i="1" s="1"/>
  <c r="T371" i="5" l="1"/>
  <c r="P371" i="5"/>
  <c r="T130" i="7"/>
  <c r="T129" i="7" s="1"/>
  <c r="R133" i="5"/>
  <c r="P187" i="8"/>
  <c r="P130" i="8" s="1"/>
  <c r="AU102" i="1" s="1"/>
  <c r="R125" i="9"/>
  <c r="T187" i="8"/>
  <c r="R130" i="6"/>
  <c r="R129" i="6" s="1"/>
  <c r="R126" i="3"/>
  <c r="R125" i="3"/>
  <c r="BK131" i="8"/>
  <c r="R371" i="5"/>
  <c r="R122" i="4"/>
  <c r="R121" i="4" s="1"/>
  <c r="R127" i="2"/>
  <c r="R126" i="2" s="1"/>
  <c r="T130" i="8"/>
  <c r="T130" i="6"/>
  <c r="T129" i="6" s="1"/>
  <c r="T133" i="5"/>
  <c r="T132" i="5"/>
  <c r="R187" i="8"/>
  <c r="R131" i="8"/>
  <c r="BK371" i="5"/>
  <c r="J371" i="5" s="1"/>
  <c r="J104" i="5" s="1"/>
  <c r="T126" i="3"/>
  <c r="T125" i="3"/>
  <c r="P127" i="2"/>
  <c r="P126" i="2"/>
  <c r="AU95" i="1" s="1"/>
  <c r="P125" i="9"/>
  <c r="AU103" i="1"/>
  <c r="T125" i="9"/>
  <c r="P125" i="3"/>
  <c r="AU96" i="1"/>
  <c r="R130" i="7"/>
  <c r="R129" i="7"/>
  <c r="P130" i="6"/>
  <c r="P129" i="6" s="1"/>
  <c r="AU100" i="1" s="1"/>
  <c r="AU99" i="1" s="1"/>
  <c r="P133" i="5"/>
  <c r="P132" i="5"/>
  <c r="AU98" i="1" s="1"/>
  <c r="J203" i="2"/>
  <c r="J105" i="2" s="1"/>
  <c r="BK126" i="3"/>
  <c r="BK125" i="3" s="1"/>
  <c r="J125" i="3" s="1"/>
  <c r="J96" i="3" s="1"/>
  <c r="BK196" i="3"/>
  <c r="J196" i="3"/>
  <c r="J104" i="3" s="1"/>
  <c r="BK385" i="6"/>
  <c r="J385" i="6" s="1"/>
  <c r="J105" i="6" s="1"/>
  <c r="BK130" i="7"/>
  <c r="J130" i="7" s="1"/>
  <c r="J99" i="7" s="1"/>
  <c r="J132" i="8"/>
  <c r="J98" i="8" s="1"/>
  <c r="J188" i="8"/>
  <c r="J104" i="8" s="1"/>
  <c r="BK270" i="8"/>
  <c r="J270" i="8"/>
  <c r="J109" i="8" s="1"/>
  <c r="J372" i="5"/>
  <c r="J105" i="5" s="1"/>
  <c r="BK130" i="6"/>
  <c r="J130" i="6"/>
  <c r="J97" i="6" s="1"/>
  <c r="BK127" i="2"/>
  <c r="BK126" i="2"/>
  <c r="J126" i="2" s="1"/>
  <c r="J96" i="2" s="1"/>
  <c r="BK122" i="4"/>
  <c r="BK121" i="4" s="1"/>
  <c r="J121" i="4" s="1"/>
  <c r="J96" i="4" s="1"/>
  <c r="BK399" i="6"/>
  <c r="J399" i="6"/>
  <c r="J107" i="6" s="1"/>
  <c r="BK208" i="7"/>
  <c r="J208" i="7"/>
  <c r="J106" i="7" s="1"/>
  <c r="J126" i="9"/>
  <c r="J97" i="9" s="1"/>
  <c r="J127" i="9"/>
  <c r="J98" i="9"/>
  <c r="BK130" i="9"/>
  <c r="J130" i="9"/>
  <c r="J99" i="9"/>
  <c r="BK197" i="9"/>
  <c r="J197" i="9"/>
  <c r="J104" i="9" s="1"/>
  <c r="BK133" i="5"/>
  <c r="J133" i="5"/>
  <c r="J97" i="5" s="1"/>
  <c r="BK576" i="5"/>
  <c r="J576" i="5"/>
  <c r="J110" i="5" s="1"/>
  <c r="BK183" i="9"/>
  <c r="J183" i="9" s="1"/>
  <c r="J102" i="9" s="1"/>
  <c r="F36" i="7"/>
  <c r="BA101" i="1" s="1"/>
  <c r="J34" i="9"/>
  <c r="AW103" i="1" s="1"/>
  <c r="AT103" i="1" s="1"/>
  <c r="BC99" i="1"/>
  <c r="AY99" i="1" s="1"/>
  <c r="F34" i="4"/>
  <c r="BA97" i="1" s="1"/>
  <c r="J36" i="7"/>
  <c r="AW101" i="1"/>
  <c r="AT101" i="1" s="1"/>
  <c r="F34" i="8"/>
  <c r="BA102" i="1" s="1"/>
  <c r="AZ99" i="1"/>
  <c r="AV99" i="1"/>
  <c r="BB99" i="1"/>
  <c r="AX99" i="1" s="1"/>
  <c r="BD99" i="1"/>
  <c r="F34" i="2"/>
  <c r="BA95" i="1" s="1"/>
  <c r="F34" i="3"/>
  <c r="BA96" i="1" s="1"/>
  <c r="J34" i="4"/>
  <c r="AW97" i="1" s="1"/>
  <c r="AT97" i="1" s="1"/>
  <c r="J34" i="8"/>
  <c r="AW102" i="1" s="1"/>
  <c r="AT102" i="1" s="1"/>
  <c r="F34" i="9"/>
  <c r="BA103" i="1" s="1"/>
  <c r="J34" i="3"/>
  <c r="AW96" i="1" s="1"/>
  <c r="AT96" i="1" s="1"/>
  <c r="F34" i="5"/>
  <c r="BA98" i="1" s="1"/>
  <c r="J34" i="6"/>
  <c r="AW100" i="1" s="1"/>
  <c r="AT100" i="1" s="1"/>
  <c r="J34" i="2"/>
  <c r="AW95" i="1" s="1"/>
  <c r="AT95" i="1" s="1"/>
  <c r="J34" i="5"/>
  <c r="AW98" i="1" s="1"/>
  <c r="AT98" i="1" s="1"/>
  <c r="F34" i="6"/>
  <c r="BA100" i="1" s="1"/>
  <c r="R130" i="8" l="1"/>
  <c r="BK130" i="8"/>
  <c r="J130" i="8" s="1"/>
  <c r="J30" i="8" s="1"/>
  <c r="AG102" i="1" s="1"/>
  <c r="AN102" i="1" s="1"/>
  <c r="R132" i="5"/>
  <c r="BK125" i="9"/>
  <c r="J125" i="9"/>
  <c r="J127" i="2"/>
  <c r="J97" i="2" s="1"/>
  <c r="J126" i="3"/>
  <c r="J97" i="3" s="1"/>
  <c r="BK129" i="7"/>
  <c r="J129" i="7"/>
  <c r="J122" i="4"/>
  <c r="J97" i="4"/>
  <c r="BK132" i="5"/>
  <c r="J132" i="5" s="1"/>
  <c r="J96" i="5" s="1"/>
  <c r="BK129" i="6"/>
  <c r="J129" i="6"/>
  <c r="J131" i="8"/>
  <c r="J97" i="8"/>
  <c r="AZ94" i="1"/>
  <c r="W29" i="1" s="1"/>
  <c r="BB94" i="1"/>
  <c r="W31" i="1" s="1"/>
  <c r="BC94" i="1"/>
  <c r="W32" i="1" s="1"/>
  <c r="BD94" i="1"/>
  <c r="W33" i="1" s="1"/>
  <c r="AU94" i="1"/>
  <c r="J32" i="7"/>
  <c r="AG101" i="1"/>
  <c r="AN101" i="1"/>
  <c r="J30" i="2"/>
  <c r="AG95" i="1" s="1"/>
  <c r="J30" i="6"/>
  <c r="AG100" i="1"/>
  <c r="AN100" i="1"/>
  <c r="BA99" i="1"/>
  <c r="AW99" i="1" s="1"/>
  <c r="AT99" i="1" s="1"/>
  <c r="J30" i="4"/>
  <c r="AG97" i="1"/>
  <c r="AN97" i="1" s="1"/>
  <c r="J30" i="9"/>
  <c r="AG103" i="1"/>
  <c r="AN103" i="1" s="1"/>
  <c r="J30" i="3"/>
  <c r="AG96" i="1"/>
  <c r="AN96" i="1"/>
  <c r="AN95" i="1" l="1"/>
  <c r="J96" i="6"/>
  <c r="J41" i="7"/>
  <c r="J39" i="8"/>
  <c r="J96" i="8"/>
  <c r="J39" i="6"/>
  <c r="J98" i="7"/>
  <c r="J39" i="9"/>
  <c r="J39" i="2"/>
  <c r="J39" i="3"/>
  <c r="J39" i="4"/>
  <c r="J96" i="9"/>
  <c r="BA94" i="1"/>
  <c r="W30" i="1" s="1"/>
  <c r="J30" i="5"/>
  <c r="AG98" i="1" s="1"/>
  <c r="AN98" i="1" s="1"/>
  <c r="AY94" i="1"/>
  <c r="AV94" i="1"/>
  <c r="AK29" i="1" s="1"/>
  <c r="AX94" i="1"/>
  <c r="AG99" i="1"/>
  <c r="AN99" i="1" s="1"/>
  <c r="J39" i="5" l="1"/>
  <c r="AG94" i="1"/>
  <c r="AW94" i="1"/>
  <c r="AK30" i="1" s="1"/>
  <c r="AT94" i="1" l="1"/>
  <c r="AK26" i="1"/>
  <c r="AK35" i="1" s="1"/>
  <c r="AN94" i="1" l="1"/>
</calcChain>
</file>

<file path=xl/sharedStrings.xml><?xml version="1.0" encoding="utf-8"?>
<sst xmlns="http://schemas.openxmlformats.org/spreadsheetml/2006/main" count="14894" uniqueCount="2160">
  <si>
    <t>Export Komplet</t>
  </si>
  <si>
    <t/>
  </si>
  <si>
    <t>2.0</t>
  </si>
  <si>
    <t>False</t>
  </si>
  <si>
    <t>{a5dcc7a0-be87-440a-ad6c-86477afe03e6}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</si>
  <si>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</si>
  <si>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</si>
  <si>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</si>
  <si>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</si>
  <si>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</si>
  <si>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</si>
  <si>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</si>
  <si>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2020054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</si>
  <si>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</si>
  <si>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</si>
  <si>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areálu Plaváreň Štiavničky</t>
  </si>
  <si>
    <t>JKSO:</t>
  </si>
  <si>
    <t>KS:</t>
  </si>
  <si>
    <t>Miesto:</t>
  </si>
  <si>
    <t>Banská Bystrica</t>
  </si>
  <si>
    <t>Dátum:</t>
  </si>
  <si>
    <t>25. 11. 2020</t>
  </si>
  <si>
    <t>Objednávateľ:</t>
  </si>
  <si>
    <t>IČO:</t>
  </si>
  <si>
    <t>MBB, a.s., ČSA 26, Banská Bystrica</t>
  </si>
  <si>
    <t>IČ DPH:</t>
  </si>
  <si>
    <t>Zhotoviteľ:</t>
  </si>
  <si>
    <t>Vyplň údaj</t>
  </si>
  <si>
    <t>Projektant:</t>
  </si>
  <si>
    <t>CREAT, s.r.o.</t>
  </si>
  <si>
    <t>True</t>
  </si>
  <si>
    <t>Spracovateľ:</t>
  </si>
  <si>
    <t>Ing.Jedlička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</si>
  <si>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</si>
  <si>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</si>
  <si>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</si>
  <si>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</si>
  <si>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</si>
  <si>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</si>
  <si>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</si>
  <si>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</si>
  <si>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</si>
  <si>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</si>
  <si>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</si>
  <si>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</si>
  <si>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</si>
  <si>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</si>
  <si>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</si>
  <si>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</si>
  <si>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</si>
  <si>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</si>
  <si>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</si>
  <si>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</si>
  <si>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</si>
  <si>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</si>
  <si>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</si>
  <si>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</si>
  <si>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</si>
  <si>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</si>
  <si>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</si>
  <si>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</si>
  <si>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</si>
  <si>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</si>
  <si>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</si>
  <si>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</si>
  <si>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</si>
  <si>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</si>
  <si>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</si>
  <si>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</si>
  <si>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</si>
  <si>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</si>
  <si>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</si>
  <si>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</si>
  <si>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</si>
  <si>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</si>
  <si>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</si>
  <si>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</si>
  <si>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</si>
  <si>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</si>
  <si>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</si>
  <si>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SO01  Spevnené plochy - úprava 14.02.2021</t>
  </si>
  <si>
    <t>STA</t>
  </si>
  <si>
    <t>1</t>
  </si>
  <si>
    <t>{03751abf-8004-4879-accc-1499253deb6f}</t>
  </si>
  <si>
    <t>SO02</t>
  </si>
  <si>
    <t>SO02  Dažďová kanalizácia</t>
  </si>
  <si>
    <t>{3dc625d4-0da8-4b87-84f1-e78bcf446bd2}</t>
  </si>
  <si>
    <t>SO03</t>
  </si>
  <si>
    <t>SO03  Verejné osvetlenie - úprava 14.02.2021</t>
  </si>
  <si>
    <t>{aa5f9c0e-e547-4528-88e7-13299a8fb457}</t>
  </si>
  <si>
    <t>SO04</t>
  </si>
  <si>
    <t>SO04  Drobná architektúra a sadové úpravy - úprava ku 14.02.2021</t>
  </si>
  <si>
    <t>{43365d57-9d37-4cc4-a25d-18ca52f589a0}</t>
  </si>
  <si>
    <t>SO05</t>
  </si>
  <si>
    <t>SO05  Outdoorové prvky - šport</t>
  </si>
  <si>
    <t>{17f6524b-bee0-42bc-987c-ac79cbae5252}</t>
  </si>
  <si>
    <t>Časť</t>
  </si>
  <si>
    <t>2</t>
  </si>
  <si>
    <t>###NOINSERT###</t>
  </si>
  <si>
    <t>SO05a</t>
  </si>
  <si>
    <t>SO05a  Streetbalové ihrisko - úprava ku 14.02.2021</t>
  </si>
  <si>
    <t>{64bf67c1-bd52-4759-b249-8e2c9adb4f98}</t>
  </si>
  <si>
    <t>SO06</t>
  </si>
  <si>
    <t>SO06  Stavebné úpravy terasy krytej plavárne - úprava ku 14.02.2021</t>
  </si>
  <si>
    <t>{d38327b4-c57a-4f05-a8d8-7cb04c1d23b5}</t>
  </si>
  <si>
    <t>SO07</t>
  </si>
  <si>
    <t>SO07  Prekládka plynovodu</t>
  </si>
  <si>
    <t>{7f9f0aa4-a46a-4241-a92e-03266f6768a0}</t>
  </si>
  <si>
    <t>KRYCÍ LIST ROZPOČTU</t>
  </si>
  <si>
    <t>Objekt:</t>
  </si>
  <si>
    <t>SO01 - SO01  Spevnené plochy - úprava 14.02.2021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</si>
  <si>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</si>
  <si>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</si>
  <si>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</si>
  <si>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</si>
  <si>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</si>
  <si>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</si>
  <si>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</si>
  <si>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</si>
  <si>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</si>
  <si>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</si>
  <si>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</si>
  <si>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</si>
  <si>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</si>
  <si>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715 - Izolácie proti chemickým vplyvom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</si>
  <si>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</si>
  <si>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</si>
  <si>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</si>
  <si>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</si>
  <si>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</si>
  <si>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</si>
  <si>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</si>
  <si>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</si>
  <si>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</si>
  <si>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</si>
  <si>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</si>
  <si>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</si>
  <si>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</si>
  <si>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</si>
  <si>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</si>
  <si>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</si>
  <si>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</si>
  <si>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</si>
  <si>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113107225</t>
  </si>
  <si>
    <t>Odstránenie krytu v ploche nad 200 m2 z kameniva hrubého drveného, hr. 400 do 500 mm,  -0,72000t</t>
  </si>
  <si>
    <t>m2</t>
  </si>
  <si>
    <t>4</t>
  </si>
  <si>
    <t>-1720289598</t>
  </si>
  <si>
    <t>113107232</t>
  </si>
  <si>
    <t>Odstránenie krytu v ploche nad 200 m2 z betónu prostého, hr. vrstvy 150 do 300 mm,  -0,50000t</t>
  </si>
  <si>
    <t>-937867853</t>
  </si>
  <si>
    <t>3</t>
  </si>
  <si>
    <t>113152130</t>
  </si>
  <si>
    <t>Frézovanie asf. podkladu alebo krytu bez prek., plochy do 500 m2, pruh š. do 0,5 m, hr. 50 mm  0,127 t</t>
  </si>
  <si>
    <t>-1329853113</t>
  </si>
  <si>
    <t>113307224</t>
  </si>
  <si>
    <t>Odstránenie podkladu v ploche nad 200 m2 z kameniva hrubého drveného, hr. 300 do 400mm,  -0,56000t</t>
  </si>
  <si>
    <t>465024856</t>
  </si>
  <si>
    <t>5</t>
  </si>
  <si>
    <t>121101112</t>
  </si>
  <si>
    <t>Odstránenie ornice s premiestn. na hromady, so zložením na vzdialenosť do 100 m a do 1000 m3</t>
  </si>
  <si>
    <t>m3</t>
  </si>
  <si>
    <t>2058599608</t>
  </si>
  <si>
    <t>6</t>
  </si>
  <si>
    <t>122202202</t>
  </si>
  <si>
    <t>Odkopávka a prekopávka nezapažená pre cesty, v hornine 3 nad 100 do 1000 m3</t>
  </si>
  <si>
    <t>-1147487873</t>
  </si>
  <si>
    <t>7</t>
  </si>
  <si>
    <t>162501122</t>
  </si>
  <si>
    <t>Vodorovné premiestnenie výkopku po spevnenej ceste z horniny tr.1-4, nad 100 do 1000 m3 na vzdialenosť do 3000 m</t>
  </si>
  <si>
    <t>-1133718237</t>
  </si>
  <si>
    <t>8</t>
  </si>
  <si>
    <t>171201202</t>
  </si>
  <si>
    <t>Uloženie sypaniny na skládky nad 100 do 1000 m3</t>
  </si>
  <si>
    <t>308463279</t>
  </si>
  <si>
    <t>9</t>
  </si>
  <si>
    <t>171209002</t>
  </si>
  <si>
    <t xml:space="preserve">Poplatok za skladovanie - zemina a kamenivo (17 05) ostatné </t>
  </si>
  <si>
    <t>t</t>
  </si>
  <si>
    <t>-2090749059</t>
  </si>
  <si>
    <t>VV</t>
  </si>
  <si>
    <t>409,29*1,85</t>
  </si>
  <si>
    <t>Súčet</t>
  </si>
  <si>
    <t>Zakladanie</t>
  </si>
  <si>
    <t>10</t>
  </si>
  <si>
    <t>289971211</t>
  </si>
  <si>
    <t>Zhotovenie vrstvy z geotextílie na upravenom povrchu sklon do 1 : 5 , šírky od 0 do 3 m</t>
  </si>
  <si>
    <t>1476756652</t>
  </si>
  <si>
    <t>11</t>
  </si>
  <si>
    <t>M</t>
  </si>
  <si>
    <t>6936651000</t>
  </si>
  <si>
    <t>-1871552272</t>
  </si>
  <si>
    <t>Vodorovné konštrukcie</t>
  </si>
  <si>
    <t>12</t>
  </si>
  <si>
    <t>451577777</t>
  </si>
  <si>
    <t>Podklad pod dlažbu v ploche vodorovnej alebo v sklone do 1:5 hr. 30-100 mm z kameniva ťaženého</t>
  </si>
  <si>
    <t>-732456431</t>
  </si>
  <si>
    <t>Komunikácie</t>
  </si>
  <si>
    <t>13</t>
  </si>
  <si>
    <t>564761111</t>
  </si>
  <si>
    <t>Podklad alebo kryt z kameniva hrubého drveného veľ. 0-63 mm s rozprestretím a zhutnením hr. 200 mm</t>
  </si>
  <si>
    <t>-569303999</t>
  </si>
  <si>
    <t>14</t>
  </si>
  <si>
    <t>564761111_X</t>
  </si>
  <si>
    <t>Podklad alebo kryt z kameniva hrubého drveného veľ. 32-63 mm s rozprestretím a zhutnením hr. 300 mm</t>
  </si>
  <si>
    <t>-348586444</t>
  </si>
  <si>
    <t>15</t>
  </si>
  <si>
    <t>564762111</t>
  </si>
  <si>
    <t>Podklad alebo kryt z kameniva hrubého drveného veľ. 0-32 mm (vibr.štrk) po zhut.hr. 200 mm</t>
  </si>
  <si>
    <t>1649057687</t>
  </si>
  <si>
    <t>16</t>
  </si>
  <si>
    <t>564861111</t>
  </si>
  <si>
    <t>Podklad alebo kryt zo štrkodrviny 0-32 s rozprestretím a zhutnením, po zhutnení hr. 200 mm</t>
  </si>
  <si>
    <t>130438863</t>
  </si>
  <si>
    <t>17</t>
  </si>
  <si>
    <t>565161212</t>
  </si>
  <si>
    <t>Podklad z asfaltového betónu AC 22 P s rozprestretím a zhutnením v pruhu š. do 3 m, po zhutnení hr. 90 mm</t>
  </si>
  <si>
    <t>1165493268</t>
  </si>
  <si>
    <t>18</t>
  </si>
  <si>
    <t>567122114</t>
  </si>
  <si>
    <t>Podklad z kameniva stmeleného cementom s rozprestretím a zhutnením, CBGM C 8/10 (C 6/8), po zhutnení hr. 150 mm</t>
  </si>
  <si>
    <t>-1358658051</t>
  </si>
  <si>
    <t>19</t>
  </si>
  <si>
    <t>567132112</t>
  </si>
  <si>
    <t>Podklad z kameniva stmeleného cementom s rozprestretím a zhutnením, CBGM C 8/10 (C 6/8), po zhutnení hr. 170 mm</t>
  </si>
  <si>
    <t>-540941224</t>
  </si>
  <si>
    <t>573111112</t>
  </si>
  <si>
    <t>Postrek asfaltový infiltračný s posypom kamenivom z asfaltu cestného v množstve 1,00 kg/m2</t>
  </si>
  <si>
    <t>-555128036</t>
  </si>
  <si>
    <t>21</t>
  </si>
  <si>
    <t>573211108</t>
  </si>
  <si>
    <t>Postrek asfaltový spojovací bez posypu kamenivom z asfaltu cestného v množstve 0,50 kg/m2</t>
  </si>
  <si>
    <t>105108548</t>
  </si>
  <si>
    <t>22</t>
  </si>
  <si>
    <t>576141311</t>
  </si>
  <si>
    <t>Koberec asfaltový modifikovaný I.tr. mastixový SMA 11 O  strednozrnný, po zhutnení hr. 50 mm š. do 3 m</t>
  </si>
  <si>
    <t>1880198129</t>
  </si>
  <si>
    <t>23</t>
  </si>
  <si>
    <t>577154351</t>
  </si>
  <si>
    <t>Asfaltový betón vrstva obrusná alebo ložná AC 16 v pruhu š. do 3 m z modifik. asfaltu tr. I, po zhutnení hr. 60 mm</t>
  </si>
  <si>
    <t>1003293813</t>
  </si>
  <si>
    <t>24</t>
  </si>
  <si>
    <t>596911143</t>
  </si>
  <si>
    <t>Kladenie betónovej zámkovej dlažby s vyplnením škár kamenivom ťaženým s dvojitým zhutnením všetkých tvarov dlažba hr. 60 mm, plochy nad 100m2 do 300 m2</t>
  </si>
  <si>
    <t>-332936788</t>
  </si>
  <si>
    <t>25</t>
  </si>
  <si>
    <t>592460007500</t>
  </si>
  <si>
    <t>Betónová dlažba hr. 60mm</t>
  </si>
  <si>
    <t>-332718854</t>
  </si>
  <si>
    <t>26</t>
  </si>
  <si>
    <t>592460006800</t>
  </si>
  <si>
    <t>Dlažba betónová pre nevidiacich, rozmer 200x200x60 mm, červená</t>
  </si>
  <si>
    <t>-1644415779</t>
  </si>
  <si>
    <t>27</t>
  </si>
  <si>
    <t>596911224</t>
  </si>
  <si>
    <t>Kladenie betónovej zámkovej dlažby s vyplnením škár kamenivom ťaženým s dvojitým zhutnením všetkých tvarov dlažba hr. 80 mm, plochy nad 300 m2</t>
  </si>
  <si>
    <t>-612031501</t>
  </si>
  <si>
    <t>28</t>
  </si>
  <si>
    <t>592460008500</t>
  </si>
  <si>
    <t>Dlažba betónová hr. 80mm</t>
  </si>
  <si>
    <t>1907471859</t>
  </si>
  <si>
    <t>29</t>
  </si>
  <si>
    <t>599142111</t>
  </si>
  <si>
    <t>Zaliatie dilatačných alebo pracovných škár asfaltovou zálievkou</t>
  </si>
  <si>
    <t>m</t>
  </si>
  <si>
    <t>-1899824689</t>
  </si>
  <si>
    <t>Ostatné konštrukcie a práce-búranie</t>
  </si>
  <si>
    <t>30</t>
  </si>
  <si>
    <t>914001211</t>
  </si>
  <si>
    <t>Montáž cestnej zvislej dopravnej značky základnej veľkosti do 1 m2 objímkami na stĺpiky alebo konzoly</t>
  </si>
  <si>
    <t>ks</t>
  </si>
  <si>
    <t>1586631598</t>
  </si>
  <si>
    <t>31</t>
  </si>
  <si>
    <t>404410114600</t>
  </si>
  <si>
    <t>Informatívna prevádzková značka IP12 /272/  (Parkovisko), rozmer 500x700 mm, fólia RA1, pozinkovaná</t>
  </si>
  <si>
    <t>1417795643</t>
  </si>
  <si>
    <t>32</t>
  </si>
  <si>
    <t>404410113400</t>
  </si>
  <si>
    <t>Informatívna prevádzková značka IP6 /325/  (Priechod pre chodcov), rozmer 500x500 mm, fólia RA1, pozinkovaná</t>
  </si>
  <si>
    <t>1739179798</t>
  </si>
  <si>
    <t>33</t>
  </si>
  <si>
    <t>404410044500</t>
  </si>
  <si>
    <t>Zákazová značka B1 /231/  (Zákaz vjazdu všetkých vozidiel v oboch smeroch), rozmer 700 mm, fólia RA1, pozinkovaná</t>
  </si>
  <si>
    <t>888431231</t>
  </si>
  <si>
    <t>34</t>
  </si>
  <si>
    <t>404410197400</t>
  </si>
  <si>
    <t>Dodatková tabuľka E12 /506/  (Dodatková tabuľa s textom), rozmer 500x500 mm, Zn plech so zahnutým lisovaným okrajom I. trieda, EG, 7 rokov</t>
  </si>
  <si>
    <t>516035804</t>
  </si>
  <si>
    <t>35</t>
  </si>
  <si>
    <t>404410051400</t>
  </si>
  <si>
    <t>Zákazová značka B24 /243/  (Zákaz vjazdu vozidiel, ktorých výška presahuje vyznačenú hranicu), rozmer 700 mm, fólia RA1, pozinkovaná</t>
  </si>
  <si>
    <t>1406644943</t>
  </si>
  <si>
    <t>36</t>
  </si>
  <si>
    <t>404410198200</t>
  </si>
  <si>
    <t>Dodatková tabuľka E15 /509/  (Označenie vyhradeného parkovacieho miesta pre osobu s telesným postihnutím), rozmer 500x500 mm, Zn plech so zahnutým lisovaným okrajom I. trieda, EG, 7 rokov</t>
  </si>
  <si>
    <t>-572155859</t>
  </si>
  <si>
    <t>37</t>
  </si>
  <si>
    <t>404410047500</t>
  </si>
  <si>
    <t>Zákazová značka P10 /208/ (Prednosť pred protiidúcimi vozidlami), základný rozmer 700 mm, fólia RA1, pozinkovaná</t>
  </si>
  <si>
    <t>1826675126</t>
  </si>
  <si>
    <t>38</t>
  </si>
  <si>
    <t>404410056500</t>
  </si>
  <si>
    <t>Zákazová značka B34 /270/  (Zákaz zastavenia), základný rozmer 700 mm, fólia RA1, pozinkovaná</t>
  </si>
  <si>
    <t>-1633864383</t>
  </si>
  <si>
    <t>39</t>
  </si>
  <si>
    <t>404410047200</t>
  </si>
  <si>
    <t>Zákazová značka P11 /203/ (Prednosť protiidúcich vozidiel), základný rozmer 700 mm, fólia RA1, pozinkovaná</t>
  </si>
  <si>
    <t>1922338052</t>
  </si>
  <si>
    <t>40</t>
  </si>
  <si>
    <t>404410195900</t>
  </si>
  <si>
    <t>Dodatková tabuľka E8a /509/  (Počet), rozmer 500x150 mm, Zn plech so zahnutým lisovaným okrajom I. trieda, EG, 7 rokov</t>
  </si>
  <si>
    <t>637597309</t>
  </si>
  <si>
    <t>41</t>
  </si>
  <si>
    <t>404410194900</t>
  </si>
  <si>
    <t>Dodatková tabuľka E4 /502/ (Dĺžka úseku alebo platnosti), rozmer 500x150 mm, Zn plech so zahnutým lisovaným okrajom I. trieda, EG, 7 rokov</t>
  </si>
  <si>
    <t>-1331834621</t>
  </si>
  <si>
    <t>42</t>
  </si>
  <si>
    <t>914501121</t>
  </si>
  <si>
    <t>Montáž stĺpika zvislej dopravnej značky dĺžky do 3,5 m do betónového základu</t>
  </si>
  <si>
    <t>1765932682</t>
  </si>
  <si>
    <t>43</t>
  </si>
  <si>
    <t>404490008400</t>
  </si>
  <si>
    <t>Stĺpik Zn, d 60 mm/ pre dopravné značky</t>
  </si>
  <si>
    <t>-1617597316</t>
  </si>
  <si>
    <t>44</t>
  </si>
  <si>
    <t>914812211</t>
  </si>
  <si>
    <t>Montáž dočasnej dopravnej značky kompletnej základnej</t>
  </si>
  <si>
    <t>874704009</t>
  </si>
  <si>
    <t>45</t>
  </si>
  <si>
    <t>915711621</t>
  </si>
  <si>
    <t>Vodorovné dopravné značenie dvojzložkovým studeným plastom deliacich čiar súvislých šírky 125 mm žltá základná</t>
  </si>
  <si>
    <t>446753473</t>
  </si>
  <si>
    <t>46</t>
  </si>
  <si>
    <t>915712311</t>
  </si>
  <si>
    <t>Vodorovné dopravné značenie striekaným plastom deliacich čiar súvislých šírky 125 mm biela základná</t>
  </si>
  <si>
    <t>1226308313</t>
  </si>
  <si>
    <t>47</t>
  </si>
  <si>
    <t>915712321</t>
  </si>
  <si>
    <t>Vodorovné dopravné značenie striekaným plastom deliacich čiar prerušovaných šírky 125 mm biela základná</t>
  </si>
  <si>
    <t>1792770280</t>
  </si>
  <si>
    <t>48</t>
  </si>
  <si>
    <t>915712421</t>
  </si>
  <si>
    <t>Vodorovné dopravné značenie striekaným plastom vodiacich čiar prerušovaných šírky 250 mm biela základná</t>
  </si>
  <si>
    <t>1816911977</t>
  </si>
  <si>
    <t>49</t>
  </si>
  <si>
    <t>915721411</t>
  </si>
  <si>
    <t>Vodorovné dopravné značenie striekaným plastom prechodov pre chodcov, šípky, symboly a pod., biela základná</t>
  </si>
  <si>
    <t>-1898279462</t>
  </si>
  <si>
    <t>50</t>
  </si>
  <si>
    <t>915911111</t>
  </si>
  <si>
    <t>Montáž dočasnej dopravnej zábrany Z2 reflexnej šírky 1 m</t>
  </si>
  <si>
    <t>1806791126</t>
  </si>
  <si>
    <t>51</t>
  </si>
  <si>
    <t>915940011</t>
  </si>
  <si>
    <t>Osadenie parkovacej plastovej dorazovej lišty</t>
  </si>
  <si>
    <t>-1600038370</t>
  </si>
  <si>
    <t>52</t>
  </si>
  <si>
    <t>404490004400</t>
  </si>
  <si>
    <t>Parkovacia dorazová lišta, rozmer 900x152x102 mm</t>
  </si>
  <si>
    <t>2119867611</t>
  </si>
  <si>
    <t>53</t>
  </si>
  <si>
    <t>916561111</t>
  </si>
  <si>
    <t>Osadenie záhonového alebo parkového obrubníka betón., do lôžka z bet. pros. tr. C 12/15 s bočnou oporou</t>
  </si>
  <si>
    <t>1745917391</t>
  </si>
  <si>
    <t>54</t>
  </si>
  <si>
    <t>592170001800</t>
  </si>
  <si>
    <t>Obrubník parkový, lxšxv 1000x50x200 mm</t>
  </si>
  <si>
    <t>66792215</t>
  </si>
  <si>
    <t>55</t>
  </si>
  <si>
    <t>917862111</t>
  </si>
  <si>
    <t>Osadenie chodník. obrubníka betónového stojatého do lôžka z betónu prosteho tr. C 12/15 s bočnou oporou</t>
  </si>
  <si>
    <t>-1119213157</t>
  </si>
  <si>
    <t>56</t>
  </si>
  <si>
    <t>592170000900</t>
  </si>
  <si>
    <t>Obrubník cestný bez skosenia rovný, lxšxv 1000x150x260 mm</t>
  </si>
  <si>
    <t>-1019428701</t>
  </si>
  <si>
    <t>57</t>
  </si>
  <si>
    <t>592170002100</t>
  </si>
  <si>
    <t>Obrubník cestný, lxšxv 1000x100x200 mm, bez skosenia</t>
  </si>
  <si>
    <t>-219323682</t>
  </si>
  <si>
    <t>58</t>
  </si>
  <si>
    <t>918101111</t>
  </si>
  <si>
    <t>Lôžko pod obrubníky, krajníky alebo obruby z dlažobných kociek z betónu prostého tr. C 12/15</t>
  </si>
  <si>
    <t>-1103424810</t>
  </si>
  <si>
    <t>59</t>
  </si>
  <si>
    <t>919735111</t>
  </si>
  <si>
    <t>Rezanie existujúceho asfaltového krytu alebo podkladu hĺbky do 50 mm</t>
  </si>
  <si>
    <t>2064846802</t>
  </si>
  <si>
    <t>60</t>
  </si>
  <si>
    <t>962042321</t>
  </si>
  <si>
    <t>Búranie muriva z betónu prostého nadzákladného,  -2,20000t</t>
  </si>
  <si>
    <t>889809921</t>
  </si>
  <si>
    <t>61</t>
  </si>
  <si>
    <t>966</t>
  </si>
  <si>
    <t>Denný prenájom dočasného dopravného značenia</t>
  </si>
  <si>
    <t>deň</t>
  </si>
  <si>
    <t>125705614</t>
  </si>
  <si>
    <t>62</t>
  </si>
  <si>
    <t>966812211</t>
  </si>
  <si>
    <t>Demontáž dočasnej dopravnej značky kompletnej základnej</t>
  </si>
  <si>
    <t>1256392136</t>
  </si>
  <si>
    <t>63</t>
  </si>
  <si>
    <t>966821111</t>
  </si>
  <si>
    <t>Demontáž dočasnej dopravnej zábrany Z2 reflexnej šírky 1 m</t>
  </si>
  <si>
    <t>-2064077240</t>
  </si>
  <si>
    <t>64</t>
  </si>
  <si>
    <t>979083114</t>
  </si>
  <si>
    <t>Vodorovné premiestnenie vybúraných hmôt na skládku s naložením a zložením nad 2000 do 3000 m</t>
  </si>
  <si>
    <t>-1291408133</t>
  </si>
  <si>
    <t>65</t>
  </si>
  <si>
    <t>979089011</t>
  </si>
  <si>
    <t>Poplatok za skladovanie alebo recykláciu - vybúrané hmoty</t>
  </si>
  <si>
    <t>-1210837412</t>
  </si>
  <si>
    <t>99</t>
  </si>
  <si>
    <t>Presun hmôt HSV</t>
  </si>
  <si>
    <t>66</t>
  </si>
  <si>
    <t>998225111</t>
  </si>
  <si>
    <t>Presun hmôt pre pozemnú komunikáciu a letisko s krytom asfaltovým akejkoľvek dĺžky objektu</t>
  </si>
  <si>
    <t>-1935422221</t>
  </si>
  <si>
    <t>PSV</t>
  </si>
  <si>
    <t>Práce a dodávky PSV</t>
  </si>
  <si>
    <t>715</t>
  </si>
  <si>
    <t>Izolácie proti chemickým vplyvom</t>
  </si>
  <si>
    <t>67</t>
  </si>
  <si>
    <t>715191049</t>
  </si>
  <si>
    <t>Zhotovenie izolácie  bežných stavebných konštrukcií - položenie ochrannej textílie v jednej vrstve na ploche vodorovnej</t>
  </si>
  <si>
    <t>1118799761</t>
  </si>
  <si>
    <t>68</t>
  </si>
  <si>
    <t>2833000260</t>
  </si>
  <si>
    <t>-408766146</t>
  </si>
  <si>
    <t>69</t>
  </si>
  <si>
    <t>998715201</t>
  </si>
  <si>
    <t>Presun hmôt pre izolácie proti chemickým vplyvom v objektoch výšky do 6 m</t>
  </si>
  <si>
    <t>%</t>
  </si>
  <si>
    <t>1831384739</t>
  </si>
  <si>
    <t>VRN</t>
  </si>
  <si>
    <t>Vedľajšie rozpočtové náklady</t>
  </si>
  <si>
    <t>70</t>
  </si>
  <si>
    <t>000300016</t>
  </si>
  <si>
    <t>Geodetické práce - vykonávané pred výstavbou určenie vytyčovacej siete, vytýčenie staveniska, staveb. objektu</t>
  </si>
  <si>
    <t>eur</t>
  </si>
  <si>
    <t>-735428823</t>
  </si>
  <si>
    <t>SO02 - SO02  Dažďová kanalizácia</t>
  </si>
  <si>
    <t xml:space="preserve">    1 - Zemné práce   </t>
  </si>
  <si>
    <t xml:space="preserve">    3 - Zvislé a kompletné konštrukcie   </t>
  </si>
  <si>
    <t xml:space="preserve">    4 - Vodorovné konštrukcie   </t>
  </si>
  <si>
    <t xml:space="preserve">    8 - Rúrové vedenie   </t>
  </si>
  <si>
    <t xml:space="preserve">    9 - Ostatné konštrukcie a práce-búranie   </t>
  </si>
  <si>
    <t xml:space="preserve">    99 - Presun hmôt HSV   </t>
  </si>
  <si>
    <t xml:space="preserve">    VRN03 - Geodetické práce   </t>
  </si>
  <si>
    <t xml:space="preserve">Zemné práce   </t>
  </si>
  <si>
    <t>115001102</t>
  </si>
  <si>
    <t>Odvedenie vody potrubím pri priemere potrubia DN nad 100 do 150</t>
  </si>
  <si>
    <t>-877657483</t>
  </si>
  <si>
    <t>115101201</t>
  </si>
  <si>
    <t>Čerpanie vody na dopravnú výšku do 10 m s priemerným prítokom litrov za minútu nad 100 do 500 l</t>
  </si>
  <si>
    <t>hod</t>
  </si>
  <si>
    <t>2127557312</t>
  </si>
  <si>
    <t>115101301</t>
  </si>
  <si>
    <t>Pohotovosť záložnej čerpacej súpravy pre výšku do 10 m, s prítokom litrov za minútu nad 100 do 500 l</t>
  </si>
  <si>
    <t>-2025350351</t>
  </si>
  <si>
    <t>119001411</t>
  </si>
  <si>
    <t>Dočasné zaistenie podzemného potrubia DN do 200</t>
  </si>
  <si>
    <t>977462066</t>
  </si>
  <si>
    <t>119001412</t>
  </si>
  <si>
    <t>Dočasné zaistenie podzemného potrubia DN 200-500</t>
  </si>
  <si>
    <t>-139669136</t>
  </si>
  <si>
    <t>119001422</t>
  </si>
  <si>
    <t>Dočasné zaistenie káblov a káblových tratí do 6 káblov</t>
  </si>
  <si>
    <t>-724984907</t>
  </si>
  <si>
    <t>120001101</t>
  </si>
  <si>
    <t>Príplatok k cenám výkopov za sťaženie výkopu v blízkosti podzemného vedenia alebo výbušnín</t>
  </si>
  <si>
    <t>1717921972</t>
  </si>
  <si>
    <t>120901123</t>
  </si>
  <si>
    <t>Búranie konštrukcií z betónu železového a predpätého v odkopávkach</t>
  </si>
  <si>
    <t>932629922</t>
  </si>
  <si>
    <t>131201101</t>
  </si>
  <si>
    <t>Výkop nezapaženej jamy v hornine 3, do 100 m3</t>
  </si>
  <si>
    <t>-1807382836</t>
  </si>
  <si>
    <t>131201109</t>
  </si>
  <si>
    <t>Hĺbenie nezapažených jám a zárezov. Príplatok za lepivosť horniny 3</t>
  </si>
  <si>
    <t>996301054</t>
  </si>
  <si>
    <t>132201101</t>
  </si>
  <si>
    <t>Výkop ryhy do šírky 600 mm v horn.3 do 100 m3</t>
  </si>
  <si>
    <t>-2011829695</t>
  </si>
  <si>
    <t>132201109</t>
  </si>
  <si>
    <t>Príplatok k cene za lepivosť pri hĺbení rýh šírky do 600 mm zapažených i nezapažených s urovnaním dna v hornine 3</t>
  </si>
  <si>
    <t>1222657766</t>
  </si>
  <si>
    <t>132201202</t>
  </si>
  <si>
    <t>Výkop ryhy šírky 600-2000mm horn.3 od 100 do 1000 m3</t>
  </si>
  <si>
    <t>-598336571</t>
  </si>
  <si>
    <t>132201209</t>
  </si>
  <si>
    <t>Príplatok k cenám za lepivosť pri hĺbení rýh š. nad 600 do 2 000 mm zapaž. i nezapažených, s urovnaním dna v hornine 3</t>
  </si>
  <si>
    <t>723151648</t>
  </si>
  <si>
    <t>133201101</t>
  </si>
  <si>
    <t>Výkop šachty zapaženej, hornina 3 do 100 m3</t>
  </si>
  <si>
    <t>-862561335</t>
  </si>
  <si>
    <t>133201109</t>
  </si>
  <si>
    <t>Príplatok k cenám za lepivosť pri hĺbení šachiet zapažených i nezapažených v hornine 3</t>
  </si>
  <si>
    <t>-2057314128</t>
  </si>
  <si>
    <t>151831052</t>
  </si>
  <si>
    <t>1168080167</t>
  </si>
  <si>
    <t>151831152</t>
  </si>
  <si>
    <t>1548205225</t>
  </si>
  <si>
    <t>162501132</t>
  </si>
  <si>
    <t>Vodorovné premiestnenie výkopku po nespevnenej ceste z horniny tr.1-4, nad 100 do 1000 m3 na vzdialenosť do 3000 m</t>
  </si>
  <si>
    <t>1028528065</t>
  </si>
  <si>
    <t>162501133</t>
  </si>
  <si>
    <t>Vodorovné premiestnenie výkopku po nespevnenej ceste z horniny tr.1-4, nad 100 do 1000 m3, príplatok k cene za každých ďalšich a začatých 1000 m</t>
  </si>
  <si>
    <t>265624906</t>
  </si>
  <si>
    <t>-1879186741</t>
  </si>
  <si>
    <t>Poplatok za skladovanie - zemina a kamenivo (17 05) ostatné</t>
  </si>
  <si>
    <t>-760796700</t>
  </si>
  <si>
    <t>174101001</t>
  </si>
  <si>
    <t>Zásyp sypaninou so zhutnením jám, šachiet, rýh, zárezov alebo okolo objektov do 100 m3</t>
  </si>
  <si>
    <t>kpl</t>
  </si>
  <si>
    <t>-383621869</t>
  </si>
  <si>
    <t>58337140001</t>
  </si>
  <si>
    <t>Štrkodrva</t>
  </si>
  <si>
    <t>2046749417</t>
  </si>
  <si>
    <t>174101002</t>
  </si>
  <si>
    <t>Zásyp sypaninou so zhutnením jám, šachiet, rýh, zárezov alebo okolo objektov nad 100 do 1000 m3</t>
  </si>
  <si>
    <t>-1834987219</t>
  </si>
  <si>
    <t>175101101</t>
  </si>
  <si>
    <t>Obsyp potrubia sypaninou z vhodných hornín 1 až 4 bez prehodenia sypaniny</t>
  </si>
  <si>
    <t>-1846995159</t>
  </si>
  <si>
    <t>5833714000</t>
  </si>
  <si>
    <t>Štrkopiesok</t>
  </si>
  <si>
    <t>-1214206766</t>
  </si>
  <si>
    <t xml:space="preserve">Zvislé a kompletné konštrukcie   </t>
  </si>
  <si>
    <t>386921127</t>
  </si>
  <si>
    <t>Montáž odlučovača ropných látok v prefabrikovanej nádrži, betónový, s prietokom 30 l/s,cena vrátane montáže a žeriavu</t>
  </si>
  <si>
    <t>-1472189840</t>
  </si>
  <si>
    <t>5923020044</t>
  </si>
  <si>
    <t>721343204</t>
  </si>
  <si>
    <t xml:space="preserve">Vodorovné konštrukcie   </t>
  </si>
  <si>
    <t>451573111</t>
  </si>
  <si>
    <t>Lôžko pod potrubie, stoky a drobné objekty, v otvorenom výkope z piesku a štrkopiesku do 63 mm</t>
  </si>
  <si>
    <t>1522581021</t>
  </si>
  <si>
    <t>452311131</t>
  </si>
  <si>
    <t>Dosky, bloky, sedlá z betónu v otvorenom výkope tr.C 12/15</t>
  </si>
  <si>
    <t>-1596273010</t>
  </si>
  <si>
    <t>452351101</t>
  </si>
  <si>
    <t>Debnenie v otvorenom výkope dosiek, sedlových lôžok a blokov pod potrubie,stoky a drobné objekty</t>
  </si>
  <si>
    <t>-700944468</t>
  </si>
  <si>
    <t xml:space="preserve">Rúrové vedenie   </t>
  </si>
  <si>
    <t>871353121</t>
  </si>
  <si>
    <t>Montáž potrubia z kanalizačných rúr z tvrdého PVC tesn. gumovým krúžkom v skl. do 20% DN 200</t>
  </si>
  <si>
    <t>-662769054</t>
  </si>
  <si>
    <t>2860014570</t>
  </si>
  <si>
    <t>-1415356575</t>
  </si>
  <si>
    <t>871373121</t>
  </si>
  <si>
    <t>Montáž potrubia z kanaliz. rúr z tvrdého PVC tesn. gumovým krúžkom v sklone do 20 % DN 300</t>
  </si>
  <si>
    <t>765527349</t>
  </si>
  <si>
    <t>2860014630</t>
  </si>
  <si>
    <t>-1814289027</t>
  </si>
  <si>
    <t>877373121</t>
  </si>
  <si>
    <t>Montáž tvarovky na potrubí z rúr z tvrdého PVC tesnených gumovým krúžkom, odbočná DN 300</t>
  </si>
  <si>
    <t>-1900002392</t>
  </si>
  <si>
    <t>2860003360</t>
  </si>
  <si>
    <t>PP odbočka 300/200/45°-hladký kanalizačný systém</t>
  </si>
  <si>
    <t>969176344</t>
  </si>
  <si>
    <t>892351000</t>
  </si>
  <si>
    <t>Skúška tesnosti kanalizácie D 200</t>
  </si>
  <si>
    <t>676400434</t>
  </si>
  <si>
    <t>892371000</t>
  </si>
  <si>
    <t>Skúška tesnosti kanalizácie D 300</t>
  </si>
  <si>
    <t>1796098867</t>
  </si>
  <si>
    <t>894401111</t>
  </si>
  <si>
    <t>Osadenie betónového dielca pre šachty, rovná alebo prechodová skruž TBS</t>
  </si>
  <si>
    <t>-437176299</t>
  </si>
  <si>
    <t>592240002900</t>
  </si>
  <si>
    <t>Skruž výšky 250 mm pre kanalizačnú šachtu DN 1000 hr. steny 120 mm, rozmer 1000x250x120 mm</t>
  </si>
  <si>
    <t>-375625347</t>
  </si>
  <si>
    <t>592240002800</t>
  </si>
  <si>
    <t>Kónus  pre kanalizačnú šachtu DN 1000,  hr. steny 120 mm, rozmer 1000x625x580 mm</t>
  </si>
  <si>
    <t>1881378412</t>
  </si>
  <si>
    <t>894403011</t>
  </si>
  <si>
    <t>Osadenie betónového dielca pre šachty, stropný akéhokoľvek druhu</t>
  </si>
  <si>
    <t>768179007</t>
  </si>
  <si>
    <t>sub_1</t>
  </si>
  <si>
    <t>Vyrovnávací prstenec v = 40 mm</t>
  </si>
  <si>
    <t>349800745</t>
  </si>
  <si>
    <t>sub_2</t>
  </si>
  <si>
    <t>Vyrovnávací prstenec v = 60 mm</t>
  </si>
  <si>
    <t>-354800235</t>
  </si>
  <si>
    <t>sub_3</t>
  </si>
  <si>
    <t>Vyrovnávací prstenec v = 80 mm</t>
  </si>
  <si>
    <t>182287775</t>
  </si>
  <si>
    <t>sub_4</t>
  </si>
  <si>
    <t>Vyrovnávací prstenec v = 100 mm</t>
  </si>
  <si>
    <t>609130299</t>
  </si>
  <si>
    <t>sub_5</t>
  </si>
  <si>
    <t>Vyrovnávací prstenec v = 120 mm</t>
  </si>
  <si>
    <t>1372391834</t>
  </si>
  <si>
    <t>sub_6</t>
  </si>
  <si>
    <t>Prechodová doska v = 200 mm</t>
  </si>
  <si>
    <t>1623098662</t>
  </si>
  <si>
    <t>894403021</t>
  </si>
  <si>
    <t>Osadenie betónového dielca pre šachty, dno akéhokoľvek druhu</t>
  </si>
  <si>
    <t>724499401</t>
  </si>
  <si>
    <t>592240003500</t>
  </si>
  <si>
    <t>Dno výšky 600 mm pre kanalizačnú šachtu DN 1000, rozmer 1000/600x400 mm</t>
  </si>
  <si>
    <t>-731031583</t>
  </si>
  <si>
    <t>895941111</t>
  </si>
  <si>
    <t>Zriadenie kanalizačného vpustu uličného z betónových dielcov</t>
  </si>
  <si>
    <t>-1782724124</t>
  </si>
  <si>
    <t>5922380000</t>
  </si>
  <si>
    <t>-2062056696</t>
  </si>
  <si>
    <t>899104111</t>
  </si>
  <si>
    <t>Osadenie poklopu liatinového a oceľového vrátane rámu hmotn.</t>
  </si>
  <si>
    <t>371674140</t>
  </si>
  <si>
    <t>5524211170</t>
  </si>
  <si>
    <t>Poklop kanalizačný komplet okrúhly,trieda D 400kN</t>
  </si>
  <si>
    <t>-1488650505</t>
  </si>
  <si>
    <t>sub1</t>
  </si>
  <si>
    <t>Kamerová skúška kanalizácie</t>
  </si>
  <si>
    <t>-829427921</t>
  </si>
  <si>
    <t>sub1_1</t>
  </si>
  <si>
    <t>Vyspravenie existujúceho výustneho objektu</t>
  </si>
  <si>
    <t>-60878452</t>
  </si>
  <si>
    <t xml:space="preserve">Ostatné konštrukcie a práce-búranie   </t>
  </si>
  <si>
    <t>979081111</t>
  </si>
  <si>
    <t>Odvoz sutiny a vybúraných hmôt na skládku do 1 km</t>
  </si>
  <si>
    <t>-1975977632</t>
  </si>
  <si>
    <t>979081121</t>
  </si>
  <si>
    <t>Odvoz sutiny a vybúraných hmôt na skládku za každý ďalší 1 km</t>
  </si>
  <si>
    <t>-1097827855</t>
  </si>
  <si>
    <t>979082111</t>
  </si>
  <si>
    <t>Vnútrostavenisková doprava sutiny a vybúraných hmôt do 10 m</t>
  </si>
  <si>
    <t>-919021990</t>
  </si>
  <si>
    <t>979089012</t>
  </si>
  <si>
    <t>Poplatok za skladovanie - betón, tehly, dlaždice (17 01 ), ostatné</t>
  </si>
  <si>
    <t>-1361501143</t>
  </si>
  <si>
    <t xml:space="preserve">Presun hmôt HSV   </t>
  </si>
  <si>
    <t>998276101</t>
  </si>
  <si>
    <t>Presun hmôt pre rúrové vedenie hĺbené z rúr z plast., hmôt alebo sklolamin. v otvorenom výkope</t>
  </si>
  <si>
    <t>981435218</t>
  </si>
  <si>
    <t>VRN03</t>
  </si>
  <si>
    <t xml:space="preserve">Geodetické práce   </t>
  </si>
  <si>
    <t>000300013</t>
  </si>
  <si>
    <t>Geodetické práce - vykonávané pred výstavbou určenie priebehu nadzemného alebo podzemného existujúceho aj plánovaného vedenia</t>
  </si>
  <si>
    <t>-858172097</t>
  </si>
  <si>
    <t>000300031</t>
  </si>
  <si>
    <t>Geodetické práce - vykonávané po výstavbe zameranie skutočného vyhotovenia stavby</t>
  </si>
  <si>
    <t>1651513177</t>
  </si>
  <si>
    <t>SO03 - SO03  Verejné osvetlenie - úprava 14.02.2021</t>
  </si>
  <si>
    <t>D1 - PRÁCE A DODÁVKY M</t>
  </si>
  <si>
    <t xml:space="preserve">    M21 - 155 Elektromontáže</t>
  </si>
  <si>
    <t xml:space="preserve">    M22 - 156 Montáž oznam. signal. a zab. zariadení</t>
  </si>
  <si>
    <t xml:space="preserve">    M46 - 202 Zemné práce pri ext. montážach</t>
  </si>
  <si>
    <t>OST - Ostatné</t>
  </si>
  <si>
    <t>D1</t>
  </si>
  <si>
    <t>PRÁCE A DODÁVKY M</t>
  </si>
  <si>
    <t>M21</t>
  </si>
  <si>
    <t>155 Elektromontáže</t>
  </si>
  <si>
    <t>210010010</t>
  </si>
  <si>
    <t>Montáž el-inšt rúrky (plast) tuhá, voľne, alebo pod omietku D16 (d13)mm</t>
  </si>
  <si>
    <t>-1784074451</t>
  </si>
  <si>
    <t>210010015</t>
  </si>
  <si>
    <t>Montáž el-inšt rúrky (plast) tuhá, voľne, alebo pod omietku D50 (d45)mm</t>
  </si>
  <si>
    <t>2083439215</t>
  </si>
  <si>
    <t>345658I000</t>
  </si>
  <si>
    <t>Chránička HD-PE kábelová ohybná 041925 : FXKVR 50, čierna</t>
  </si>
  <si>
    <t>256</t>
  </si>
  <si>
    <t>-1691425818</t>
  </si>
  <si>
    <t>345658I010</t>
  </si>
  <si>
    <t>Chránička PE-LD kábelová ohybná 002121 : KSX 20, čierna</t>
  </si>
  <si>
    <t>-2035544310</t>
  </si>
  <si>
    <t>210100003</t>
  </si>
  <si>
    <t>Ukončenie vodiča v rozvádzači, zapojenie 10-16 mm2</t>
  </si>
  <si>
    <t>kus</t>
  </si>
  <si>
    <t>107748200</t>
  </si>
  <si>
    <t>210100120</t>
  </si>
  <si>
    <t>Ukončenie celoplastových káblov v rozvádzači na svorky, zapojenie 2x 1,5-2,5 mm2</t>
  </si>
  <si>
    <t>-316165440</t>
  </si>
  <si>
    <t>210100128</t>
  </si>
  <si>
    <t>Ukončenie celoplastových káblov v rozvádzači na svorky, zapojenie 3x 1,5-2,5 mm2</t>
  </si>
  <si>
    <t>-247958922</t>
  </si>
  <si>
    <t>210100129</t>
  </si>
  <si>
    <t>Ukončenie celoplastových káblov v rozvádzači na svorky, zapojenie 3x 4-6 mm2</t>
  </si>
  <si>
    <t>-1779865269</t>
  </si>
  <si>
    <t>210100146</t>
  </si>
  <si>
    <t>Ukončenie celoplastových káblov v rozvádzači na svorky, zapojenie 5x 10-16 mm2</t>
  </si>
  <si>
    <t>-1942382635</t>
  </si>
  <si>
    <t>210110026</t>
  </si>
  <si>
    <t>Montáž, spínač nástenný IP55-65 do 16A, rad.3</t>
  </si>
  <si>
    <t>-1039084838</t>
  </si>
  <si>
    <t>345359A220F</t>
  </si>
  <si>
    <t>-1571837663</t>
  </si>
  <si>
    <t>210190002</t>
  </si>
  <si>
    <t>Montáž rozvodnice do 50kg</t>
  </si>
  <si>
    <t>2051927010</t>
  </si>
  <si>
    <t>0191RVO1</t>
  </si>
  <si>
    <t>Rozvádzač RVO1 komplet, atest, doprava na stavbu</t>
  </si>
  <si>
    <t>-1911970217</t>
  </si>
  <si>
    <t>210190007</t>
  </si>
  <si>
    <t>Dokončovacie práce na rozvádzačoch 20-50kg</t>
  </si>
  <si>
    <t>-279722924</t>
  </si>
  <si>
    <t>210203501</t>
  </si>
  <si>
    <t>Montáž, svietidlo uličné, cestné - 1x zdroj (výbojka 125-400W) na výložník</t>
  </si>
  <si>
    <t>1017388127</t>
  </si>
  <si>
    <t>210204011</t>
  </si>
  <si>
    <t>Montáž, stožiar osvetlovací, oceľový do 12m</t>
  </si>
  <si>
    <t>-1251859719</t>
  </si>
  <si>
    <t>210204122</t>
  </si>
  <si>
    <t>Montáž, pätka stožiarová, betónová</t>
  </si>
  <si>
    <t>646948855</t>
  </si>
  <si>
    <t>210204201</t>
  </si>
  <si>
    <t>Montáž, elektrovýstroj stožiarov pre 1 svet. okruh</t>
  </si>
  <si>
    <t>-1148797749</t>
  </si>
  <si>
    <t>3484S-60</t>
  </si>
  <si>
    <t>S-60PC/3 AUR 134/60</t>
  </si>
  <si>
    <t>1159901746</t>
  </si>
  <si>
    <t>3484S-F100</t>
  </si>
  <si>
    <t>F-100/30 -V</t>
  </si>
  <si>
    <t>-1818127180</t>
  </si>
  <si>
    <t>3484S-Wts15</t>
  </si>
  <si>
    <t>WST/ 1,5 NT</t>
  </si>
  <si>
    <t>1499525524</t>
  </si>
  <si>
    <t>920SLOS030</t>
  </si>
  <si>
    <t>IM- 30W/830/5 NICHIA 3300 lm</t>
  </si>
  <si>
    <t>-1085811568</t>
  </si>
  <si>
    <t>920SLOS031</t>
  </si>
  <si>
    <t>-1913410325</t>
  </si>
  <si>
    <t>920SLOS032</t>
  </si>
  <si>
    <t>956080399</t>
  </si>
  <si>
    <t>920SLOS033</t>
  </si>
  <si>
    <t>-1313062317</t>
  </si>
  <si>
    <t>920SLOS034</t>
  </si>
  <si>
    <t>-422088414</t>
  </si>
  <si>
    <t>920SLOS050</t>
  </si>
  <si>
    <t>JIM- 50W/830/d NICHIA 5500 lm</t>
  </si>
  <si>
    <t>-1382102633</t>
  </si>
  <si>
    <t>210220030</t>
  </si>
  <si>
    <t>Montáž uzemňovacieho vedenia v zemi, Nerez drôt D10mm, spojenie svorkami</t>
  </si>
  <si>
    <t>1843243640</t>
  </si>
  <si>
    <t>3549001O47</t>
  </si>
  <si>
    <t>Kruhový bleskozvodný vodič (nerez V4A) : 5021647, typ RD 10-V4A - balenie 80m (78mm2)</t>
  </si>
  <si>
    <t>394470925</t>
  </si>
  <si>
    <t>210220325</t>
  </si>
  <si>
    <t>Montáž a pripojenie ekvipotenciálnej svorkovnice</t>
  </si>
  <si>
    <t>-113189477</t>
  </si>
  <si>
    <t>3549090K01</t>
  </si>
  <si>
    <t>Svorkovnica ekvipotenciálna EPS 2, s krytom, pripojenie (2,5÷95)mm2 + páska 30x4</t>
  </si>
  <si>
    <t>-662540193</t>
  </si>
  <si>
    <t>210800016</t>
  </si>
  <si>
    <t>Montáž, vodič Cu plný drôt, uložený v rúrkach NYY, CYY 16</t>
  </si>
  <si>
    <t>1848321270</t>
  </si>
  <si>
    <t>341011M039</t>
  </si>
  <si>
    <t>Vodič Cu : CYY 16 GNYE drôt (RE) zel/žltý</t>
  </si>
  <si>
    <t>-1834104633</t>
  </si>
  <si>
    <t>210800101</t>
  </si>
  <si>
    <t>Montáž, kábel Cu 750V uložený pod omietku CYKY 2x1,5</t>
  </si>
  <si>
    <t>1660023218</t>
  </si>
  <si>
    <t>210800105</t>
  </si>
  <si>
    <t>Montáž, kábel Cu 750V uložený pod omietku CYKY 3x1,5</t>
  </si>
  <si>
    <t>148935089</t>
  </si>
  <si>
    <t>210800108</t>
  </si>
  <si>
    <t>Montáž, kábel Cu 750V uložený pod omietku CYKY 3x6-16</t>
  </si>
  <si>
    <t>815827457</t>
  </si>
  <si>
    <t>341203M001</t>
  </si>
  <si>
    <t>Kábel Cu 750V : CYKY-O 2x1,5</t>
  </si>
  <si>
    <t>146083670</t>
  </si>
  <si>
    <t>341203M100</t>
  </si>
  <si>
    <t>Kábel Cu 750V : CYKY-J 3x1,5</t>
  </si>
  <si>
    <t>-1478354046</t>
  </si>
  <si>
    <t>341203M130</t>
  </si>
  <si>
    <t>Kábel Cu 750V : CYKY-J 3x6</t>
  </si>
  <si>
    <t>-644533591</t>
  </si>
  <si>
    <t>920AM06132</t>
  </si>
  <si>
    <t>Poistka valcová PV14 6A gG</t>
  </si>
  <si>
    <t>-201371892</t>
  </si>
  <si>
    <t>920AM26441</t>
  </si>
  <si>
    <t>Svorkovnica GURO EKM2050 SK-3D-1U</t>
  </si>
  <si>
    <t>-374847432</t>
  </si>
  <si>
    <t>210950101</t>
  </si>
  <si>
    <t>Montáž označovacieho štítka na kábel</t>
  </si>
  <si>
    <t>1706305777</t>
  </si>
  <si>
    <t>562890000</t>
  </si>
  <si>
    <t>Štítok na označ. kábel. vývodu z PVC</t>
  </si>
  <si>
    <t>-1962990698</t>
  </si>
  <si>
    <t>213290010</t>
  </si>
  <si>
    <t>Zaistenie vypnutého stavu</t>
  </si>
  <si>
    <t>1481546274</t>
  </si>
  <si>
    <t>213290080</t>
  </si>
  <si>
    <t>Napojenie na existujúce zemnice</t>
  </si>
  <si>
    <t>-13485281</t>
  </si>
  <si>
    <t>213290090</t>
  </si>
  <si>
    <t>Nastavenie ovladacích prvkov</t>
  </si>
  <si>
    <t>697180768</t>
  </si>
  <si>
    <t>213290100</t>
  </si>
  <si>
    <t>Skúšobná prevádzka technologického zariadenia, nastavenie</t>
  </si>
  <si>
    <t>-1302396979</t>
  </si>
  <si>
    <t>213290101</t>
  </si>
  <si>
    <t>Kompexné vyskúšanie</t>
  </si>
  <si>
    <t>-1038536576</t>
  </si>
  <si>
    <t>213290110</t>
  </si>
  <si>
    <t>Zoznámenie užívateľa s obsluhou zariadenia</t>
  </si>
  <si>
    <t>1766125112</t>
  </si>
  <si>
    <t>213290111</t>
  </si>
  <si>
    <t>Zaškolenie obsluhy</t>
  </si>
  <si>
    <t>1615779959</t>
  </si>
  <si>
    <t>213291000</t>
  </si>
  <si>
    <t>Spracovanie východiskovej revízie a vypracovanie správy</t>
  </si>
  <si>
    <t>-544914441</t>
  </si>
  <si>
    <t>213291130</t>
  </si>
  <si>
    <t>Geodetické zameranie</t>
  </si>
  <si>
    <t>-1393665765</t>
  </si>
  <si>
    <t>M22</t>
  </si>
  <si>
    <t>156 Montáž oznam. signal. a zab. zariadení</t>
  </si>
  <si>
    <t>220280250</t>
  </si>
  <si>
    <t>Montáž, kábel dátový uložený v rúrkach FTP, STP</t>
  </si>
  <si>
    <t>1298542869</t>
  </si>
  <si>
    <t>341812M090</t>
  </si>
  <si>
    <t>Kábel na prenos dát CAT6 : S-STP 4x2x0,5 LSOH</t>
  </si>
  <si>
    <t>-326127613</t>
  </si>
  <si>
    <t>M46</t>
  </si>
  <si>
    <t>202 Zemné práce pri ext. montážach</t>
  </si>
  <si>
    <t>460050305</t>
  </si>
  <si>
    <t>Jama pre pätkovaný stožiar, jednoduchý J, na rovine, zemina tr.5</t>
  </si>
  <si>
    <t>1807330884</t>
  </si>
  <si>
    <t>460120003</t>
  </si>
  <si>
    <t>Zásyp jamy, zemina tr.5-7</t>
  </si>
  <si>
    <t>-1834904710</t>
  </si>
  <si>
    <t>460200164</t>
  </si>
  <si>
    <t>Káblové ryhy šírky 35, hĺbky 80 [cm], zemina tr.4</t>
  </si>
  <si>
    <t>-1721809786</t>
  </si>
  <si>
    <t>460300006</t>
  </si>
  <si>
    <t>Zhutnenie zeminy po vrstvách zeminy 20 cm</t>
  </si>
  <si>
    <t>-738297517</t>
  </si>
  <si>
    <t>460420353P</t>
  </si>
  <si>
    <t>Zriadenie kábl lôžka š.45/5cm, piesok</t>
  </si>
  <si>
    <t>-130698635</t>
  </si>
  <si>
    <t>583373050</t>
  </si>
  <si>
    <t>Štrkopiesok 0-8</t>
  </si>
  <si>
    <t>1950396738</t>
  </si>
  <si>
    <t>460490012</t>
  </si>
  <si>
    <t>Zakrytie káblov výstražnou fóliou PVC šírky 33cm</t>
  </si>
  <si>
    <t>1873327510</t>
  </si>
  <si>
    <t>920AM03869</t>
  </si>
  <si>
    <t>Fólia šírka 330 červená s bleskom</t>
  </si>
  <si>
    <t>-825115672</t>
  </si>
  <si>
    <t>460560164</t>
  </si>
  <si>
    <t>Zásyp ryhy šírky 35, hĺbky 80 [cm], zemina tr.4</t>
  </si>
  <si>
    <t>306870497</t>
  </si>
  <si>
    <t>460620014</t>
  </si>
  <si>
    <t>Provizórna úprava terénu, zemina tr.4</t>
  </si>
  <si>
    <t>1942319343</t>
  </si>
  <si>
    <t>OST</t>
  </si>
  <si>
    <t>Ostatné</t>
  </si>
  <si>
    <t>48212</t>
  </si>
  <si>
    <t>Montážna plošina 0,2 t 16 m Avia</t>
  </si>
  <si>
    <t>Sh</t>
  </si>
  <si>
    <t>-1186618671</t>
  </si>
  <si>
    <t>SO04 - SO04  Drobná architektúra a sadové úpravy - úprava ku 14.02.2021</t>
  </si>
  <si>
    <t xml:space="preserve">    3 - Zvislé a kompletné konštrukcie</t>
  </si>
  <si>
    <t xml:space="preserve">    762 - Konštrukcie tesárske</t>
  </si>
  <si>
    <t xml:space="preserve">    764 - Konštrukcie klampiarske</t>
  </si>
  <si>
    <t xml:space="preserve">    767 - Konštrukcie doplnkové kovové</t>
  </si>
  <si>
    <t>M - Práce a dodávky M</t>
  </si>
  <si>
    <t xml:space="preserve">    43-M - Montáž oceľových konštrukcií</t>
  </si>
  <si>
    <t xml:space="preserve">    VRN03 - Geodetické práce</t>
  </si>
  <si>
    <t xml:space="preserve">    VRN06 - Zariadenie staveniska</t>
  </si>
  <si>
    <t>-719215259</t>
  </si>
  <si>
    <t>" odkop terénu pre konštrukciu podlahy pod prístreškom "</t>
  </si>
  <si>
    <t>(6,00*2,30+2,00*1,70)*0,25</t>
  </si>
  <si>
    <t>-337214251</t>
  </si>
  <si>
    <t>131211101</t>
  </si>
  <si>
    <t>Hĺbenie jám v  hornine tr.3 súdržných - ručným náradím</t>
  </si>
  <si>
    <t>-733038464</t>
  </si>
  <si>
    <t>" výkop pre osadenie prefa kotevných základových blokov mobiláru /v ploche zelene/ "</t>
  </si>
  <si>
    <t>0,50*0,50*0,40*2</t>
  </si>
  <si>
    <t>131211119</t>
  </si>
  <si>
    <t>Príplatok za lepivosť pri hĺbení jám ručným náradím v hornine tr. 3</t>
  </si>
  <si>
    <t>-798300582</t>
  </si>
  <si>
    <t>131311101</t>
  </si>
  <si>
    <t>Hĺbenie jám v  hornine tr.4 súdržných - ručným alebo pneumatickým náradím</t>
  </si>
  <si>
    <t>683064904</t>
  </si>
  <si>
    <t>" výkop pre osadenie prefa kotevných základových blokov mobiliáru /spevnené plochy/ "</t>
  </si>
  <si>
    <t>1,20*0,60*0,30*2*4</t>
  </si>
  <si>
    <t>0,50*0,50*0,60*21</t>
  </si>
  <si>
    <t>Medzisúčet</t>
  </si>
  <si>
    <t>" výkop pre stlpiky oplotenie a brány "</t>
  </si>
  <si>
    <t>0,40*0,40*0,90*21             " stĺpiky oplotenie ihrisko "</t>
  </si>
  <si>
    <t>0,50*0,50*0,90*2               " stĺpiky bráničky - poz.p07 "</t>
  </si>
  <si>
    <t>0,50*0,50*0,90*3               " stĺpiky oplotenie teleskop brány - poz.p07 "</t>
  </si>
  <si>
    <t>0,40*0,40*0,90*2               " stĺpiky oplotenia bráničky - poz.p07 "</t>
  </si>
  <si>
    <t>0,40*0,40*0,90*3               " stĺpiky oplotenia v časti 2krd otváranej brány "</t>
  </si>
  <si>
    <t>0,50*0,50*0,90*3               " stĺpiky 2krd otváravej brány a bráničky - poz.p02 "</t>
  </si>
  <si>
    <t>0,40*0,40*0,90*2               " stĺpiky vloženej bráničky do existujúceho oplotenia - poz.p03 "</t>
  </si>
  <si>
    <t>131311119</t>
  </si>
  <si>
    <t>Príplatok za lepivosť pri hĺbení jám ručným alebo pneumatickým náradím v horninetr. 4</t>
  </si>
  <si>
    <t>-263097594</t>
  </si>
  <si>
    <t>132201101.S</t>
  </si>
  <si>
    <t>70277469</t>
  </si>
  <si>
    <t>" výkop pre základ teleskopickej brány /odhadovaný rozmer, upresniť podľa požiadaviek dodávateľa brány/ "</t>
  </si>
  <si>
    <t>10,70*0,50*1,00</t>
  </si>
  <si>
    <t>132201109.S</t>
  </si>
  <si>
    <t>-1706676288</t>
  </si>
  <si>
    <t>133201201</t>
  </si>
  <si>
    <t>Výkop šachty nezapaženej, hornina 3 do 100 m3</t>
  </si>
  <si>
    <t>2111461779</t>
  </si>
  <si>
    <t>" výkop pre základové pätky prístrešku "</t>
  </si>
  <si>
    <t>0,50*0,50*1,00*9</t>
  </si>
  <si>
    <t>-0,45                               " ručný výkop - dočistenie "</t>
  </si>
  <si>
    <t>133201209</t>
  </si>
  <si>
    <t>Príplatok k cenám za lepivosť horniny tr.3</t>
  </si>
  <si>
    <t>491377930</t>
  </si>
  <si>
    <t>133211101</t>
  </si>
  <si>
    <t>Hĺbenie šachiet v  hornine tr. 3 súdržných - ručným náradím plocha výkopu do 4 m2</t>
  </si>
  <si>
    <t>1942301601</t>
  </si>
  <si>
    <t>" dočistenie výkopu pre základové pätky prístrešku 0,05m3/ks "</t>
  </si>
  <si>
    <t>0,05*9</t>
  </si>
  <si>
    <t>133211109</t>
  </si>
  <si>
    <t>Príplatok za lepivosť pri hĺbení šachiet ručným alebo pneumatickým náradím v horninách tr. 3</t>
  </si>
  <si>
    <t>2027168695</t>
  </si>
  <si>
    <t>162501102</t>
  </si>
  <si>
    <t xml:space="preserve">Vodorovné premiestnenie výkopku po spevnenej ceste z horniny tr.1-4, do 100 m3 na vzdialenosť do 3000 m </t>
  </si>
  <si>
    <t>-823270966</t>
  </si>
  <si>
    <t>" premiestnenie prebytočného výkopku na komunálnu skládku "</t>
  </si>
  <si>
    <t>4,30+0,20+10,71+5,35+1,80</t>
  </si>
  <si>
    <t>-2,594</t>
  </si>
  <si>
    <t>750359230</t>
  </si>
  <si>
    <t>" premiestnenie ornice na úpravu terénu z dočasnej depónie "</t>
  </si>
  <si>
    <t>790,00*0,15</t>
  </si>
  <si>
    <t>162501105</t>
  </si>
  <si>
    <t>Vodorovné premiestnenie výkopku po spevnenej ceste z horniny tr.1-4, do 100 m3, príplatok k cene za každých ďalšich a začatých 1000 m</t>
  </si>
  <si>
    <t>453169707</t>
  </si>
  <si>
    <t>" skládka komunálneho odpadu Šalková "</t>
  </si>
  <si>
    <t>19,766*7</t>
  </si>
  <si>
    <t>167101101</t>
  </si>
  <si>
    <t>Nakladanie neuľahnutého výkopku z hornín tr.1-4 do 100 m3</t>
  </si>
  <si>
    <t>684641025</t>
  </si>
  <si>
    <t>2,594+118,50</t>
  </si>
  <si>
    <t>171101121</t>
  </si>
  <si>
    <t>Uloženie sypaniny do násypu  nesúdržných kamenistých hornín</t>
  </si>
  <si>
    <t>-1890896236</t>
  </si>
  <si>
    <t>" nespevnená štrková plocha "</t>
  </si>
  <si>
    <t>10,00*2,00*0,10</t>
  </si>
  <si>
    <t>5833343100.1</t>
  </si>
  <si>
    <t>Kamenivo ťažené hrubé fr. 16-32 /riečny štrk/</t>
  </si>
  <si>
    <t>505011298</t>
  </si>
  <si>
    <t>2,00*1,70</t>
  </si>
  <si>
    <t>171201201</t>
  </si>
  <si>
    <t>Uloženie sypaniny na skládky do 100 m3</t>
  </si>
  <si>
    <t>1539079129</t>
  </si>
  <si>
    <t>19,766</t>
  </si>
  <si>
    <t>1390945275</t>
  </si>
  <si>
    <t>19,766*1,85</t>
  </si>
  <si>
    <t>-315992481</t>
  </si>
  <si>
    <t>" obsyp základových konštrukcií "</t>
  </si>
  <si>
    <t>1,728-0,576-0,23</t>
  </si>
  <si>
    <t>0,20-0,074-0,05</t>
  </si>
  <si>
    <t>3,15-1,029-0,525</t>
  </si>
  <si>
    <t>180402111</t>
  </si>
  <si>
    <t>Založenie trávnika parkového výsevom v rovine do 1:5</t>
  </si>
  <si>
    <t>1599956188</t>
  </si>
  <si>
    <t>" parkový trávnik "  790,00</t>
  </si>
  <si>
    <t>0057211200</t>
  </si>
  <si>
    <t>Trávové semeno - parková zmes</t>
  </si>
  <si>
    <t>kg</t>
  </si>
  <si>
    <t>-1422093922</t>
  </si>
  <si>
    <t>790,00*0,05</t>
  </si>
  <si>
    <t>181301102</t>
  </si>
  <si>
    <t>Rozprestretie ornice v rovine, plocha do 500 m2, hr.do 150 mm</t>
  </si>
  <si>
    <t>861400397</t>
  </si>
  <si>
    <t>181301103</t>
  </si>
  <si>
    <t>Rozprestretie ornice v rovine , plocha do 500 m2, hr.do 200 mm</t>
  </si>
  <si>
    <t>1953928846</t>
  </si>
  <si>
    <t>1031130001</t>
  </si>
  <si>
    <t>Záhradnícky substrát voľne ložený obj.hmotnosť 900kg/m3</t>
  </si>
  <si>
    <t>-1789720535</t>
  </si>
  <si>
    <t>790,00*0,15*0,90</t>
  </si>
  <si>
    <t>181305111</t>
  </si>
  <si>
    <t>Prevrstvenie ornice na skládke</t>
  </si>
  <si>
    <t>-867193519</t>
  </si>
  <si>
    <t>182001111</t>
  </si>
  <si>
    <t>Plošná úprava terénu pri nerovnostiach terénu nad 50-100mm v rovine alebo na svahu do 1:5</t>
  </si>
  <si>
    <t>-262750637</t>
  </si>
  <si>
    <t>" úprava terénu pod plochami "</t>
  </si>
  <si>
    <t>183101115</t>
  </si>
  <si>
    <t>Hĺbenie jamky v rovine alebo na svahu do 1:5, objem nad 0,125 do 0,40 m3</t>
  </si>
  <si>
    <t>239839761</t>
  </si>
  <si>
    <t>" listnaté dreviny - kríky "  8+16</t>
  </si>
  <si>
    <t>183403114</t>
  </si>
  <si>
    <t>Obrobenie pôdy kultivátorovaním v rovine alebo na svahu do 1:5</t>
  </si>
  <si>
    <t>-1365359405</t>
  </si>
  <si>
    <t>183403153</t>
  </si>
  <si>
    <t>Obrobenie pôdy hrabaním v rovine alebo na svahu do 1:5</t>
  </si>
  <si>
    <t>-335826204</t>
  </si>
  <si>
    <t>183403161</t>
  </si>
  <si>
    <t>Obrobenie pôdy valcovaním v rovine alebo na svahu do 1:5</t>
  </si>
  <si>
    <t>407336549</t>
  </si>
  <si>
    <t>184102311</t>
  </si>
  <si>
    <t>Výsadba kríku bez balu do vopred vyhĺbenej jamky v rovine alebo na svahu do 1:5 výšky do 2 m</t>
  </si>
  <si>
    <t>-160620086</t>
  </si>
  <si>
    <t>02662034-002</t>
  </si>
  <si>
    <t>Krušpán vždyzelený guľa - Buxus sempervirens, listnatý krík nízky, guľa priemer 60 cm</t>
  </si>
  <si>
    <t>-1170465099</t>
  </si>
  <si>
    <t>02662034-003</t>
  </si>
  <si>
    <t>Dráč thunbergov - Buxus thunbergii Atropourpurea, listnatý krík nízky</t>
  </si>
  <si>
    <t>-1315492306</t>
  </si>
  <si>
    <t>184802111</t>
  </si>
  <si>
    <t>Chemické odburinenie pôdy v rovine alebo na svahu do 1:5 postrekom naširoko</t>
  </si>
  <si>
    <t>835430486</t>
  </si>
  <si>
    <t>1151,00</t>
  </si>
  <si>
    <t>2523401010</t>
  </si>
  <si>
    <t>534214395</t>
  </si>
  <si>
    <t>0,970873786407767*1,03 'Prepočítané koeficientom množstva</t>
  </si>
  <si>
    <t>185802113</t>
  </si>
  <si>
    <t>Hnojenie pôdy v rovine alebo na svahu do 1:5 umelým hnojivom naširoko</t>
  </si>
  <si>
    <t>-146389940</t>
  </si>
  <si>
    <t>1151,00*0,035*0,001</t>
  </si>
  <si>
    <t>2519115500</t>
  </si>
  <si>
    <t>-1955753726</t>
  </si>
  <si>
    <t>38,8349514563107*1,03 'Prepočítané koeficientom množstva</t>
  </si>
  <si>
    <t>185851111</t>
  </si>
  <si>
    <t>Dovoz vody pre zálievku rastlín na vzdialenosť do 6000 m</t>
  </si>
  <si>
    <t>-911128203</t>
  </si>
  <si>
    <t>271573001</t>
  </si>
  <si>
    <t>Násyp pod základové  konštrukcie so zhutnením zo štrkopiesku fr.0-32 mm</t>
  </si>
  <si>
    <t>-1066792595</t>
  </si>
  <si>
    <t>" podkladná vrstva pre osadenie prefa kotevných základových blokov mobiliáru "</t>
  </si>
  <si>
    <t>1,20*0,60*0,10*2*4</t>
  </si>
  <si>
    <t>0,50*0,50*0,10*2</t>
  </si>
  <si>
    <t>0,50*0,50*0,10*21</t>
  </si>
  <si>
    <t>" podkladná vrstva pod základové pätky prístrešku "</t>
  </si>
  <si>
    <t>0,50*0,50*0,10*9</t>
  </si>
  <si>
    <t>" podkladná vrstva pod základové pätky oplotenie a brán "</t>
  </si>
  <si>
    <t>10,70*0,50*0,10</t>
  </si>
  <si>
    <t>0,40*0,40*0,10*2</t>
  </si>
  <si>
    <t>0,40*0,40*0,10*3</t>
  </si>
  <si>
    <t>0,50*0,50*0,10*3</t>
  </si>
  <si>
    <t>0,40*0,40*0,10*21</t>
  </si>
  <si>
    <t>274321312.S</t>
  </si>
  <si>
    <t>Betón základových pásov, železový (bez výstuže), tr. C 20/25</t>
  </si>
  <si>
    <t>-922324585</t>
  </si>
  <si>
    <t>" základový pás teleskopickej brány "</t>
  </si>
  <si>
    <t>10,70*0,50*0,90</t>
  </si>
  <si>
    <t>4,815*0,10                     " betonáž do výkopu "</t>
  </si>
  <si>
    <t>274351217.S</t>
  </si>
  <si>
    <t>Debnenie stien základových pásov, zhotovenie - tradičné</t>
  </si>
  <si>
    <t>1553024369</t>
  </si>
  <si>
    <t>(10,70+0,50)*2*0,10</t>
  </si>
  <si>
    <t>274351218.S</t>
  </si>
  <si>
    <t>Debnenie stien základových pásov, odstránenie - tradičné</t>
  </si>
  <si>
    <t>642265332</t>
  </si>
  <si>
    <t>274361821.S</t>
  </si>
  <si>
    <t>Výstuž základových pásov z ocele B500 (10505)</t>
  </si>
  <si>
    <t>1968388323</t>
  </si>
  <si>
    <t>" výstuž do základu teleskopickej brány - odhad "</t>
  </si>
  <si>
    <t>4,815*40,00*0,001</t>
  </si>
  <si>
    <t>275313612</t>
  </si>
  <si>
    <t>Betón základových pätiek, prostý tr. C 20/25</t>
  </si>
  <si>
    <t>2023299127</t>
  </si>
  <si>
    <t>" základové pätky prístrešku "</t>
  </si>
  <si>
    <t>2,25*0,10                     " betonáž do výkopu "</t>
  </si>
  <si>
    <t>275351217</t>
  </si>
  <si>
    <t>Debnenie stien základových pätiek, zhotovenie - tradičné</t>
  </si>
  <si>
    <t>2039996490</t>
  </si>
  <si>
    <t>0,50*4*0,20*9</t>
  </si>
  <si>
    <t>275351218</t>
  </si>
  <si>
    <t>Debnenie stien základových pätiek, odstránenie - tradičné</t>
  </si>
  <si>
    <t>-101074008</t>
  </si>
  <si>
    <t>851037586</t>
  </si>
  <si>
    <t>" plocha pod prístreškom "</t>
  </si>
  <si>
    <t>6,00*2,30+2,00*1,70</t>
  </si>
  <si>
    <t>6936658000</t>
  </si>
  <si>
    <t>Netkaná PP geotextília proti prerastaniu koreňov a buriny 50g/m2, 80m2/bal</t>
  </si>
  <si>
    <t>370533871</t>
  </si>
  <si>
    <t>17,20*1,15</t>
  </si>
  <si>
    <t>19,78*1,02 'Prepočítané koeficientom množstva</t>
  </si>
  <si>
    <t>Zvislé a kompletné konštrukcie</t>
  </si>
  <si>
    <t>338171114.R</t>
  </si>
  <si>
    <t>Osadzovanie stĺpika oceľového plotového výšky do 2 m do kotevnej pätky</t>
  </si>
  <si>
    <t>-514168515</t>
  </si>
  <si>
    <t>" stĺpiky oplotenie ihrisko "  2</t>
  </si>
  <si>
    <t>338171118.R</t>
  </si>
  <si>
    <t>Osadenie stĺpika oceľového plotového do výšky 2.00 m so zabetónovaním do pätky o objeme do 0,15 m3/ks</t>
  </si>
  <si>
    <t>582751489</t>
  </si>
  <si>
    <t>" stĺpiky oplotenie úprava pri poz.p03 "  2</t>
  </si>
  <si>
    <t>" stĺpiky oplotenie pri bráne poz.p07 "  4+4</t>
  </si>
  <si>
    <t>" stĺpiky oplotenie pri bráne poz.p02 "  5</t>
  </si>
  <si>
    <t>" stĺpiky oplotenie ihrisko "  19</t>
  </si>
  <si>
    <t>338171119.R</t>
  </si>
  <si>
    <t>Osadenie stĺpika oceľového plotového do výšky 2.00 m so zabetónovaním do pätky o objeme do 0,25 m3/ks</t>
  </si>
  <si>
    <t>22762442</t>
  </si>
  <si>
    <t>" stĺpiky 1krd brány - poz.p02,03,07 "  2*3</t>
  </si>
  <si>
    <t>" stĺpiky 2krd brány - poz.p02 "  2*1</t>
  </si>
  <si>
    <t>" stĺpiky teleskop brány - poz.p07 "  2*1</t>
  </si>
  <si>
    <t>" stĺpiky bráničky oplotenia ihriska "  2*1</t>
  </si>
  <si>
    <t>349121001</t>
  </si>
  <si>
    <t>Montáž prefabrikátov drobnej architektúry, hmotnosti od 0,2 do 1,5 t</t>
  </si>
  <si>
    <t>-957510421</t>
  </si>
  <si>
    <t>" osadenie, smerová a výšková rektifikácia základových blokov pre mobiliár "  4+2+21</t>
  </si>
  <si>
    <t>59222000-PC001</t>
  </si>
  <si>
    <t>Betónové kotevné základové bloky - prefabrikáty</t>
  </si>
  <si>
    <t>-1793360755</t>
  </si>
  <si>
    <t>" kotevná pätka k parkovej lavičke "</t>
  </si>
  <si>
    <t>0,60*0,24*0,20*2*4</t>
  </si>
  <si>
    <t>" kotevná pätka k odpadkovému košu 45 lt "</t>
  </si>
  <si>
    <t>0,35*0,35*0,30*2</t>
  </si>
  <si>
    <t>" kotevná pätka k zahradzovaciemu stĺpiku "</t>
  </si>
  <si>
    <t>0,35*0,35*0,40*21</t>
  </si>
  <si>
    <t>564851111</t>
  </si>
  <si>
    <t>Podklad zo štrkodrviny s rozprestretím a zhutnením, po zhutnení hr. 150 mm</t>
  </si>
  <si>
    <t>283800945</t>
  </si>
  <si>
    <t>" podkladná vrstva nespevnenej štrkovej plochy "</t>
  </si>
  <si>
    <t>10,00*2,00</t>
  </si>
  <si>
    <t>Podklad zo štrkodrviny s rozprestretím a zhutnením, po zhutnení hr. 200 mm</t>
  </si>
  <si>
    <t>1920243364</t>
  </si>
  <si>
    <t>916561112</t>
  </si>
  <si>
    <t>Osadenie záhonového alebo parkového obrubníka betón., do lôžka z bet. pros. tr. C 16/20 s bočnou oporou</t>
  </si>
  <si>
    <t>556929999</t>
  </si>
  <si>
    <t>" olemovanie nespevnenej štrkovej plochy "</t>
  </si>
  <si>
    <t>2,00*2+10,00</t>
  </si>
  <si>
    <t>5921954660</t>
  </si>
  <si>
    <t>Obrubník parkový 100x20x5 cm, sivý</t>
  </si>
  <si>
    <t>-1880176140</t>
  </si>
  <si>
    <t>13,8613861386139*1,01 'Prepočítané koeficientom množstva</t>
  </si>
  <si>
    <t>918101112</t>
  </si>
  <si>
    <t>Lôžko pod obrubníky, krajníky alebo obruby z dlažob. kociek z betónu prostého tr. C 16/20</t>
  </si>
  <si>
    <t>-81577044</t>
  </si>
  <si>
    <t>14,00*0,25*0,15</t>
  </si>
  <si>
    <t>936104212</t>
  </si>
  <si>
    <t>Osadenie odpadkového koša kotevnými skrutkami na pevný podklad</t>
  </si>
  <si>
    <t>-988816615</t>
  </si>
  <si>
    <t>" kôš objem 45 lt "  2</t>
  </si>
  <si>
    <t>5538168069</t>
  </si>
  <si>
    <t>-1800443284</t>
  </si>
  <si>
    <t>936124122</t>
  </si>
  <si>
    <t xml:space="preserve">Osadenie parkovej lavičky kotevnými skrutkami bez zabetónovania nôh na pevný podklad      </t>
  </si>
  <si>
    <t>-1015646833</t>
  </si>
  <si>
    <t>" parková lavička typ LME 111t "  4</t>
  </si>
  <si>
    <t>5538168002</t>
  </si>
  <si>
    <t>-820778633</t>
  </si>
  <si>
    <t>998231311</t>
  </si>
  <si>
    <t>Presun hmôt pre sadovnícke a krajinárske úpravy do 5000 m vodorovne bez zvislého presunu</t>
  </si>
  <si>
    <t>1100502294</t>
  </si>
  <si>
    <t>762</t>
  </si>
  <si>
    <t>Konštrukcie tesárske</t>
  </si>
  <si>
    <t>762131115</t>
  </si>
  <si>
    <t>Montáž debnenia stien z hrubých dosiek hr. do 32 mm pre rákosovú omietku, štiepané</t>
  </si>
  <si>
    <t>-1774397265</t>
  </si>
  <si>
    <t>" zadebnenie steny prístrešku "</t>
  </si>
  <si>
    <t>2,00*2,10</t>
  </si>
  <si>
    <t>6072628106</t>
  </si>
  <si>
    <t>Doska drevoštiepková OSB 3 do vlhkého prostredia hr.25 mm (2500x1250mm)</t>
  </si>
  <si>
    <t>1523874682</t>
  </si>
  <si>
    <t>2,50*1,25*2</t>
  </si>
  <si>
    <t>762135115</t>
  </si>
  <si>
    <t>Montáž debnenia stien z hohľovaných lát s medzerami do 60 mm prierezovej plochy do 25 cm2</t>
  </si>
  <si>
    <t>-24254725</t>
  </si>
  <si>
    <t>" oklad fasády Thermwood z hranolov Rhombus 24/68 "</t>
  </si>
  <si>
    <t>" pohľad V /vrátane integrovaných dverí/ "</t>
  </si>
  <si>
    <t>2,00*2,10+0,25*1,50+(1,50+2,10)*0,5*1,75</t>
  </si>
  <si>
    <t>" pohľad Z "</t>
  </si>
  <si>
    <t>0,25*1,50+(1,50+2,10)*1,75</t>
  </si>
  <si>
    <t xml:space="preserve">" pohľad J " </t>
  </si>
  <si>
    <t>1,70*2,10</t>
  </si>
  <si>
    <t>" pohľad S "</t>
  </si>
  <si>
    <t>1,70*2,10+4,05*2,10</t>
  </si>
  <si>
    <t>6054201730</t>
  </si>
  <si>
    <t>-161543206</t>
  </si>
  <si>
    <t>463,636363636364*1,1 'Prepočítané koeficientom množstva</t>
  </si>
  <si>
    <t>762621120</t>
  </si>
  <si>
    <t>Montáž dverí tesárskych jednokrídlových</t>
  </si>
  <si>
    <t>-967353372</t>
  </si>
  <si>
    <t>" prístrešok "  1,00*2,10</t>
  </si>
  <si>
    <t>71</t>
  </si>
  <si>
    <t>998762202</t>
  </si>
  <si>
    <t>Presun hmôt pre konštrukcie tesárske v objektoch výšky do 12 m</t>
  </si>
  <si>
    <t>-1549480419</t>
  </si>
  <si>
    <t>764</t>
  </si>
  <si>
    <t>Konštrukcie klampiarske</t>
  </si>
  <si>
    <t>72</t>
  </si>
  <si>
    <t>764357700.KC</t>
  </si>
  <si>
    <t>Žľaby z pozinkovaného farbeného PZf plechu, medzistrešné alebo zaatikové s privarením háku na oceľovú konštrukciu rš 650 mm</t>
  </si>
  <si>
    <t>-1825573381</t>
  </si>
  <si>
    <t>" prístrešok "  1,70+6,00</t>
  </si>
  <si>
    <t>73</t>
  </si>
  <si>
    <t>764358400.KC</t>
  </si>
  <si>
    <t>Hák pre medzistrešné alebo zaatikové žľaby z farbeného PZ plechu rš 650 mm</t>
  </si>
  <si>
    <t>-1234794778</t>
  </si>
  <si>
    <t>" prístrešok "  11+3</t>
  </si>
  <si>
    <t>74</t>
  </si>
  <si>
    <t>764441410</t>
  </si>
  <si>
    <t>Balkónový chrlič z pozinkovaného farbeného PZf plechu, jednoduchý s D do 50 mm dĺžky do 500 mm</t>
  </si>
  <si>
    <t>-352123127</t>
  </si>
  <si>
    <t>" prístrešok "  2+1</t>
  </si>
  <si>
    <t>75</t>
  </si>
  <si>
    <t>998764201</t>
  </si>
  <si>
    <t>Presun hmôt pre konštrukcie klampiarske v objektoch výšky do 6 m</t>
  </si>
  <si>
    <t>-920876326</t>
  </si>
  <si>
    <t>767</t>
  </si>
  <si>
    <t>Konštrukcie doplnkové kovové</t>
  </si>
  <si>
    <t>76</t>
  </si>
  <si>
    <t>767137512</t>
  </si>
  <si>
    <t>Obloženie plechom tvarovaným skrutkovaním</t>
  </si>
  <si>
    <t>440123618</t>
  </si>
  <si>
    <t>" výplň rámu panelov z ťahokovu pod terasou "</t>
  </si>
  <si>
    <t>(0,785+1,765)*0,5*59,55</t>
  </si>
  <si>
    <t>77</t>
  </si>
  <si>
    <t>55395000-PC01</t>
  </si>
  <si>
    <t>Plech Ťahokov 1250x2500 mm typ SQ 30/23/2 hr.2 mm</t>
  </si>
  <si>
    <t>680725661</t>
  </si>
  <si>
    <t>1,25*2,50*30</t>
  </si>
  <si>
    <t>78</t>
  </si>
  <si>
    <t>767392112</t>
  </si>
  <si>
    <t>Montáž krytiny striech plechom tvarovaným skrutkovaním</t>
  </si>
  <si>
    <t>1399226669</t>
  </si>
  <si>
    <t>" strešná krytina prístrešku "</t>
  </si>
  <si>
    <t>6,00*2,10</t>
  </si>
  <si>
    <t>79</t>
  </si>
  <si>
    <t>5535039261</t>
  </si>
  <si>
    <t>Trapézový plech lakoplast T-29, š.1050 mm hrúbka 0,5mm</t>
  </si>
  <si>
    <t>-1445536660</t>
  </si>
  <si>
    <t>16,00*1,20</t>
  </si>
  <si>
    <t>80</t>
  </si>
  <si>
    <t>767425201.R</t>
  </si>
  <si>
    <t>Montáž odvetranej fasády - opláštenie zo systému metalický bondový obklad, vrátane roštu, úpravy detailov /parapety, ostenia, nadpražia,/, montážnych plošín</t>
  </si>
  <si>
    <t>260501752</t>
  </si>
  <si>
    <t xml:space="preserve">" fasádny obklad " </t>
  </si>
  <si>
    <t>6,00*0,30+0,30*2,10</t>
  </si>
  <si>
    <t>" pohľad J "</t>
  </si>
  <si>
    <t>" pohľad V "</t>
  </si>
  <si>
    <t>2,10*0,30+2,10*0,10</t>
  </si>
  <si>
    <t>2,10*2,40</t>
  </si>
  <si>
    <t>" obklad podhľadu prístrešku "</t>
  </si>
  <si>
    <t>2,10*1,70+1,70*0,30</t>
  </si>
  <si>
    <t>81</t>
  </si>
  <si>
    <t>55399900-PC02</t>
  </si>
  <si>
    <t>-1500179940</t>
  </si>
  <si>
    <t>82</t>
  </si>
  <si>
    <t>767641110</t>
  </si>
  <si>
    <t>Montáž kovového dverového krídla otočného jednokrídlového, do existujúcej zárubne, vrátane kovania</t>
  </si>
  <si>
    <t>-289469764</t>
  </si>
  <si>
    <t>" prístrešok - dvere rám "  1</t>
  </si>
  <si>
    <t>83</t>
  </si>
  <si>
    <t>55350000-PC01</t>
  </si>
  <si>
    <t>Oceľová rámová konštrukcia dverného krídla 1000x2100 mm, vrátane závesov a kovanie</t>
  </si>
  <si>
    <t>-740514763</t>
  </si>
  <si>
    <t>" oceľová rámová konštrukcia dverného krídla 1000x2100 mm "  1</t>
  </si>
  <si>
    <t>" - materiál Jakl, závesy, zámok a vložka FAB</t>
  </si>
  <si>
    <t>" - bez výplne /dvere budú obložené identickým obkladovým materiálom ako fasáda</t>
  </si>
  <si>
    <t>84</t>
  </si>
  <si>
    <t>767911120</t>
  </si>
  <si>
    <t>Montáž oplotenia strojového pletiva, s výškou do 1,6 m</t>
  </si>
  <si>
    <t>-742051852</t>
  </si>
  <si>
    <t>" oplotenie v časti s 2krd otváravou bránou poz.p02 "  2,00+4,40</t>
  </si>
  <si>
    <t>85</t>
  </si>
  <si>
    <t>767911130</t>
  </si>
  <si>
    <t>Montáž oplotenia strojového pletiva, s výškou do 1,6 do 2,0 m</t>
  </si>
  <si>
    <t>-475360179</t>
  </si>
  <si>
    <t>" oplotenie v časti s 1krd bráničkou poz.p07 "  0,65*2+7,00</t>
  </si>
  <si>
    <t>86</t>
  </si>
  <si>
    <t>5535855114</t>
  </si>
  <si>
    <t>Pletivo plotové oko 5x5cm, poplast drôt 1,65/2,5mm, výška 160cm, bal 25m</t>
  </si>
  <si>
    <t>bal</t>
  </si>
  <si>
    <t>1430670500</t>
  </si>
  <si>
    <t>87</t>
  </si>
  <si>
    <t>5535855118</t>
  </si>
  <si>
    <t>Pletivo plotové oko 5x5cm, poplast drôt 1,65/2,5mm, výška 200cm, bal 25m</t>
  </si>
  <si>
    <t>1225119032</t>
  </si>
  <si>
    <t>88</t>
  </si>
  <si>
    <t>5535855248</t>
  </si>
  <si>
    <t>Napínacia tyčka 0,55 m</t>
  </si>
  <si>
    <t>-1716204698</t>
  </si>
  <si>
    <t>89</t>
  </si>
  <si>
    <t>5535855258</t>
  </si>
  <si>
    <t>Napínacia tyčka 2,55 m</t>
  </si>
  <si>
    <t>554390550</t>
  </si>
  <si>
    <t>90</t>
  </si>
  <si>
    <t>5535855256</t>
  </si>
  <si>
    <t>Napínacia tyčka 1,80 m</t>
  </si>
  <si>
    <t>-1055896255</t>
  </si>
  <si>
    <t>91</t>
  </si>
  <si>
    <t>1561530400</t>
  </si>
  <si>
    <t>Drôt D 2,2/50m poplastovaný napínací</t>
  </si>
  <si>
    <t>1590869957</t>
  </si>
  <si>
    <t>92</t>
  </si>
  <si>
    <t>1561531900</t>
  </si>
  <si>
    <t>Viazací drôt poplastovaný 1,5/20m</t>
  </si>
  <si>
    <t>1619637347</t>
  </si>
  <si>
    <t>93</t>
  </si>
  <si>
    <t>5534651300</t>
  </si>
  <si>
    <t>Objímka so skrutkou a maticou pr.48mm</t>
  </si>
  <si>
    <t>397014445</t>
  </si>
  <si>
    <t>94</t>
  </si>
  <si>
    <t>5534651301</t>
  </si>
  <si>
    <t>Objímka so skrutkou a maticou pr.38mm</t>
  </si>
  <si>
    <t>-1911832641</t>
  </si>
  <si>
    <t>95</t>
  </si>
  <si>
    <t>5534651302</t>
  </si>
  <si>
    <t>Manžeta so skrutkou a maticou pr.38mm</t>
  </si>
  <si>
    <t>404929037</t>
  </si>
  <si>
    <t>96</t>
  </si>
  <si>
    <t>5534651303</t>
  </si>
  <si>
    <t>Manžeta so skrutkou a maticou pr.48mm</t>
  </si>
  <si>
    <t>663783066</t>
  </si>
  <si>
    <t>97</t>
  </si>
  <si>
    <t>5534651410</t>
  </si>
  <si>
    <t>Spinka Univers poplastovaná</t>
  </si>
  <si>
    <t>1196633146</t>
  </si>
  <si>
    <t>98</t>
  </si>
  <si>
    <t>5534651900</t>
  </si>
  <si>
    <t>Kliešte Univers</t>
  </si>
  <si>
    <t>-1850496804</t>
  </si>
  <si>
    <t>5534652100</t>
  </si>
  <si>
    <t>Napinák poplastovaný č.3</t>
  </si>
  <si>
    <t>-1506303557</t>
  </si>
  <si>
    <t>100</t>
  </si>
  <si>
    <t>5534651001</t>
  </si>
  <si>
    <t>Stĺpik plotový kruhový poplast D48/2,00 m</t>
  </si>
  <si>
    <t>-334236677</t>
  </si>
  <si>
    <t>101</t>
  </si>
  <si>
    <t>5534651002</t>
  </si>
  <si>
    <t>Stĺpik plotový kruhový poplast D48/2,50 m</t>
  </si>
  <si>
    <t>-497931710</t>
  </si>
  <si>
    <t>102</t>
  </si>
  <si>
    <t>553510029301</t>
  </si>
  <si>
    <t>-1321704635</t>
  </si>
  <si>
    <t>103</t>
  </si>
  <si>
    <t>553510029501</t>
  </si>
  <si>
    <t>-471321073</t>
  </si>
  <si>
    <t>104</t>
  </si>
  <si>
    <t>767914110</t>
  </si>
  <si>
    <t>Montáž oplotenia rámového, na oceľové stĺpiky, vo výške do 1,0 m</t>
  </si>
  <si>
    <t>1277818920</t>
  </si>
  <si>
    <t>" oplotenie pri ihrisku "  42,70</t>
  </si>
  <si>
    <t>" oplotenie pri ihrisku demontovateľné "  3,50</t>
  </si>
  <si>
    <t>105</t>
  </si>
  <si>
    <t>553510028600</t>
  </si>
  <si>
    <t>-884215486</t>
  </si>
  <si>
    <t>106</t>
  </si>
  <si>
    <t>HZS000212</t>
  </si>
  <si>
    <t>Stavebno montážne práce náročnejšie, ucelené, obtiažne, rutinné (Tr 2) v rozsahu viac ako 4 a menej ako 8 hodín</t>
  </si>
  <si>
    <t>512</t>
  </si>
  <si>
    <t>1152419191</t>
  </si>
  <si>
    <t>" demontáž - rozobratie oplotenia z pletiva vrátane demontáže plotového stĺpika "  6,0</t>
  </si>
  <si>
    <t>" - rozobratie pletiva 2 polia</t>
  </si>
  <si>
    <t>" - demontáž plotového stĺpika</t>
  </si>
  <si>
    <t>" - spätná montáž plotového pletiva na nové stĺpiky s úpravou dĺžky</t>
  </si>
  <si>
    <t>" úprava plotových dĺžky panelov oplotenia ihriska "  1,0</t>
  </si>
  <si>
    <t>107</t>
  </si>
  <si>
    <t>767920249.R</t>
  </si>
  <si>
    <t>Montáž vrát teleskopických 2krd posuvných vrátane elektrohonu</t>
  </si>
  <si>
    <t>118143526</t>
  </si>
  <si>
    <t>" poz.p07 "  1</t>
  </si>
  <si>
    <t>108</t>
  </si>
  <si>
    <t>55358500-PC06</t>
  </si>
  <si>
    <t>Brána dvojkrídlová teleskopická 10700x1900 mm, rám Jakl, výplň ťahokov, vrátane stĺpikov, pojazdového profilu, elektromotora s príslušenstvom, diaľkové ovládanie otváranie - poz.p07</t>
  </si>
  <si>
    <t>1929804462</t>
  </si>
  <si>
    <t>109</t>
  </si>
  <si>
    <t>767920210</t>
  </si>
  <si>
    <t>Montáž vrát a vrátok k oploteniu osadzovaných na stĺpiky oceľové, s plochou jednotlivo do 2 m2</t>
  </si>
  <si>
    <t>-1792760271</t>
  </si>
  <si>
    <t>" poz.p02 "  1</t>
  </si>
  <si>
    <t>" poz.p03 "  1</t>
  </si>
  <si>
    <t>" poz.p06 "  1</t>
  </si>
  <si>
    <t>110</t>
  </si>
  <si>
    <t>767920240</t>
  </si>
  <si>
    <t>Montáž vrát a vrátok k oploteniu osadzovaných na stĺpiky oceľové, s plochou jednotlivo nad 6 do 8 m2</t>
  </si>
  <si>
    <t>1364054312</t>
  </si>
  <si>
    <t>111</t>
  </si>
  <si>
    <t>55358500-PC01</t>
  </si>
  <si>
    <t>Bránička jednokrídlová 1000x1600 mm, rám Jakl, výplň pletivo, vrátane stĺpikov - poz.p03</t>
  </si>
  <si>
    <t>-1311790751</t>
  </si>
  <si>
    <t>112</t>
  </si>
  <si>
    <t>55358500-PC04</t>
  </si>
  <si>
    <t>Bránička jednokrídlová 1000x2000 mm, rám Jakl, výplň pletivo, vrátane stĺpikov - poz.p07</t>
  </si>
  <si>
    <t>-1752152817</t>
  </si>
  <si>
    <t>113</t>
  </si>
  <si>
    <t>55358500-PC05</t>
  </si>
  <si>
    <t>Bránička jednokrídlová 1000x1600 mm, rám Jakl, výplň ťahokov, vrátane stĺpikov - poz.p02</t>
  </si>
  <si>
    <t>1195096088</t>
  </si>
  <si>
    <t>114</t>
  </si>
  <si>
    <t>55358500-PC03</t>
  </si>
  <si>
    <t>1886367720</t>
  </si>
  <si>
    <t>115</t>
  </si>
  <si>
    <t>55358500-PC02</t>
  </si>
  <si>
    <t>1232977150</t>
  </si>
  <si>
    <t>116</t>
  </si>
  <si>
    <t>767995101</t>
  </si>
  <si>
    <t>Montáž ostatných atypických kovových stavebných doplnkových konštrukcií do 5 kg</t>
  </si>
  <si>
    <t>2102758471</t>
  </si>
  <si>
    <t>" kotvenie panelov z ťahokovu pod terasou - horné "</t>
  </si>
  <si>
    <t>" PL 150+100/50/4 - 16ks "  4,00*16</t>
  </si>
  <si>
    <t>" T 50/50/6 dl.0,20m -16ks "  0,89*16</t>
  </si>
  <si>
    <t>" kotvenie panelov z ťahokovu pod terasou - dolné "</t>
  </si>
  <si>
    <t>117</t>
  </si>
  <si>
    <t>55310000-PC01</t>
  </si>
  <si>
    <t>Dodávka zámočníckych výrobkov - kotvenie výplňových rámov z ťahokovu vrátane kotviaceho materiálu a povrchovej úpravy</t>
  </si>
  <si>
    <t>-507570656</t>
  </si>
  <si>
    <t>" kotvenie panelov z ťahokovu pod terasou - horné /povrchová úprava žiarové pozinkovanie a náter RAL prášková/ "</t>
  </si>
  <si>
    <t>(78,24+78,24)*0,05          " zvary, spoje "</t>
  </si>
  <si>
    <t>(78,24+78,24)*0,10          " stratné "</t>
  </si>
  <si>
    <t>118</t>
  </si>
  <si>
    <t>767995104</t>
  </si>
  <si>
    <t>Montáž ostatných atypických kovových stavebných doplnkových konštrukcií nad 20 do 50 kg</t>
  </si>
  <si>
    <t>-716782647</t>
  </si>
  <si>
    <t>" rám panelov z ťahokovu pod terasou "</t>
  </si>
  <si>
    <t xml:space="preserve">" Jakl 40/40/4 dl.4,00m - 28ks "  4,00*28*4,148  </t>
  </si>
  <si>
    <t>" Jakl 40/40/4 dl.3,55m - 2ks "  3,55*2*4,148</t>
  </si>
  <si>
    <t>" Jakl 40/40/4 dl.55,00m "  55,00*4,148</t>
  </si>
  <si>
    <t>722,167*0,05                     " zvary, spoje "</t>
  </si>
  <si>
    <t>119</t>
  </si>
  <si>
    <t>55310000-PC02</t>
  </si>
  <si>
    <t>Dodávka zámočníckych výrobkov - rám výplňových rámov z ťahokovu vrátane povrchovej úpravy</t>
  </si>
  <si>
    <t>-1897508000</t>
  </si>
  <si>
    <t>" rám panelov z ťahokovu pod terasou /povrchová úprava žiarové pozinkovanie a náter RAL prášková/ "</t>
  </si>
  <si>
    <t>722,167*0,10                     " stratné "</t>
  </si>
  <si>
    <t>120</t>
  </si>
  <si>
    <t>998767201</t>
  </si>
  <si>
    <t>Presun hmôt pre kovové stavebné doplnkové konštrukcie v objektoch výšky do 6 m</t>
  </si>
  <si>
    <t>-1440602295</t>
  </si>
  <si>
    <t>Práce a dodávky M</t>
  </si>
  <si>
    <t>43-M</t>
  </si>
  <si>
    <t>Montáž oceľových konštrukcií</t>
  </si>
  <si>
    <t>121</t>
  </si>
  <si>
    <t>430861001</t>
  </si>
  <si>
    <t>Montáž rôznych dielov OK - prvá cenová krivka do 300 kg vrátane</t>
  </si>
  <si>
    <t>-851566335</t>
  </si>
  <si>
    <t>" montáž oceľovej konštrukcie prístrešku "</t>
  </si>
  <si>
    <t>1138,453*1,05</t>
  </si>
  <si>
    <t>122</t>
  </si>
  <si>
    <t>42410000-PC01</t>
  </si>
  <si>
    <t>Oceľová konštrukcia prístrešku vrátane montážneho, spojovacieho materiálu a povrchovej úpravy</t>
  </si>
  <si>
    <t>1116347817</t>
  </si>
  <si>
    <t>" oceľová konštrukcia prístrešku /povrchová úprava polyuret.náter/ "</t>
  </si>
  <si>
    <t xml:space="preserve">" - stlpy Jakl 100/100/5 - 16,40m "  16,40*14,70    </t>
  </si>
  <si>
    <t xml:space="preserve">" - trámy Jakl 150/150/5 - 16,50m "  16,50*14,70    </t>
  </si>
  <si>
    <t xml:space="preserve">" - trámy Jakl 100/50/5 - 2,30m "  2,30*10,78    </t>
  </si>
  <si>
    <t xml:space="preserve">" - trámy Jakl 200/80/4 - 7,70m "  7,70*16,95    </t>
  </si>
  <si>
    <t>" - strecha Jakl 30/50/3 - 25,20m "  25,20*5,41</t>
  </si>
  <si>
    <t>" - atika Jakl 60/20/3 - 20,20m "  20,20*3,41</t>
  </si>
  <si>
    <t>" - plášť rošt 50/20/3 - 95,00m "  95,00*2,94</t>
  </si>
  <si>
    <t>" - tiahlo "  15,00</t>
  </si>
  <si>
    <t>1138,453*0,05                " zvary, spoje "</t>
  </si>
  <si>
    <t>1138,453*0,10                " stratné "</t>
  </si>
  <si>
    <t>Geodetické práce</t>
  </si>
  <si>
    <t>123</t>
  </si>
  <si>
    <t>1024</t>
  </si>
  <si>
    <t>1725594404</t>
  </si>
  <si>
    <t>VRN06</t>
  </si>
  <si>
    <t>Zariadenie staveniska</t>
  </si>
  <si>
    <t>124</t>
  </si>
  <si>
    <t>000600011</t>
  </si>
  <si>
    <t>Zariadenie staveniska - prevádzkové kancelárie /šatňa, kancelária stavbyvedúceho/</t>
  </si>
  <si>
    <t>365505663</t>
  </si>
  <si>
    <t>125</t>
  </si>
  <si>
    <t>000600042</t>
  </si>
  <si>
    <t>Zariadenie staveniska - sociálne sociálne zariadenia /mobilné WC/</t>
  </si>
  <si>
    <t>1947793412</t>
  </si>
  <si>
    <t>SO05 - SO05  Outdoorové prvky - šport</t>
  </si>
  <si>
    <t xml:space="preserve">    110 - Práce a dodávky PSV</t>
  </si>
  <si>
    <t>-1944332838</t>
  </si>
  <si>
    <t>" výkop pre osadenie kotevných pätiek k outdoorovým prvkom "</t>
  </si>
  <si>
    <t>" k pozícii AF-FE 20150422D - v.č.9 "  1,10*1,10*0,80*7</t>
  </si>
  <si>
    <t>" k pozícii AF-FE 20150422I - v.č.10 "  1,10*1,10*0,80*6</t>
  </si>
  <si>
    <t>" k pozícii AF-FE 20150422U - v.č.11 "  1,10*1,10*0,80*8</t>
  </si>
  <si>
    <t>" k pozícii AF-FE 20150422C - v.č.8 "  1,10*1,10*0,80*10</t>
  </si>
  <si>
    <t>" k pozícii FS-27601 - v.č.7 "  1,80*1,10*0,80*2</t>
  </si>
  <si>
    <t>" k pozícii FS-27505 - v.č.5 "  1,20*1,20*0,90*1</t>
  </si>
  <si>
    <t>" k pozícii FS-27503 - v.č.6 "  1,20*1,20*0,80*1</t>
  </si>
  <si>
    <t>" výkop pre osadenie kotevných pätiek k malým detským prvkom "</t>
  </si>
  <si>
    <t>" k pozícii FS-30005 - v.č.3 "  1,50*1,50*0,90*2</t>
  </si>
  <si>
    <t>" k pozícii KQ-50161P - v.č.4 "  1,10*1,10*0,80*2</t>
  </si>
  <si>
    <t>" k pozícii KQ-50155A - v.č.2 "  1,10*1,10*0,80*3</t>
  </si>
  <si>
    <t>1379187419</t>
  </si>
  <si>
    <t>233923098</t>
  </si>
  <si>
    <t>" prebytočný výkopok "</t>
  </si>
  <si>
    <t>44,514</t>
  </si>
  <si>
    <t>-30297456</t>
  </si>
  <si>
    <t>44,514*7</t>
  </si>
  <si>
    <t>1540189614</t>
  </si>
  <si>
    <t>-1695084044</t>
  </si>
  <si>
    <t>44,514*1,85</t>
  </si>
  <si>
    <t>305418020</t>
  </si>
  <si>
    <t xml:space="preserve">" obsyp kotevných základových konštrukcií "  </t>
  </si>
  <si>
    <t>" k pozícii AF-FE 20150422D - v.č.9 "  1,10*1,10*0,80*7-1,225-0,847</t>
  </si>
  <si>
    <t>" k pozícii AF-FE 20150422I - v.č.10 "  1,10*1,10*0,80*6-1,05-0,726</t>
  </si>
  <si>
    <t>" k pozícii AF-FE 20150422U - v.č.11 "  1,10*1,10*0,80*8-1,40-0,968</t>
  </si>
  <si>
    <t>" k pozícii AF-FE 20150422C - v.č.8 "  1,10*1,10*0,80*10-1,75-1,21</t>
  </si>
  <si>
    <t>" k pozícii FS-27601 - v.č.7 "  1,80*1,10*0,80*2-0,84-0,396</t>
  </si>
  <si>
    <t>" k pozícii FS-27505 - v.č.5 "  1,20*1,20*0,90*1-0,288-0,144</t>
  </si>
  <si>
    <t>" k pozícii FS-27503 - v.č.6 "  1,20*1,20*0,80*1-0,288-0,144</t>
  </si>
  <si>
    <t>" k pozícii FS-30005 - v.č.3 "  1,50*1,50*0,90*2-1,44-0,45</t>
  </si>
  <si>
    <t>" k pozícii KQ-50161P - v.č.4 "  1,10*1,10*0,80*2-0,35-0,242</t>
  </si>
  <si>
    <t>" k pozícii KQ-50155A - v.č.2 "  1,10*1,10*0,80*3-0,525-0,363</t>
  </si>
  <si>
    <t>5834522700</t>
  </si>
  <si>
    <t xml:space="preserve">Štrkodrva frakcia 0-32 </t>
  </si>
  <si>
    <t>1588704134</t>
  </si>
  <si>
    <t>29,868*2,4</t>
  </si>
  <si>
    <t>2044170460</t>
  </si>
  <si>
    <t>" vyrovnávacia podkladová vrstva pod základovými blokmi workout prvkov "</t>
  </si>
  <si>
    <t>" k pozícii AF-FE 20150422D - v.č.9 "  1,10*1,10*0,10*7</t>
  </si>
  <si>
    <t>" k pozícii AF-FE 20150422I - v.č.10 "  1,10*1,10*0,10*6</t>
  </si>
  <si>
    <t>" k pozícii AF-FE 20150422U - v.č.11 "  1,10*1,10*0,10*8</t>
  </si>
  <si>
    <t>" k pozícii AF-FE 20150422C - v.č.8 "  1,10*1,10*0,10*10</t>
  </si>
  <si>
    <t>" k pozícii FS-27601 - v.č.7 "  1,80*1,10*0,10*2</t>
  </si>
  <si>
    <t>" k pozícii FS-27505 - v.č.5 "  1,20*1,20*0,10*1</t>
  </si>
  <si>
    <t>" k pozícii FS-27503 - v.č.6 "  1,20*1,20*0,10*1</t>
  </si>
  <si>
    <t>" dtto pod základovými blokmi malých detských prvkov "</t>
  </si>
  <si>
    <t>" k pozícii FS-30005 - v.č.3 "  1,50*1,50*0,10*2</t>
  </si>
  <si>
    <t>" k pozícii KQ-50161P - v.č.4 "  1,10*1,10*0,10*2</t>
  </si>
  <si>
    <t>" k pozícii KQ-50155A - v.č.2 "  1,10*1,10*0,10*3</t>
  </si>
  <si>
    <t>-1381144067</t>
  </si>
  <si>
    <t>" textília proti prerastaniu koreňov a buriny v ploche pod dlažbou EPDM "</t>
  </si>
  <si>
    <t>" k pozícii AF-FE 20150422D - v.č.9 "</t>
  </si>
  <si>
    <t>7,50*3,50</t>
  </si>
  <si>
    <t>" k pozícii AF-FE 20150422I - v.č.10 "</t>
  </si>
  <si>
    <t>5,50*3,50</t>
  </si>
  <si>
    <t>" k pozícii AF-FE 20150422U - v.č.11 "</t>
  </si>
  <si>
    <t>4,50*4,00</t>
  </si>
  <si>
    <t>" k pozícii AF-FE 20150422C - v.č.8 "</t>
  </si>
  <si>
    <t>8,00*3,00</t>
  </si>
  <si>
    <t>" k pozícii FS-27601 - v.č.7 "</t>
  </si>
  <si>
    <t>3,00*3,50</t>
  </si>
  <si>
    <t>" k pozícii FS-27505 - v.č.5 "</t>
  </si>
  <si>
    <t>5,20*4,50</t>
  </si>
  <si>
    <t>" k pozícii FS-27503 - v.č.6 "</t>
  </si>
  <si>
    <t>3,50*4,00</t>
  </si>
  <si>
    <t>" detské ihrisko "</t>
  </si>
  <si>
    <t>55,00</t>
  </si>
  <si>
    <t>-437899386</t>
  </si>
  <si>
    <t>190,40*1,15</t>
  </si>
  <si>
    <t>218,96*1,02 'Prepočítané koeficientom množstva</t>
  </si>
  <si>
    <t>-2036795965</t>
  </si>
  <si>
    <t>" osadenie, smerová a výšková rektifikácia základových blokov pre montáž workout prvkov "  35</t>
  </si>
  <si>
    <t>" dtto pre montáž malých detských prvkov mobiliáru "  7</t>
  </si>
  <si>
    <t>59222000-PC01</t>
  </si>
  <si>
    <t>Betónové kotevné základové bloky pre workout prvky - prefabrikáty</t>
  </si>
  <si>
    <t>2010860525</t>
  </si>
  <si>
    <t>" kotevná pätka k outdoorovým prvkom "</t>
  </si>
  <si>
    <t>" k pozícii AF-FE 20150422D - v.č.9 "  0,50*0,50*0,70*7</t>
  </si>
  <si>
    <t>" k pozícii AF-FE 20150422I - v.č.10 "  0,50*0,50*0,70*6</t>
  </si>
  <si>
    <t>" k pozícii AF-FE 20150422U - v.č.11 "  0,50*0,50*0,70*8</t>
  </si>
  <si>
    <t>" k pozícii AF-FE 20150422C - v.č.8 "  0,50*0,50*0,70*10</t>
  </si>
  <si>
    <t>" k pozícii FS-27601 - v.č.7 "  1,20*0,50*0,70*2</t>
  </si>
  <si>
    <t>" k pozícii FS-27505 - v.č.5 "  0,60*0,60*0,80*1</t>
  </si>
  <si>
    <t>" k pozícii FS-27503 - v.č.6 "  0,60*0,60*0,80*1</t>
  </si>
  <si>
    <t>59222000-PC02</t>
  </si>
  <si>
    <t>Betónové kotevné základové bloky pre malé detské prvky - prefabrikáty</t>
  </si>
  <si>
    <t>2077738943</t>
  </si>
  <si>
    <t>" kotevná pätka k malým detským prvkom "</t>
  </si>
  <si>
    <t>" k pozícii FS-30005 - v.č.3 "  0,90*1,00*0,80*2</t>
  </si>
  <si>
    <t>" k pozícii KQ-50161P - v.č.4 "  0,50*0,50*0,70*2</t>
  </si>
  <si>
    <t>" k pozícii KQ-50155A - v.č.2 "  0,50*0,50*0,70*3</t>
  </si>
  <si>
    <t>985772961</t>
  </si>
  <si>
    <t>" zaklinovanie a vyrovnanie podkladu pod dlažbu EPDM "</t>
  </si>
  <si>
    <t>7,00*3,00</t>
  </si>
  <si>
    <t>5,00*3,00</t>
  </si>
  <si>
    <t>4,00*3,50</t>
  </si>
  <si>
    <t>7,50*2,50</t>
  </si>
  <si>
    <t>4,70*4,00</t>
  </si>
  <si>
    <t>3,50*3,00</t>
  </si>
  <si>
    <t>46,10</t>
  </si>
  <si>
    <t>564751114</t>
  </si>
  <si>
    <t>Podklad alebo kryt z kameniva hrubého drveného veľ. 32-63 mm s rozprestretím a zhutn.hr. 180 mm</t>
  </si>
  <si>
    <t>508311697</t>
  </si>
  <si>
    <t>" podkladná vrstva plochy pod dlažbu EPDM "</t>
  </si>
  <si>
    <t>589100013</t>
  </si>
  <si>
    <t xml:space="preserve">Položenie športového povrchu polyuretánového farebného EPDM - dlažba EPDM 500x500x30 mm </t>
  </si>
  <si>
    <t>354238180</t>
  </si>
  <si>
    <t>" nášľapná vrstva plochy z dlažby EPDM "</t>
  </si>
  <si>
    <t>2841288000</t>
  </si>
  <si>
    <t>Dlažba z EPDM 500x500x30 mm farebná vrátane spojovacieho materiálu</t>
  </si>
  <si>
    <t>1429484988</t>
  </si>
  <si>
    <t>158,15*1,05</t>
  </si>
  <si>
    <t>-2102030845</t>
  </si>
  <si>
    <t>" olemovanie plôch s outdoorovými plochami "</t>
  </si>
  <si>
    <t>(7,00+3,00)*2</t>
  </si>
  <si>
    <t>(5,00+3,00)*2</t>
  </si>
  <si>
    <t>(4,00+3,50)*2</t>
  </si>
  <si>
    <t>(7,50+2,50)*2</t>
  </si>
  <si>
    <t>" k pozícii FS-27601- v.č.7 "</t>
  </si>
  <si>
    <t>(3,00+3,50)*2</t>
  </si>
  <si>
    <t>" k pozícii F-27505 - v.č.5 "</t>
  </si>
  <si>
    <t>(4,70+4,00)*2-3,50</t>
  </si>
  <si>
    <t>" k pozícii F-27503 - v.č.6 "</t>
  </si>
  <si>
    <t>26,80</t>
  </si>
  <si>
    <t>59229031-PC02</t>
  </si>
  <si>
    <t>Obrubník betónový parkový 100/20/5 cm, sivá</t>
  </si>
  <si>
    <t>-908685624</t>
  </si>
  <si>
    <t>2007480392</t>
  </si>
  <si>
    <t>137,70*0,20*0,30</t>
  </si>
  <si>
    <t>936174310.R</t>
  </si>
  <si>
    <t xml:space="preserve">Osadenie posiľňovacích prvkov kotevnými skrutkami bez zabetónovania nôh na pevný podklad /4ks/1 pätka/     </t>
  </si>
  <si>
    <t>-317598286</t>
  </si>
  <si>
    <t>" prikotvenie outdoorových prvkov ku kotviacim pätkám "</t>
  </si>
  <si>
    <t>" k pozícii AF-FE 20150422D - v.č.9 "  7</t>
  </si>
  <si>
    <t>" k pozícii AF-FE 20150422I - v.č.10 "  6</t>
  </si>
  <si>
    <t>" k pozícii AF-FE 20150422U - v.č.11 "  8</t>
  </si>
  <si>
    <t>" k pozícii AF-FE 20150422C - v.č.8 "  10</t>
  </si>
  <si>
    <t>" k pozícii FS-27601 - v.č.7 "  4</t>
  </si>
  <si>
    <t>" k pozícii FS-27505 - v.č.5 "  1</t>
  </si>
  <si>
    <t>" k pozícii FS-27503 - v.č.6 "  1</t>
  </si>
  <si>
    <t>936174311.R</t>
  </si>
  <si>
    <t xml:space="preserve">Osadenie mobiliáru - malých detských prvkov kotevnými skrutkami bez zabetónovania nôh na pevný podklad /4ks/1 pätka/     </t>
  </si>
  <si>
    <t>845206959</t>
  </si>
  <si>
    <t>" prikotvenie malých detských prvkov ku kotviacim pätkám "</t>
  </si>
  <si>
    <t>" k pozícii FS-30005 - v.č.3 "  1*2</t>
  </si>
  <si>
    <t>" k pozícii KQ-501161P - v.č.4 "  1*2</t>
  </si>
  <si>
    <t>" k pozícii KQ-50155A - v.č.2 "  1*3</t>
  </si>
  <si>
    <t>998222012</t>
  </si>
  <si>
    <t>Presun hmôt na spevnených plochách s krytom z kameniva (8233, 8235) pre akékoľvek dľžky</t>
  </si>
  <si>
    <t>1104328723</t>
  </si>
  <si>
    <t>936174390.R</t>
  </si>
  <si>
    <t>Zostavenie workout prvkov</t>
  </si>
  <si>
    <t>sub</t>
  </si>
  <si>
    <t>-483128203</t>
  </si>
  <si>
    <t>99010000-PC01</t>
  </si>
  <si>
    <t>288297084</t>
  </si>
  <si>
    <t>99010000-PC02</t>
  </si>
  <si>
    <t>-938008430</t>
  </si>
  <si>
    <t>99010000-PC03</t>
  </si>
  <si>
    <t>-986554141</t>
  </si>
  <si>
    <t>99010000-PC04</t>
  </si>
  <si>
    <t>-570221872</t>
  </si>
  <si>
    <t>99010000-PC05</t>
  </si>
  <si>
    <t>-789742687</t>
  </si>
  <si>
    <t>99010000-PC06</t>
  </si>
  <si>
    <t>-932068822</t>
  </si>
  <si>
    <t>99010000-PC07</t>
  </si>
  <si>
    <t>-933440416</t>
  </si>
  <si>
    <t>936174391.R</t>
  </si>
  <si>
    <t>Zostavenie prvkov mobiliáru - malých detských prvkov</t>
  </si>
  <si>
    <t>-1691144347</t>
  </si>
  <si>
    <t>99011000-PC01</t>
  </si>
  <si>
    <t>228907757</t>
  </si>
  <si>
    <t>99011000-PC02</t>
  </si>
  <si>
    <t>513449844</t>
  </si>
  <si>
    <t>99011000-PC03</t>
  </si>
  <si>
    <t>1551031986</t>
  </si>
  <si>
    <t>-658460861</t>
  </si>
  <si>
    <t>1935944357</t>
  </si>
  <si>
    <t>318679342</t>
  </si>
  <si>
    <t>Časť:</t>
  </si>
  <si>
    <t>SO05a - SO05a  Streetbalové ihrisko - úprava ku 14.02.2021</t>
  </si>
  <si>
    <t>1985254296</t>
  </si>
  <si>
    <t>" výkop pre konštrukciu ihriska "</t>
  </si>
  <si>
    <t>165,00*0,20</t>
  </si>
  <si>
    <t>" výkop pre vsakovaciu jamu "</t>
  </si>
  <si>
    <t>1,00*1,00*2,00</t>
  </si>
  <si>
    <t>718432929</t>
  </si>
  <si>
    <t>1093023888</t>
  </si>
  <si>
    <t>" výkop pre drenáž "  33,00*0,30*0,26+15,00*0,30*0,80</t>
  </si>
  <si>
    <t>" výkop,pre lôžko obrubníkov "  52,00*0,25*0,30</t>
  </si>
  <si>
    <t>1859071546</t>
  </si>
  <si>
    <t>1718388302</t>
  </si>
  <si>
    <t>" prebytočný výkopok "  35,00+10,74</t>
  </si>
  <si>
    <t>1595341715</t>
  </si>
  <si>
    <t>45,74*7</t>
  </si>
  <si>
    <t>171101111.S3</t>
  </si>
  <si>
    <t>Uloženie sypaniny do násypu  nesúdržnej horniny s kontrolou rovinnosti laserom, parameter hutnenia Edef2 min 50 MPa</t>
  </si>
  <si>
    <t>-342800543</t>
  </si>
  <si>
    <t>" podkladná vrstva fr. 32-63 hr. 100 mm "  165,00*0,10</t>
  </si>
  <si>
    <t>" medzivrstva fr. 0-32 hr. 70 mm "  165,00*0,07</t>
  </si>
  <si>
    <t>" zakaľovacia vrstva fr. 0-4 hr. 30 mm "  165,00*0,03</t>
  </si>
  <si>
    <t>583410004300.S</t>
  </si>
  <si>
    <t>Štrkodrva frakcia 0-32 mm</t>
  </si>
  <si>
    <t>-662995464</t>
  </si>
  <si>
    <t>11,55*2,20</t>
  </si>
  <si>
    <t>5834374400</t>
  </si>
  <si>
    <t xml:space="preserve">Kamenivo drvené hrubé frakcia 32-63 </t>
  </si>
  <si>
    <t>-348500866</t>
  </si>
  <si>
    <t>16,50*2,05</t>
  </si>
  <si>
    <t>5834118100</t>
  </si>
  <si>
    <t xml:space="preserve">Kamenivo drvené drobné frakcia 0-4 </t>
  </si>
  <si>
    <t>-402228339</t>
  </si>
  <si>
    <t>4,95*2,25</t>
  </si>
  <si>
    <t>-1761729842</t>
  </si>
  <si>
    <t>-1273980526</t>
  </si>
  <si>
    <t>45,74*1,85</t>
  </si>
  <si>
    <t>181101102</t>
  </si>
  <si>
    <t>Úprava pláne v zárezoch v hornine 1-4 so zhutnením</t>
  </si>
  <si>
    <t>-648596352</t>
  </si>
  <si>
    <t>" prehutnenie podložia pred realizáciou konštrukčných vrstiev ihriska "  165,00</t>
  </si>
  <si>
    <t>211971110</t>
  </si>
  <si>
    <t>Zhotovenie opláštenia výplne z geotextílie, v ryhe alebo v záreze so stenami šikmými o skl. do 1:2,5</t>
  </si>
  <si>
    <t>-213100363</t>
  </si>
  <si>
    <t>" obalenie drenáže "</t>
  </si>
  <si>
    <t>33,00*(0,30+0,26*2+0,40)*1,05</t>
  </si>
  <si>
    <t>15,00*(0,30+0,80*2+0,40)*1,05</t>
  </si>
  <si>
    <t>6936651300</t>
  </si>
  <si>
    <t>-1778623862</t>
  </si>
  <si>
    <t>90,2753000076435*1,02 'Prepočítané koeficientom množstva</t>
  </si>
  <si>
    <t>212752123</t>
  </si>
  <si>
    <t>Trativody z flexodrenážnych rúr DN 65</t>
  </si>
  <si>
    <t>1990127608</t>
  </si>
  <si>
    <t>" zberná drenáž "  33,00</t>
  </si>
  <si>
    <t>212752124</t>
  </si>
  <si>
    <t>Trativody z flexodrenážnych rúr DN 80</t>
  </si>
  <si>
    <t>-641719164</t>
  </si>
  <si>
    <t>" odtoková drenáž "  15,00</t>
  </si>
  <si>
    <t>451572111</t>
  </si>
  <si>
    <t>Lôžko pod potrubie, stoky a drobné objekty, v otvorenom výkope z kameniva drobného ťaženého 4-8 mm</t>
  </si>
  <si>
    <t>547394838</t>
  </si>
  <si>
    <t>" lôžko pod drenáž "  2,574+3,60</t>
  </si>
  <si>
    <t>" obsyp drenáže "  2,574+3,60</t>
  </si>
  <si>
    <t>589160021</t>
  </si>
  <si>
    <t>Športový povrch multifunkčný z EPDM hr. 11 mm</t>
  </si>
  <si>
    <t>-1357068301</t>
  </si>
  <si>
    <t>165,00</t>
  </si>
  <si>
    <t>589160031</t>
  </si>
  <si>
    <t xml:space="preserve">Podklad pod športové povrchy športovísk odpružený z gumoasfaltu hrúbky 35 mm norna DIN 18035/6, pomer 50:50 </t>
  </si>
  <si>
    <t>125974654</t>
  </si>
  <si>
    <t>917762112</t>
  </si>
  <si>
    <t>Osadenie chodník. obrubníka betónového ležatého do lôžka z betónu prosteho tr. C 16/20 s bočnou oporou</t>
  </si>
  <si>
    <t>125764276</t>
  </si>
  <si>
    <t>52,00</t>
  </si>
  <si>
    <t>5921954360</t>
  </si>
  <si>
    <t>Obrubník betónový cestný 1000x200x100 mm skosenie 1,5/1,5 cm</t>
  </si>
  <si>
    <t>-1592677229</t>
  </si>
  <si>
    <t>-801848596</t>
  </si>
  <si>
    <t>-523970912</t>
  </si>
  <si>
    <t>000300021</t>
  </si>
  <si>
    <t>Geodetické práce - vykonávané v priebehu výstavby výškové merania</t>
  </si>
  <si>
    <t>1463161274</t>
  </si>
  <si>
    <t>" meranie rovinnosti konštrukčných vrstiev "  1</t>
  </si>
  <si>
    <t>SO06 - SO06  Stavebné úpravy terasy krytej plavárne - úprava ku 14.02.2021</t>
  </si>
  <si>
    <t xml:space="preserve">    6 - Úpravy povrchov, podlahy, osadenie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</si>
  <si>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</si>
  <si>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</si>
  <si>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</si>
  <si>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763 - Konštrukcie - drevostavby</t>
  </si>
  <si>
    <t>-1883358237</t>
  </si>
  <si>
    <t>" výkop pre základ schodiska "</t>
  </si>
  <si>
    <t>1,40*0,50*1,10</t>
  </si>
  <si>
    <t>-259631865</t>
  </si>
  <si>
    <t>-1335306178</t>
  </si>
  <si>
    <t>0,77</t>
  </si>
  <si>
    <t>-1610375290</t>
  </si>
  <si>
    <t>0,77*7</t>
  </si>
  <si>
    <t>-1062903654</t>
  </si>
  <si>
    <t>1135941378</t>
  </si>
  <si>
    <t>1305818118</t>
  </si>
  <si>
    <t>0,77*1,85</t>
  </si>
  <si>
    <t>23323708</t>
  </si>
  <si>
    <t>1,40*0,50*0,10</t>
  </si>
  <si>
    <t>274313612</t>
  </si>
  <si>
    <t>Betón základových pásov, prostý tr. C 20/25</t>
  </si>
  <si>
    <t>-446651880</t>
  </si>
  <si>
    <t>1,40*0,50*0,95</t>
  </si>
  <si>
    <t>0,665*0,10                " betonáž do výkopu "</t>
  </si>
  <si>
    <t>0,30*0,15*0,10*2   " obetónovanie kotvenia "</t>
  </si>
  <si>
    <t>274351217</t>
  </si>
  <si>
    <t>-895012787</t>
  </si>
  <si>
    <t>(0,30+0,15)*2*0,10*2</t>
  </si>
  <si>
    <t>274351218</t>
  </si>
  <si>
    <t>1744933675</t>
  </si>
  <si>
    <t>Úpravy povrchov, podlahy, osadenie</t>
  </si>
  <si>
    <t>632200020</t>
  </si>
  <si>
    <t>Montáž dlažby 40x40 kladená na sucho na rektifikačné terče výšky 25 -70 mm na plochých strechách, terasách</t>
  </si>
  <si>
    <t>-2033644189</t>
  </si>
  <si>
    <t>" spätné položenie dlažby "</t>
  </si>
  <si>
    <t>8,80*1,675-(8,35*1,275+1,60*0,30)</t>
  </si>
  <si>
    <t>-1846153994</t>
  </si>
  <si>
    <t>" úprava rozmerov dlažby pre spätnú montáž /10ks/ "</t>
  </si>
  <si>
    <t>1,00</t>
  </si>
  <si>
    <t>632200020.R</t>
  </si>
  <si>
    <t>Demontáž dlažby 40x40 kladená na sucho na rektifikačné terče výšky 25 -70 mm na plochých strechách, terasách</t>
  </si>
  <si>
    <t>-278820341</t>
  </si>
  <si>
    <t>" demontáž dlažby v ploche brodiska so sprchou "</t>
  </si>
  <si>
    <t>8,80*1,675</t>
  </si>
  <si>
    <t>972056009</t>
  </si>
  <si>
    <t>Jadrové vrty diamantovými korunkami do D 100 mm do stropov - železobetónových -0,00019t</t>
  </si>
  <si>
    <t>cm</t>
  </si>
  <si>
    <t>239159366</t>
  </si>
  <si>
    <t>30,00</t>
  </si>
  <si>
    <t>999281111</t>
  </si>
  <si>
    <t>Presun hmôt pre opravy a údržbu objektov vrátane vonkajších plášťov výšky do 25 m</t>
  </si>
  <si>
    <t>1268637366</t>
  </si>
  <si>
    <t>721</t>
  </si>
  <si>
    <t>Zdravotech. vnútorná kanalizácia</t>
  </si>
  <si>
    <t>721171721</t>
  </si>
  <si>
    <t>-954185199</t>
  </si>
  <si>
    <t>721194105</t>
  </si>
  <si>
    <t>Zriadenie prípojky na potrubí vyvedenie a upevnenie odpadových výpustiek D 50x1, 8</t>
  </si>
  <si>
    <t>-1023303299</t>
  </si>
  <si>
    <t>721290111</t>
  </si>
  <si>
    <t>Ostatné - skúška tesnosti kanalizácie v objektoch vodou do DN 125</t>
  </si>
  <si>
    <t>912341268</t>
  </si>
  <si>
    <t>721290123</t>
  </si>
  <si>
    <t>Ostatné - skúška tesnosti kanalizácie v objektoch dymom do DN 300</t>
  </si>
  <si>
    <t>860835332</t>
  </si>
  <si>
    <t>Požiarna manžeta DN50</t>
  </si>
  <si>
    <t>-709398407</t>
  </si>
  <si>
    <t>998721201</t>
  </si>
  <si>
    <t>Presun hmôt pre vnútornú kanalizáciu v objektoch výšky do 6 m</t>
  </si>
  <si>
    <t>-506843195</t>
  </si>
  <si>
    <t>722</t>
  </si>
  <si>
    <t>Zdravotechnika - vnútorný vodovod</t>
  </si>
  <si>
    <t>722172602</t>
  </si>
  <si>
    <t>-827238008</t>
  </si>
  <si>
    <t>722181131</t>
  </si>
  <si>
    <t>Ochrana potrubia gumovými vložkami do upevňovacích prvkov proti prenášaniu hluku do DN 25</t>
  </si>
  <si>
    <t>1996510143</t>
  </si>
  <si>
    <t>722190401</t>
  </si>
  <si>
    <t>Vyvedenie a upevnenie výpustky DN 15</t>
  </si>
  <si>
    <t>-1792115544</t>
  </si>
  <si>
    <t>722229101</t>
  </si>
  <si>
    <t>Montáž ventilu výtok., plavák.,vypúšť.,odvodňov.,kohút.plniaceho,vypúšťacieho PN 0.6, ventilov G 1/2</t>
  </si>
  <si>
    <t>-1562491357</t>
  </si>
  <si>
    <t>5511083500</t>
  </si>
  <si>
    <t>-308738567</t>
  </si>
  <si>
    <t>722290226</t>
  </si>
  <si>
    <t>Tlaková skúška vodovodného potrubia závitového do DN 50</t>
  </si>
  <si>
    <t>-1015191401</t>
  </si>
  <si>
    <t>722290234</t>
  </si>
  <si>
    <t>Prepláchnutie a dezinfekcia vodovodného potrubia do DN 80</t>
  </si>
  <si>
    <t>531036273</t>
  </si>
  <si>
    <t>998722201</t>
  </si>
  <si>
    <t>Presun hmôt pre vnútorný vodovod v objektoch výšky do 6 m</t>
  </si>
  <si>
    <t>-495766694</t>
  </si>
  <si>
    <t>725</t>
  </si>
  <si>
    <t>Zdravotechnika - zariaď. predmety</t>
  </si>
  <si>
    <t>725241999.R</t>
  </si>
  <si>
    <t>Montáž nerezovej vaničky brodiska vrátane stienky so sprchou a sprchovacou hlavicou</t>
  </si>
  <si>
    <t>súb.</t>
  </si>
  <si>
    <t>146976408</t>
  </si>
  <si>
    <t>55234099-PC01</t>
  </si>
  <si>
    <t>Nerezové brodisko 2350x1275 mm s prepadom, nerezová sprchová stienka 1600x400x1325 mm s logom, sprcha so sprchovacou hlavicou</t>
  </si>
  <si>
    <t>-1090221251</t>
  </si>
  <si>
    <t>55234099-PC02</t>
  </si>
  <si>
    <t>Nerezová sprchová stienka 1600x400x1325 mm s logom, sprcha so sprchovacou hlavicou</t>
  </si>
  <si>
    <t>-586255525</t>
  </si>
  <si>
    <t>55234099-PC03</t>
  </si>
  <si>
    <t>Nerezový lemovací plech v.150 až 250 mm</t>
  </si>
  <si>
    <t>-302159595</t>
  </si>
  <si>
    <t>2,15*2+8,35-1,60</t>
  </si>
  <si>
    <t>998725201</t>
  </si>
  <si>
    <t>Presun hmôt pre zariaďovacie predmety v objektoch výšky do 6 m</t>
  </si>
  <si>
    <t>-1976483922</t>
  </si>
  <si>
    <t>763</t>
  </si>
  <si>
    <t>Konštrukcie - drevostavby</t>
  </si>
  <si>
    <t>763750100.R</t>
  </si>
  <si>
    <t xml:space="preserve">Montáž drevených podláh na terasy, balkóny, móla, rošt terasový konštrukčný systém Terafix vrátane dodávky materiálu </t>
  </si>
  <si>
    <t>1692525897</t>
  </si>
  <si>
    <t>(5,00+1,00)*1,275</t>
  </si>
  <si>
    <t>6113955200</t>
  </si>
  <si>
    <t>-25223296</t>
  </si>
  <si>
    <t>7,65*1,10</t>
  </si>
  <si>
    <t>998763201</t>
  </si>
  <si>
    <t>Presun hmôt pre drevostavby v objektoch výšky do 12 m</t>
  </si>
  <si>
    <t>620619438</t>
  </si>
  <si>
    <t>767163105</t>
  </si>
  <si>
    <t>Montáž zábradlia nerezové na terasy a balkóny, výplň rebrovanie, kotvenie zboku</t>
  </si>
  <si>
    <t>-114191970</t>
  </si>
  <si>
    <t>" doplnenie zábradlia terasy s integrovanou bráničkou "</t>
  </si>
  <si>
    <t>1,50</t>
  </si>
  <si>
    <t>55346672-PC01</t>
  </si>
  <si>
    <t>Nerezové zábradlie s madlom, horizontálna výplň nerez, výška 1100 mm, kotvenie z boku, integrovaná 1krd uzamykateľná bránička 1000x1100 mm</t>
  </si>
  <si>
    <t>-1109445939</t>
  </si>
  <si>
    <t>" nerezové zábradlie s madlom, horizontálna výplň nerez, výška 1100 mm "  1,50</t>
  </si>
  <si>
    <t>" - materiál madlo D 40 mm a stĺpiky nerez hranaté z pásoviny hr. 10 mm</t>
  </si>
  <si>
    <t>" - výplň zábradlia 5x tyč nerez D 20</t>
  </si>
  <si>
    <t>" - v zábradlí intergrovaná nerezová bránička š.1,00m, uzamykateľná</t>
  </si>
  <si>
    <t>" - nerezový materiál tr.A2 (AISI 304)</t>
  </si>
  <si>
    <t xml:space="preserve">" Poznámka :  zábradlie materiálovo a tvarovo zjednotiť s existujúcim zábradlím </t>
  </si>
  <si>
    <t>767211111.R</t>
  </si>
  <si>
    <t>Montáž schodov rovných a podiest, osadených na oceľovú konštrukciu skrutkovaním</t>
  </si>
  <si>
    <t>-826274575</t>
  </si>
  <si>
    <t xml:space="preserve">" oceľové schodisko na terasu "  </t>
  </si>
  <si>
    <t>55346672-PC03</t>
  </si>
  <si>
    <t>Nerezové schodisko s bočnými schodnicami a stupňami z pororoštov</t>
  </si>
  <si>
    <t>-1411774318</t>
  </si>
  <si>
    <t>" nerezové schodisko š. 950 mm "  1</t>
  </si>
  <si>
    <t>" - 2x nerezová schodnica dl.5700 mm v. 500 mm</t>
  </si>
  <si>
    <t>" - 8x schodiskové stupne X SCHZX 30/30 950x305mm, SP nerezový pororošt</t>
  </si>
  <si>
    <t>767230030</t>
  </si>
  <si>
    <t>Montáž zábradlia nerezové na schody, výplň rebrovanie, kotvenie do podlahy</t>
  </si>
  <si>
    <t>-1592092816</t>
  </si>
  <si>
    <t>" zábradlie schodov k brodisku "</t>
  </si>
  <si>
    <t>1,25*2</t>
  </si>
  <si>
    <t>55346670-PC01</t>
  </si>
  <si>
    <t>Nerezové zábradlie pre schody, horizontálna výplň nerez, výška 90 cm, kotvenie do podlahy</t>
  </si>
  <si>
    <t>-470628584</t>
  </si>
  <si>
    <t>" nerezové zábradlie s madlom, 1x horizontálna výplň nerez, výška 900 mm "  1,25*2</t>
  </si>
  <si>
    <t>767230035</t>
  </si>
  <si>
    <t>Montáž zábradlia nerezové na schody, výplň rebrovanie, kotvenie zboku</t>
  </si>
  <si>
    <t>-1376049577</t>
  </si>
  <si>
    <t>" zábradlie schodiska na terasu "</t>
  </si>
  <si>
    <t>2,75*2</t>
  </si>
  <si>
    <t>55346672-PC02</t>
  </si>
  <si>
    <t>Nerezové zábradlie s madlom, horizontálna výplň nerez, výška 1100 mm, kotvenie z boku</t>
  </si>
  <si>
    <t>-371438820</t>
  </si>
  <si>
    <t>" nerezové zábradlie s madlom, horizontálna výplň nerez, výška 1100 mm "  5,50</t>
  </si>
  <si>
    <t>767996801</t>
  </si>
  <si>
    <t>Demontáž ostatných doplnkov stavieb s hmotnosťou jednotlivých dielov konštrukcií do 50 kg,  -0,00100t</t>
  </si>
  <si>
    <t>558179516</t>
  </si>
  <si>
    <t xml:space="preserve">" zábradlie /cca 10kg/bm/ " </t>
  </si>
  <si>
    <t>1,50*10,00                          " schodiskové zábradlie "</t>
  </si>
  <si>
    <t xml:space="preserve">" zábradlie /cca 15kg/bm/ " </t>
  </si>
  <si>
    <t>1,50*15,00                           " terasové zábradlie "</t>
  </si>
  <si>
    <t>-297643968</t>
  </si>
  <si>
    <t>-1150531436</t>
  </si>
  <si>
    <t>693805506</t>
  </si>
  <si>
    <t>SO07 - SO07  Prekládka plynovodu</t>
  </si>
  <si>
    <t>D1 - PRÁCE A DODÁVKY HSV</t>
  </si>
  <si>
    <t xml:space="preserve">    4 - VODOROVNÉ KONŠTRUKCIE</t>
  </si>
  <si>
    <t>D3 - PRÁCE A DODÁVKY M</t>
  </si>
  <si>
    <t xml:space="preserve">    270 - Montáž potrubia ( M23 okrem plynovodov )</t>
  </si>
  <si>
    <t xml:space="preserve">    272 - Vedenia rúrové vonkajšie - plynovody</t>
  </si>
  <si>
    <t xml:space="preserve">    1 - ZEMNE PRÁCE</t>
  </si>
  <si>
    <t>D2 - PRÁCE A DODÁVKY PSV</t>
  </si>
  <si>
    <t xml:space="preserve">    723 - Vnútorný plynovod</t>
  </si>
  <si>
    <t>PRÁCE A DODÁVKY HSV</t>
  </si>
  <si>
    <t>VODOROVNÉ KONŠTRUKCIE</t>
  </si>
  <si>
    <t>45158-41110</t>
  </si>
  <si>
    <t>Lôžko pod potrubie, piesok riečny  0-4mm</t>
  </si>
  <si>
    <t>2110176649</t>
  </si>
  <si>
    <t>45158-41111</t>
  </si>
  <si>
    <t>Štrkodrva fr. 4-32, zhutňovaná po max. 200mm</t>
  </si>
  <si>
    <t>1492324786</t>
  </si>
  <si>
    <t>D3</t>
  </si>
  <si>
    <t>270</t>
  </si>
  <si>
    <t>Montáž potrubia ( M23 okrem plynovodov )</t>
  </si>
  <si>
    <t>80733-0112</t>
  </si>
  <si>
    <t>Prepláchnutie rozvodu dusíkom nad 25;100 m</t>
  </si>
  <si>
    <t>-2088304995</t>
  </si>
  <si>
    <t>272</t>
  </si>
  <si>
    <t>Vedenia rúrové vonkajšie - plynovody</t>
  </si>
  <si>
    <t>80201-2315</t>
  </si>
  <si>
    <t>Ochranná rúra pre plynovod do d 315</t>
  </si>
  <si>
    <t>302489765</t>
  </si>
  <si>
    <t>80203-3152</t>
  </si>
  <si>
    <t>Napojenie plynovodu do d315 na PE plynovod, priame</t>
  </si>
  <si>
    <t>kmpl</t>
  </si>
  <si>
    <t>349782128</t>
  </si>
  <si>
    <t>80205-7315</t>
  </si>
  <si>
    <t>Uzatvorenie plynovodu balónovaním do DN300/d315</t>
  </si>
  <si>
    <t>1429671720</t>
  </si>
  <si>
    <t>80208-2010</t>
  </si>
  <si>
    <t>Čuchačka</t>
  </si>
  <si>
    <t>1044795655</t>
  </si>
  <si>
    <t>80208-3010</t>
  </si>
  <si>
    <t>Orientačný - trasový stĺpik pre označenie plynovodu</t>
  </si>
  <si>
    <t>784882272</t>
  </si>
  <si>
    <t>80210-1090</t>
  </si>
  <si>
    <t>Uloženie plynovod. potrubia do ryhy z tlak. rúr polyetyl. PE vonk. priemer D90</t>
  </si>
  <si>
    <t>-847156902</t>
  </si>
  <si>
    <t>286 139900</t>
  </si>
  <si>
    <t>Rúrka PE-100 SDR 17,6(0,4Mpa) d 90x5,2x12000/NAV plyn (RC)</t>
  </si>
  <si>
    <t>-1538220910</t>
  </si>
  <si>
    <t>80210-1225</t>
  </si>
  <si>
    <t>Uloženie plynovod. potrubia do ryhy z tlak. rúr polyetyl. PE vonk. priemer D225</t>
  </si>
  <si>
    <t>-73232076</t>
  </si>
  <si>
    <t>286 139940</t>
  </si>
  <si>
    <t>Rúrka PE-100 SDR 17,6(0,4Mpa) d 225x12,8x12000 plyn</t>
  </si>
  <si>
    <t>-1055528145</t>
  </si>
  <si>
    <t>286 139960</t>
  </si>
  <si>
    <t>Rúrka PE-100 SDR 17,6(0,4Mpa) d 315x17,9x12000 plyn</t>
  </si>
  <si>
    <t>544321986</t>
  </si>
  <si>
    <t>80211-1090</t>
  </si>
  <si>
    <t>Montáž elektrotvaroviek MB objímka so zarážkou PE100 SDR11, rúry vonk. pr. D90mm</t>
  </si>
  <si>
    <t>1112877875</t>
  </si>
  <si>
    <t>286 3A0308</t>
  </si>
  <si>
    <t>Objímka so zarážkou MB - 612 687 d 90</t>
  </si>
  <si>
    <t>-565083840</t>
  </si>
  <si>
    <t>80211-4225</t>
  </si>
  <si>
    <t>Montáž elektrotvaroviek W45° koleno PE100 SDR11 D225mm</t>
  </si>
  <si>
    <t>1402197710</t>
  </si>
  <si>
    <t>286 3A0711</t>
  </si>
  <si>
    <t>Koleno elektrotvarovkové W 45st.615 688 d 225</t>
  </si>
  <si>
    <t>1346381998</t>
  </si>
  <si>
    <t>80211-5225</t>
  </si>
  <si>
    <t>Montáž elektrotvaroviek W90° koleno PE100 SDR11 D225mm</t>
  </si>
  <si>
    <t>-681205321</t>
  </si>
  <si>
    <t>80213-4227</t>
  </si>
  <si>
    <t>Montáž SA hrdlová odbočková elektrotvarovka PE100 SDR11 225/90mm</t>
  </si>
  <si>
    <t>-526496673</t>
  </si>
  <si>
    <t>286 3A2625</t>
  </si>
  <si>
    <t>Elektrotvarovka odbočková hrdlová SA 615 415 d1 225, d2 90</t>
  </si>
  <si>
    <t>-374599618</t>
  </si>
  <si>
    <t>80213-8200</t>
  </si>
  <si>
    <t>Montáž USTR prechodka PE/oceľ PE100 SDR11 D225/DN200mm</t>
  </si>
  <si>
    <t>-122958155</t>
  </si>
  <si>
    <t>286 3A3313</t>
  </si>
  <si>
    <t>Prechodka PE/oc.USTR612 370 d/DN 225/200</t>
  </si>
  <si>
    <t>297234371</t>
  </si>
  <si>
    <t>80219-0227</t>
  </si>
  <si>
    <t>Montáž plynovodu z PE rúr D 225x20,5 mm zvary na tupo</t>
  </si>
  <si>
    <t>-1947310673</t>
  </si>
  <si>
    <t>80231-0324</t>
  </si>
  <si>
    <t>Montáž chráničiek  DN 300</t>
  </si>
  <si>
    <t>-1796138837</t>
  </si>
  <si>
    <t>80234-0200</t>
  </si>
  <si>
    <t>Nasunutie potrubnej sekcie 200 do  chráničky</t>
  </si>
  <si>
    <t>720044112</t>
  </si>
  <si>
    <t>80311-1050</t>
  </si>
  <si>
    <t>Oprava opláštenia a izol. SERVIWRAP na PRIEMER</t>
  </si>
  <si>
    <t>1986359397</t>
  </si>
  <si>
    <t>80321-1011</t>
  </si>
  <si>
    <t>Čuchačka na chráničku - vyvedenie do poklopu</t>
  </si>
  <si>
    <t>súb</t>
  </si>
  <si>
    <t>106127443</t>
  </si>
  <si>
    <t>80321-1020</t>
  </si>
  <si>
    <t>Montáž čuchačky   na PE chráničku</t>
  </si>
  <si>
    <t>-783863808</t>
  </si>
  <si>
    <t>80321-1021</t>
  </si>
  <si>
    <t>Vystredzovacie krúžky RACI + tesniace manžety</t>
  </si>
  <si>
    <t>-103925090</t>
  </si>
  <si>
    <t>80322-1020</t>
  </si>
  <si>
    <t>Vyhľadávací vodič na potrubí z PE D nad 150</t>
  </si>
  <si>
    <t>1052033478</t>
  </si>
  <si>
    <t>80322-1021</t>
  </si>
  <si>
    <t>Montáž signalizačného vodiča</t>
  </si>
  <si>
    <t>2117199783</t>
  </si>
  <si>
    <t>80322-2000</t>
  </si>
  <si>
    <t>Montáž  vývodu signalizačného vodiča</t>
  </si>
  <si>
    <t>-752652388</t>
  </si>
  <si>
    <t>80322-20001</t>
  </si>
  <si>
    <t>Vývod a ukončenie sig.vodiča zásuvkou</t>
  </si>
  <si>
    <t>1234325539</t>
  </si>
  <si>
    <t>80322-3000</t>
  </si>
  <si>
    <t>Uloženie PE fólie na obsyp</t>
  </si>
  <si>
    <t>557774816</t>
  </si>
  <si>
    <t>283 230152</t>
  </si>
  <si>
    <t>Výstražná PVC-P fólia hr.0,50mm,š.30cm s potlačou žltá-plyn potrubie</t>
  </si>
  <si>
    <t>935621466</t>
  </si>
  <si>
    <t>422 914020</t>
  </si>
  <si>
    <t>Príklop Y4510-ventilový</t>
  </si>
  <si>
    <t>-2115882498</t>
  </si>
  <si>
    <t>80322-4000</t>
  </si>
  <si>
    <t>Montáž orientačného stĺpika</t>
  </si>
  <si>
    <t>-400793449</t>
  </si>
  <si>
    <t>80323-1020</t>
  </si>
  <si>
    <t>Orientačné tabuľky plynárenské na murive</t>
  </si>
  <si>
    <t>17440321</t>
  </si>
  <si>
    <t>80323-2000</t>
  </si>
  <si>
    <t>Montáž  betónovej dosky pod poklopy a armatúry</t>
  </si>
  <si>
    <t>-1545149720</t>
  </si>
  <si>
    <t>80323-3010</t>
  </si>
  <si>
    <t>Montáž liatinového poklopu s obetónovaním</t>
  </si>
  <si>
    <t>-1072304728</t>
  </si>
  <si>
    <t>80323-30101</t>
  </si>
  <si>
    <t>Ostatný doplnkový materiál</t>
  </si>
  <si>
    <t>1142124117</t>
  </si>
  <si>
    <t>80341-0010</t>
  </si>
  <si>
    <t>Príprava na tlakovú skúšku vzduchom a vodou do 0,6 MPa</t>
  </si>
  <si>
    <t>úsek</t>
  </si>
  <si>
    <t>-57692108</t>
  </si>
  <si>
    <t>80344-0200</t>
  </si>
  <si>
    <t>Hlavná tlaková skúška vzduchom 0,6 MPa 200</t>
  </si>
  <si>
    <t>1395971980</t>
  </si>
  <si>
    <t>80381-0000</t>
  </si>
  <si>
    <t>Príprava na odstránenie plynu z potrubia dusíkom</t>
  </si>
  <si>
    <t>737422150</t>
  </si>
  <si>
    <t>80382-0300</t>
  </si>
  <si>
    <t>Odstránenie plynu z potrubia dusíkom   do DN 300</t>
  </si>
  <si>
    <t>35976855</t>
  </si>
  <si>
    <t>80395-0100</t>
  </si>
  <si>
    <t>Geodetické zameranie intravilán</t>
  </si>
  <si>
    <t>km</t>
  </si>
  <si>
    <t>-16312787</t>
  </si>
  <si>
    <t>80395-0102</t>
  </si>
  <si>
    <t>Úradná skúška</t>
  </si>
  <si>
    <t>euro</t>
  </si>
  <si>
    <t>-1118036792</t>
  </si>
  <si>
    <t>80395-0104</t>
  </si>
  <si>
    <t>Elektroiskrová skúška</t>
  </si>
  <si>
    <t>1590444699</t>
  </si>
  <si>
    <t>80395-0106</t>
  </si>
  <si>
    <t>.Ostatné práce a revízie zahrnuté v krycom liste rozpočtu</t>
  </si>
  <si>
    <t>1077261847</t>
  </si>
  <si>
    <t>80395-01071</t>
  </si>
  <si>
    <t>.Likvidácia odpadu - odvoz a likvidácia  hradeny ziskom z odovzdania do zbernych surovín</t>
  </si>
  <si>
    <t>401653460</t>
  </si>
  <si>
    <t>80395-0109</t>
  </si>
  <si>
    <t>Dopravné značenie</t>
  </si>
  <si>
    <t>568502398</t>
  </si>
  <si>
    <t>80395-0109P</t>
  </si>
  <si>
    <t>Poznámka-výkop je uvažovaný do zhutnenej konstrukcie spevnenej plochy, bez riešenia krytu spevnenej plochy</t>
  </si>
  <si>
    <t>-1499999086</t>
  </si>
  <si>
    <t>ZEMNE PRÁCE</t>
  </si>
  <si>
    <t>11001-1010</t>
  </si>
  <si>
    <t>Vytýčenie trasy vodovodu, kanalizácie v rovine</t>
  </si>
  <si>
    <t>-1122563872</t>
  </si>
  <si>
    <t>12000-1101</t>
  </si>
  <si>
    <t>Príplatok za sťaženú vykopávku v blízkosti podzem. vedenia</t>
  </si>
  <si>
    <t>996022345</t>
  </si>
  <si>
    <t>13220-1101</t>
  </si>
  <si>
    <t>Hĺbenie rýh šírka do 60 cm v horn. tr. 3 do 100 m3</t>
  </si>
  <si>
    <t>1304933582</t>
  </si>
  <si>
    <t>13220-1109</t>
  </si>
  <si>
    <t>Príplatok za lepivosť horniny tr. 3 v rýhach š. do 60 cm</t>
  </si>
  <si>
    <t>126313115</t>
  </si>
  <si>
    <t>13320-1101</t>
  </si>
  <si>
    <t>Hĺbenie šachiet v horn. tr. 3 do 100 m3</t>
  </si>
  <si>
    <t>494664775</t>
  </si>
  <si>
    <t>13320-1109</t>
  </si>
  <si>
    <t>Príplatok za lepivosť horniny tr.3</t>
  </si>
  <si>
    <t>-999574971</t>
  </si>
  <si>
    <t>16220-1101</t>
  </si>
  <si>
    <t>Vodorovné premiestnenie výkopu do 20 m horn. tr. 1-4</t>
  </si>
  <si>
    <t>736665621</t>
  </si>
  <si>
    <t>16260-1102</t>
  </si>
  <si>
    <t>Vodorovné premiestnenie výkopu do 5000 m horn. tr. 1-4</t>
  </si>
  <si>
    <t>1190982269</t>
  </si>
  <si>
    <t>17120-1201</t>
  </si>
  <si>
    <t>Uloženie sypaniny na skládku</t>
  </si>
  <si>
    <t>1512472877</t>
  </si>
  <si>
    <t>17410-1103</t>
  </si>
  <si>
    <t>Zásyp zhutnený zárezov pre podzemné vedenie</t>
  </si>
  <si>
    <t>1943290306</t>
  </si>
  <si>
    <t>17510-1101</t>
  </si>
  <si>
    <t>Obsyp potrubia bez prehodenia sypaniny</t>
  </si>
  <si>
    <t>53627207</t>
  </si>
  <si>
    <t>17510-1109</t>
  </si>
  <si>
    <t>Obsyp potrubia príplatok za prehodenie sypaniny</t>
  </si>
  <si>
    <t>462361227</t>
  </si>
  <si>
    <t>D2</t>
  </si>
  <si>
    <t>PRÁCE A DODÁVKY PSV</t>
  </si>
  <si>
    <t>723</t>
  </si>
  <si>
    <t>Vnútorný plynovod</t>
  </si>
  <si>
    <t>72315-0350</t>
  </si>
  <si>
    <t>Zhotovenie redukcie plyn. potrubia kovaním nad 1 DN 300/200</t>
  </si>
  <si>
    <t>-1037292235</t>
  </si>
  <si>
    <t>Geotextília netkaná polypropylénová napr.Tatratex PP 200 alebo ekvivalent</t>
  </si>
  <si>
    <t>Fólia napr. FATRAFOL alebo ekvivalent  izol.proti úniku ropných látok a benzínu,hydroizolačná fólia hr.2,00 mm, š.1,3m čierna</t>
  </si>
  <si>
    <t>Odlučovač  ropných látok napr. KLARTEC alebo ekvivalent - 30l.s. 0,1mg NEL/l</t>
  </si>
  <si>
    <t>Zriadenie paženia a rozopretie stien rýh š. do 2 m, hĺ. do 6 m pažiacimi boxami STANDARD alebo ekvivalent  3x2,25m (obojstranné) horn. stredne tlačivá</t>
  </si>
  <si>
    <t>Odstránenie paženia a rozopretie stien rýh š. do 2 m, hĺ. do 6 m pažiacimi boxami STANDARD alebo ekvivalent 3x2,25m (obojstranné) horn. stredne tlačivá</t>
  </si>
  <si>
    <t>MASTER alebo ekvivalent rúra 200/1m  - PP hladký kanalizačný systém SN10</t>
  </si>
  <si>
    <t>MASTER alebo ekvivalent rúra 300/1m  - PP hladký kanalizačný systém SN10</t>
  </si>
  <si>
    <t>Vpust napr. BGZ-S 200 alebo ekvivalent dvojdielny+rošt liatinový</t>
  </si>
  <si>
    <t>S63JPZ 1103 A6 0-1, FAB alebo ekvivalent , vačkový spínač v Plastovej skrinke IP65, 0103860</t>
  </si>
  <si>
    <t>GUELL alebo ekvivalent 2/A40/W 130 840 GR-94</t>
  </si>
  <si>
    <t>GUELL tieniaca clona 14173694 A0656-94 VISIERA GUELL 2/A alebo ekvivalent</t>
  </si>
  <si>
    <t>GUELL mriežka A0658 14173820 FRANGILUCE GUELL 2/A alebo ekvivalent</t>
  </si>
  <si>
    <t>GUELL mont. uchyt stožiar 14174094 A0660/1-94 SUPPORTO PALO SINGOLO GUELL 2 alebo ekvivalent</t>
  </si>
  <si>
    <t>Kapazín alebo ekvivalent  5 l - neselektívny herbicídny prípravok na ničenie burín</t>
  </si>
  <si>
    <t>Hnojivo priemyselné Cererit Z alebo ekvivalent  balené 10kg</t>
  </si>
  <si>
    <t>Odpadkový kôš so strieškou, objem 45 lt, kruhový pôdorys, opláštenie lamelami z tropického dreva /napr.MMCITE Diagonal typ DG115t alebo ekvivalent / vrátane kotviaceho materiálu</t>
  </si>
  <si>
    <t>Parková lavička dl.1,848 m, konštrukcia v pohľadovom stave hliníková zliatina, sedadlo bez operadla z tropického dreva /napr. MMCITE Miela typ LME 111t alebo ekvivalent / vrátane kotviaceho materiálu</t>
  </si>
  <si>
    <t>Drevený obklad Thermwood - hranol Rhombus 24/68 alebo ekvivalent</t>
  </si>
  <si>
    <t>Dodávka fasádneho obkladového systému z bondového obkladu ALUCOBOND A2  alebo ekvivalent RAL 9006 alebo ekvivalnt, vrátane roštu, spojovacieho a kotviaceho materiálu</t>
  </si>
  <si>
    <t>Stĺpik AXOR alebo ekvivalent , výška 1 m, poplastovaný na pozinkovanej oceli, pre panelový plotový systém + pätka pre ukotvenie stĺpika k podkladu</t>
  </si>
  <si>
    <t>Stĺpik AXOR alebo ekvivalent , výška 1,4 m, poplastovaný na pozinkovanej oceli, pre panelový plotový systém</t>
  </si>
  <si>
    <t>Panel AXIS S alebo ekvivalent, veľkosť oka 100x50 mm, vxl 1x2,48 m, poplastovaný na pozinkovanej oceli, pre panelový plotový systém</t>
  </si>
  <si>
    <t>Bránička jednokrídlová 1000x1000 mm, rám Jakl, výplň plotová výplň 2D, vrátane stĺpikov, zámku a FAB alebo ekvivalent vložky - poz.p06</t>
  </si>
  <si>
    <t>Brána dvojkrídlová 4400x1600 mm, rám Jakl, výplň ťahokov, vrátane stĺpikov, zámku a FAB  alebo ekvivalent vložky - poz.p02</t>
  </si>
  <si>
    <t>Workout prvok - zostava na posilňovanie model napr. AK-FE20150422D /katalóg MARO Trade/ alebo ekvivalent</t>
  </si>
  <si>
    <t>Workout prvok - zostava na posilňovanie model napr. AK-FE20150422I /katalóg MARO Trade/ alebo ekvivalent</t>
  </si>
  <si>
    <t>Workout prvok - zostava na posilňovanie model napr. AK-FE20150422U /katalóg MARO Trade/ alebo ekvivalent</t>
  </si>
  <si>
    <t>Workout prvok - zostava na posilňovanie model napr. AK-FE20150422C /katalóg MARO Trade/ alebo ekvivalent</t>
  </si>
  <si>
    <t>Workout prvok - prvok na posilňovanie model napr. FS-27601 /katalóg MARO Trade/ alebo ekvivalent</t>
  </si>
  <si>
    <t>Workout prvok - prvok na posilňovanie model napr. FS-27505 /katalóg MARO Trade/ alebo ekvivalent</t>
  </si>
  <si>
    <t>Workout prvok - prvok na posilňovanie model napr. FS-27503 /katalóg MARO Trade/ alebo ekvivalent</t>
  </si>
  <si>
    <t>Malé detské prvky - pružinová hojdačka dvojstranná mode napr.l ES-30005 /katalóg MARO Trade/ alebo ekvivalent</t>
  </si>
  <si>
    <t>Malé detské prvky - pružinová hojdačka model napr. KQ-50161P /katalóg MARO Trade/ alebo ekvivalent</t>
  </si>
  <si>
    <t>Malé detské prvky - závesná hojdačka spo šmýkačkou model napr. KQ-50155A /katalóg MARO Trade/ alebo ekvivalent</t>
  </si>
  <si>
    <t>Geotextília netkaná polypropylénová Tatratex PP 300 alebo ekvivalent</t>
  </si>
  <si>
    <t>Potrubie z rúr REHAU odpadné prípojné, rúra RAUPIANO Plus DN 50 alebo ekvivalent</t>
  </si>
  <si>
    <t>Potrubie z rúr REHAU, rúrka univerzálna RAUTITAN stabil DN 20,0x2,9 alebo ekvivalent  v kotúčoch+tepelná izolácia</t>
  </si>
  <si>
    <t>IVAR alebo ekvivalent Guľový uzáver voda   1/2"</t>
  </si>
  <si>
    <t>Bangkirai alebo ekvivalent doska 19x90 mm komorovo sušené na max.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</si>
</sst>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topLeftCell="A19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14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26" t="s">
        <v>12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21"/>
      <c r="BE5" s="223" t="s">
        <v>13</v>
      </c>
      <c r="BS5" s="18" t="s">
        <v>6</v>
      </c>
    </row>
    <row r="6" spans="1:74" s="1" customFormat="1" ht="36.9" customHeight="1">
      <c r="B6" s="21"/>
      <c r="D6" s="27" t="s">
        <v>14</v>
      </c>
      <c r="K6" s="227" t="s">
        <v>15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21"/>
      <c r="BE6" s="224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24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24"/>
      <c r="BS8" s="18" t="s">
        <v>6</v>
      </c>
    </row>
    <row r="9" spans="1:74" s="1" customFormat="1" ht="14.4" customHeight="1">
      <c r="B9" s="21"/>
      <c r="AR9" s="21"/>
      <c r="BE9" s="224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24"/>
      <c r="BS10" s="18" t="s">
        <v>6</v>
      </c>
    </row>
    <row r="11" spans="1:74" s="1" customFormat="1" ht="18.45" customHeight="1">
      <c r="B11" s="21"/>
      <c r="E11" s="26" t="s">
        <v>24</v>
      </c>
      <c r="AK11" s="28" t="s">
        <v>25</v>
      </c>
      <c r="AN11" s="26" t="s">
        <v>1</v>
      </c>
      <c r="AR11" s="21"/>
      <c r="BE11" s="224"/>
      <c r="BS11" s="18" t="s">
        <v>6</v>
      </c>
    </row>
    <row r="12" spans="1:74" s="1" customFormat="1" ht="6.9" customHeight="1">
      <c r="B12" s="21"/>
      <c r="AR12" s="21"/>
      <c r="BE12" s="224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24"/>
      <c r="BS13" s="18" t="s">
        <v>6</v>
      </c>
    </row>
    <row r="14" spans="1:74" ht="13.2">
      <c r="B14" s="21"/>
      <c r="E14" s="228" t="s">
        <v>27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8" t="s">
        <v>25</v>
      </c>
      <c r="AN14" s="30" t="s">
        <v>27</v>
      </c>
      <c r="AR14" s="21"/>
      <c r="BE14" s="224"/>
      <c r="BS14" s="18" t="s">
        <v>6</v>
      </c>
    </row>
    <row r="15" spans="1:74" s="1" customFormat="1" ht="6.9" customHeight="1">
      <c r="B15" s="21"/>
      <c r="AR15" s="21"/>
      <c r="BE15" s="224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24"/>
      <c r="BS16" s="18" t="s">
        <v>3</v>
      </c>
    </row>
    <row r="17" spans="1:71" s="1" customFormat="1" ht="18.45" customHeight="1">
      <c r="B17" s="21"/>
      <c r="E17" s="26" t="s">
        <v>29</v>
      </c>
      <c r="AK17" s="28" t="s">
        <v>25</v>
      </c>
      <c r="AN17" s="26" t="s">
        <v>1</v>
      </c>
      <c r="AR17" s="21"/>
      <c r="BE17" s="224"/>
      <c r="BS17" s="18" t="s">
        <v>30</v>
      </c>
    </row>
    <row r="18" spans="1:71" s="1" customFormat="1" ht="6.9" customHeight="1">
      <c r="B18" s="21"/>
      <c r="AR18" s="21"/>
      <c r="BE18" s="224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24"/>
      <c r="BS19" s="18" t="s">
        <v>6</v>
      </c>
    </row>
    <row r="20" spans="1:71" s="1" customFormat="1" ht="18.45" customHeight="1">
      <c r="B20" s="21"/>
      <c r="E20" s="26" t="s">
        <v>32</v>
      </c>
      <c r="AK20" s="28" t="s">
        <v>25</v>
      </c>
      <c r="AN20" s="26" t="s">
        <v>1</v>
      </c>
      <c r="AR20" s="21"/>
      <c r="BE20" s="224"/>
      <c r="BS20" s="18" t="s">
        <v>30</v>
      </c>
    </row>
    <row r="21" spans="1:71" s="1" customFormat="1" ht="6.9" customHeight="1">
      <c r="B21" s="21"/>
      <c r="AR21" s="21"/>
      <c r="BE21" s="224"/>
    </row>
    <row r="22" spans="1:71" s="1" customFormat="1" ht="12" customHeight="1">
      <c r="B22" s="21"/>
      <c r="D22" s="28" t="s">
        <v>33</v>
      </c>
      <c r="AR22" s="21"/>
      <c r="BE22" s="224"/>
    </row>
    <row r="23" spans="1:71" s="1" customFormat="1" ht="16.5" customHeight="1">
      <c r="B23" s="21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21"/>
      <c r="BE23" s="224"/>
    </row>
    <row r="24" spans="1:71" s="1" customFormat="1" ht="6.9" customHeight="1">
      <c r="B24" s="21"/>
      <c r="AR24" s="21"/>
      <c r="BE24" s="224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4"/>
    </row>
    <row r="26" spans="1:71" s="2" customFormat="1" ht="25.95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1">
        <f>ROUND(AG94,2)</f>
        <v>0</v>
      </c>
      <c r="AL26" s="232"/>
      <c r="AM26" s="232"/>
      <c r="AN26" s="232"/>
      <c r="AO26" s="232"/>
      <c r="AP26" s="33"/>
      <c r="AQ26" s="33"/>
      <c r="AR26" s="34"/>
      <c r="BE26" s="224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4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3" t="s">
        <v>35</v>
      </c>
      <c r="M28" s="233"/>
      <c r="N28" s="233"/>
      <c r="O28" s="233"/>
      <c r="P28" s="233"/>
      <c r="Q28" s="33"/>
      <c r="R28" s="33"/>
      <c r="S28" s="33"/>
      <c r="T28" s="33"/>
      <c r="U28" s="33"/>
      <c r="V28" s="33"/>
      <c r="W28" s="233" t="s">
        <v>36</v>
      </c>
      <c r="X28" s="233"/>
      <c r="Y28" s="233"/>
      <c r="Z28" s="233"/>
      <c r="AA28" s="233"/>
      <c r="AB28" s="233"/>
      <c r="AC28" s="233"/>
      <c r="AD28" s="233"/>
      <c r="AE28" s="233"/>
      <c r="AF28" s="33"/>
      <c r="AG28" s="33"/>
      <c r="AH28" s="33"/>
      <c r="AI28" s="33"/>
      <c r="AJ28" s="33"/>
      <c r="AK28" s="233" t="s">
        <v>37</v>
      </c>
      <c r="AL28" s="233"/>
      <c r="AM28" s="233"/>
      <c r="AN28" s="233"/>
      <c r="AO28" s="233"/>
      <c r="AP28" s="33"/>
      <c r="AQ28" s="33"/>
      <c r="AR28" s="34"/>
      <c r="BE28" s="224"/>
    </row>
    <row r="29" spans="1:71" s="3" customFormat="1" ht="14.4" customHeight="1">
      <c r="B29" s="38"/>
      <c r="D29" s="28" t="s">
        <v>38</v>
      </c>
      <c r="F29" s="28" t="s">
        <v>39</v>
      </c>
      <c r="L29" s="218">
        <v>0.2</v>
      </c>
      <c r="M29" s="217"/>
      <c r="N29" s="217"/>
      <c r="O29" s="217"/>
      <c r="P29" s="217"/>
      <c r="W29" s="216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K29" s="216">
        <f>ROUND(AV94, 2)</f>
        <v>0</v>
      </c>
      <c r="AL29" s="217"/>
      <c r="AM29" s="217"/>
      <c r="AN29" s="217"/>
      <c r="AO29" s="217"/>
      <c r="AR29" s="38"/>
      <c r="BE29" s="225"/>
    </row>
    <row r="30" spans="1:71" s="3" customFormat="1" ht="14.4" customHeight="1">
      <c r="B30" s="38"/>
      <c r="F30" s="28" t="s">
        <v>40</v>
      </c>
      <c r="L30" s="218">
        <v>0.2</v>
      </c>
      <c r="M30" s="217"/>
      <c r="N30" s="217"/>
      <c r="O30" s="217"/>
      <c r="P30" s="217"/>
      <c r="W30" s="216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K30" s="216">
        <f>ROUND(AW94, 2)</f>
        <v>0</v>
      </c>
      <c r="AL30" s="217"/>
      <c r="AM30" s="217"/>
      <c r="AN30" s="217"/>
      <c r="AO30" s="217"/>
      <c r="AR30" s="38"/>
      <c r="BE30" s="225"/>
    </row>
    <row r="31" spans="1:71" s="3" customFormat="1" ht="14.4" hidden="1" customHeight="1">
      <c r="B31" s="38"/>
      <c r="F31" s="28" t="s">
        <v>41</v>
      </c>
      <c r="L31" s="218">
        <v>0.2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8"/>
      <c r="BE31" s="225"/>
    </row>
    <row r="32" spans="1:71" s="3" customFormat="1" ht="14.4" hidden="1" customHeight="1">
      <c r="B32" s="38"/>
      <c r="F32" s="28" t="s">
        <v>42</v>
      </c>
      <c r="L32" s="218">
        <v>0.2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8"/>
      <c r="BE32" s="225"/>
    </row>
    <row r="33" spans="1:57" s="3" customFormat="1" ht="14.4" hidden="1" customHeight="1">
      <c r="B33" s="38"/>
      <c r="F33" s="28" t="s">
        <v>43</v>
      </c>
      <c r="L33" s="218">
        <v>0</v>
      </c>
      <c r="M33" s="217"/>
      <c r="N33" s="217"/>
      <c r="O33" s="217"/>
      <c r="P33" s="217"/>
      <c r="W33" s="216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K33" s="216">
        <v>0</v>
      </c>
      <c r="AL33" s="217"/>
      <c r="AM33" s="217"/>
      <c r="AN33" s="217"/>
      <c r="AO33" s="217"/>
      <c r="AR33" s="38"/>
      <c r="BE33" s="225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4"/>
    </row>
    <row r="35" spans="1:57" s="2" customFormat="1" ht="25.95" customHeight="1">
      <c r="A35" s="33"/>
      <c r="B35" s="34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22" t="s">
        <v>46</v>
      </c>
      <c r="Y35" s="220"/>
      <c r="Z35" s="220"/>
      <c r="AA35" s="220"/>
      <c r="AB35" s="220"/>
      <c r="AC35" s="41"/>
      <c r="AD35" s="41"/>
      <c r="AE35" s="41"/>
      <c r="AF35" s="41"/>
      <c r="AG35" s="41"/>
      <c r="AH35" s="41"/>
      <c r="AI35" s="41"/>
      <c r="AJ35" s="41"/>
      <c r="AK35" s="219">
        <f>SUM(AK26:AK33)</f>
        <v>0</v>
      </c>
      <c r="AL35" s="220"/>
      <c r="AM35" s="220"/>
      <c r="AN35" s="220"/>
      <c r="AO35" s="221"/>
      <c r="AP35" s="39"/>
      <c r="AQ35" s="39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3"/>
      <c r="B60" s="34"/>
      <c r="C60" s="33"/>
      <c r="D60" s="46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49</v>
      </c>
      <c r="AI60" s="36"/>
      <c r="AJ60" s="36"/>
      <c r="AK60" s="36"/>
      <c r="AL60" s="36"/>
      <c r="AM60" s="46" t="s">
        <v>50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3"/>
      <c r="B64" s="34"/>
      <c r="C64" s="33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3"/>
      <c r="B75" s="34"/>
      <c r="C75" s="33"/>
      <c r="D75" s="46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49</v>
      </c>
      <c r="AI75" s="36"/>
      <c r="AJ75" s="36"/>
      <c r="AK75" s="36"/>
      <c r="AL75" s="36"/>
      <c r="AM75" s="46" t="s">
        <v>50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2020054</v>
      </c>
      <c r="AR84" s="52"/>
    </row>
    <row r="85" spans="1:91" s="5" customFormat="1" ht="36.9" customHeight="1">
      <c r="B85" s="53"/>
      <c r="C85" s="54" t="s">
        <v>14</v>
      </c>
      <c r="L85" s="239" t="str">
        <f>K6</f>
        <v>Revitalizácia areálu Plaváreň Štiavničky</v>
      </c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R85" s="53"/>
    </row>
    <row r="86" spans="1:91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Banská Bystrica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41" t="str">
        <f>IF(AN8= "","",AN8)</f>
        <v>25. 11. 2020</v>
      </c>
      <c r="AN87" s="241"/>
      <c r="AO87" s="33"/>
      <c r="AP87" s="33"/>
      <c r="AQ87" s="33"/>
      <c r="AR87" s="34"/>
      <c r="BE87" s="33"/>
    </row>
    <row r="88" spans="1:91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MBB, a.s., ČSA 26, Banská Bystrica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42" t="str">
        <f>IF(E17="","",E17)</f>
        <v>CREAT, s.r.o.</v>
      </c>
      <c r="AN89" s="243"/>
      <c r="AO89" s="243"/>
      <c r="AP89" s="243"/>
      <c r="AQ89" s="33"/>
      <c r="AR89" s="34"/>
      <c r="AS89" s="248" t="s">
        <v>54</v>
      </c>
      <c r="AT89" s="249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1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42" t="str">
        <f>IF(E20="","",E20)</f>
        <v>Ing.Jedlička</v>
      </c>
      <c r="AN90" s="243"/>
      <c r="AO90" s="243"/>
      <c r="AP90" s="243"/>
      <c r="AQ90" s="33"/>
      <c r="AR90" s="34"/>
      <c r="AS90" s="250"/>
      <c r="AT90" s="251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8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0"/>
      <c r="AT91" s="251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52" t="s">
        <v>55</v>
      </c>
      <c r="D92" s="253"/>
      <c r="E92" s="253"/>
      <c r="F92" s="253"/>
      <c r="G92" s="253"/>
      <c r="H92" s="61"/>
      <c r="I92" s="255" t="s">
        <v>56</v>
      </c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4" t="s">
        <v>57</v>
      </c>
      <c r="AH92" s="253"/>
      <c r="AI92" s="253"/>
      <c r="AJ92" s="253"/>
      <c r="AK92" s="253"/>
      <c r="AL92" s="253"/>
      <c r="AM92" s="253"/>
      <c r="AN92" s="255" t="s">
        <v>58</v>
      </c>
      <c r="AO92" s="253"/>
      <c r="AP92" s="256"/>
      <c r="AQ92" s="62" t="s">
        <v>59</v>
      </c>
      <c r="AR92" s="34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3"/>
    </row>
    <row r="93" spans="1:91" s="2" customFormat="1" ht="10.8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46">
        <f>ROUND(AG95+SUM(AG96:AG99)+AG102+AG103,2)</f>
        <v>0</v>
      </c>
      <c r="AH94" s="246"/>
      <c r="AI94" s="246"/>
      <c r="AJ94" s="246"/>
      <c r="AK94" s="246"/>
      <c r="AL94" s="246"/>
      <c r="AM94" s="246"/>
      <c r="AN94" s="247">
        <f t="shared" ref="AN94:AN103" si="0">SUM(AG94,AT94)</f>
        <v>0</v>
      </c>
      <c r="AO94" s="247"/>
      <c r="AP94" s="247"/>
      <c r="AQ94" s="73" t="s">
        <v>1</v>
      </c>
      <c r="AR94" s="69"/>
      <c r="AS94" s="74">
        <f>ROUND(AS95+SUM(AS96:AS99)+AS102+AS103,2)</f>
        <v>0</v>
      </c>
      <c r="AT94" s="75">
        <f t="shared" ref="AT94:AT103" si="1">ROUND(SUM(AV94:AW94),2)</f>
        <v>0</v>
      </c>
      <c r="AU94" s="76">
        <f>ROUND(AU95+SUM(AU96:AU99)+AU102+AU103,5)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ROUND(AZ95+SUM(AZ96:AZ99)+AZ102+AZ103,2)</f>
        <v>0</v>
      </c>
      <c r="BA94" s="75">
        <f>ROUND(BA95+SUM(BA96:BA99)+BA102+BA103,2)</f>
        <v>0</v>
      </c>
      <c r="BB94" s="75">
        <f>ROUND(BB95+SUM(BB96:BB99)+BB102+BB103,2)</f>
        <v>0</v>
      </c>
      <c r="BC94" s="75">
        <f>ROUND(BC95+SUM(BC96:BC99)+BC102+BC103,2)</f>
        <v>0</v>
      </c>
      <c r="BD94" s="77">
        <f>ROUND(BD95+SUM(BD96:BD99)+BD102+BD103,2)</f>
        <v>0</v>
      </c>
      <c r="BS94" s="78" t="s">
        <v>73</v>
      </c>
      <c r="BT94" s="78" t="s">
        <v>74</v>
      </c>
      <c r="BU94" s="79" t="s">
        <v>75</v>
      </c>
      <c r="BV94" s="78" t="s">
        <v>76</v>
      </c>
      <c r="BW94" s="78" t="s">
        <v>4</v>
      </c>
      <c r="BX94" s="78" t="s">
        <v>77</v>
      </c>
      <c r="CL94" s="78" t="s">
        <v>1</v>
      </c>
    </row>
    <row r="95" spans="1:91" s="7" customFormat="1" ht="24.75" customHeight="1">
      <c r="A95" s="80" t="s">
        <v>78</v>
      </c>
      <c r="B95" s="81"/>
      <c r="C95" s="82"/>
      <c r="D95" s="238" t="s">
        <v>79</v>
      </c>
      <c r="E95" s="238"/>
      <c r="F95" s="238"/>
      <c r="G95" s="238"/>
      <c r="H95" s="238"/>
      <c r="I95" s="83"/>
      <c r="J95" s="238" t="s">
        <v>80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4">
        <f>'SO01 - SO01  Spevnené plo...'!J30</f>
        <v>0</v>
      </c>
      <c r="AH95" s="235"/>
      <c r="AI95" s="235"/>
      <c r="AJ95" s="235"/>
      <c r="AK95" s="235"/>
      <c r="AL95" s="235"/>
      <c r="AM95" s="235"/>
      <c r="AN95" s="234">
        <f t="shared" si="0"/>
        <v>0</v>
      </c>
      <c r="AO95" s="235"/>
      <c r="AP95" s="235"/>
      <c r="AQ95" s="84" t="s">
        <v>81</v>
      </c>
      <c r="AR95" s="81"/>
      <c r="AS95" s="85">
        <v>0</v>
      </c>
      <c r="AT95" s="86">
        <f t="shared" si="1"/>
        <v>0</v>
      </c>
      <c r="AU95" s="87">
        <f>'SO01 - SO01  Spevnené plo...'!P126</f>
        <v>0</v>
      </c>
      <c r="AV95" s="86">
        <f>'SO01 - SO01  Spevnené plo...'!J33</f>
        <v>0</v>
      </c>
      <c r="AW95" s="86">
        <f>'SO01 - SO01  Spevnené plo...'!J34</f>
        <v>0</v>
      </c>
      <c r="AX95" s="86">
        <f>'SO01 - SO01  Spevnené plo...'!J35</f>
        <v>0</v>
      </c>
      <c r="AY95" s="86">
        <f>'SO01 - SO01  Spevnené plo...'!J36</f>
        <v>0</v>
      </c>
      <c r="AZ95" s="86">
        <f>'SO01 - SO01  Spevnené plo...'!F33</f>
        <v>0</v>
      </c>
      <c r="BA95" s="86">
        <f>'SO01 - SO01  Spevnené plo...'!F34</f>
        <v>0</v>
      </c>
      <c r="BB95" s="86">
        <f>'SO01 - SO01  Spevnené plo...'!F35</f>
        <v>0</v>
      </c>
      <c r="BC95" s="86">
        <f>'SO01 - SO01  Spevnené plo...'!F36</f>
        <v>0</v>
      </c>
      <c r="BD95" s="88">
        <f>'SO01 - SO01  Spevnené plo...'!F37</f>
        <v>0</v>
      </c>
      <c r="BT95" s="89" t="s">
        <v>82</v>
      </c>
      <c r="BV95" s="89" t="s">
        <v>76</v>
      </c>
      <c r="BW95" s="89" t="s">
        <v>83</v>
      </c>
      <c r="BX95" s="89" t="s">
        <v>4</v>
      </c>
      <c r="CL95" s="89" t="s">
        <v>1</v>
      </c>
      <c r="CM95" s="89" t="s">
        <v>74</v>
      </c>
    </row>
    <row r="96" spans="1:91" s="7" customFormat="1" ht="16.5" customHeight="1">
      <c r="A96" s="80" t="s">
        <v>78</v>
      </c>
      <c r="B96" s="81"/>
      <c r="C96" s="82"/>
      <c r="D96" s="238" t="s">
        <v>84</v>
      </c>
      <c r="E96" s="238"/>
      <c r="F96" s="238"/>
      <c r="G96" s="238"/>
      <c r="H96" s="238"/>
      <c r="I96" s="83"/>
      <c r="J96" s="238" t="s">
        <v>85</v>
      </c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4">
        <f>'SO02 - SO02  Dažďová kana...'!J30</f>
        <v>0</v>
      </c>
      <c r="AH96" s="235"/>
      <c r="AI96" s="235"/>
      <c r="AJ96" s="235"/>
      <c r="AK96" s="235"/>
      <c r="AL96" s="235"/>
      <c r="AM96" s="235"/>
      <c r="AN96" s="234">
        <f t="shared" si="0"/>
        <v>0</v>
      </c>
      <c r="AO96" s="235"/>
      <c r="AP96" s="235"/>
      <c r="AQ96" s="84" t="s">
        <v>81</v>
      </c>
      <c r="AR96" s="81"/>
      <c r="AS96" s="85">
        <v>0</v>
      </c>
      <c r="AT96" s="86">
        <f t="shared" si="1"/>
        <v>0</v>
      </c>
      <c r="AU96" s="87">
        <f>'SO02 - SO02  Dažďová kana...'!P125</f>
        <v>0</v>
      </c>
      <c r="AV96" s="86">
        <f>'SO02 - SO02  Dažďová kana...'!J33</f>
        <v>0</v>
      </c>
      <c r="AW96" s="86">
        <f>'SO02 - SO02  Dažďová kana...'!J34</f>
        <v>0</v>
      </c>
      <c r="AX96" s="86">
        <f>'SO02 - SO02  Dažďová kana...'!J35</f>
        <v>0</v>
      </c>
      <c r="AY96" s="86">
        <f>'SO02 - SO02  Dažďová kana...'!J36</f>
        <v>0</v>
      </c>
      <c r="AZ96" s="86">
        <f>'SO02 - SO02  Dažďová kana...'!F33</f>
        <v>0</v>
      </c>
      <c r="BA96" s="86">
        <f>'SO02 - SO02  Dažďová kana...'!F34</f>
        <v>0</v>
      </c>
      <c r="BB96" s="86">
        <f>'SO02 - SO02  Dažďová kana...'!F35</f>
        <v>0</v>
      </c>
      <c r="BC96" s="86">
        <f>'SO02 - SO02  Dažďová kana...'!F36</f>
        <v>0</v>
      </c>
      <c r="BD96" s="88">
        <f>'SO02 - SO02  Dažďová kana...'!F37</f>
        <v>0</v>
      </c>
      <c r="BT96" s="89" t="s">
        <v>82</v>
      </c>
      <c r="BV96" s="89" t="s">
        <v>76</v>
      </c>
      <c r="BW96" s="89" t="s">
        <v>86</v>
      </c>
      <c r="BX96" s="89" t="s">
        <v>4</v>
      </c>
      <c r="CL96" s="89" t="s">
        <v>1</v>
      </c>
      <c r="CM96" s="89" t="s">
        <v>74</v>
      </c>
    </row>
    <row r="97" spans="1:91" s="7" customFormat="1" ht="24.75" customHeight="1">
      <c r="A97" s="80" t="s">
        <v>78</v>
      </c>
      <c r="B97" s="81"/>
      <c r="C97" s="82"/>
      <c r="D97" s="238" t="s">
        <v>87</v>
      </c>
      <c r="E97" s="238"/>
      <c r="F97" s="238"/>
      <c r="G97" s="238"/>
      <c r="H97" s="238"/>
      <c r="I97" s="83"/>
      <c r="J97" s="238" t="s">
        <v>88</v>
      </c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4">
        <f>'SO03 - SO03  Verejné osve...'!J30</f>
        <v>0</v>
      </c>
      <c r="AH97" s="235"/>
      <c r="AI97" s="235"/>
      <c r="AJ97" s="235"/>
      <c r="AK97" s="235"/>
      <c r="AL97" s="235"/>
      <c r="AM97" s="235"/>
      <c r="AN97" s="234">
        <f t="shared" si="0"/>
        <v>0</v>
      </c>
      <c r="AO97" s="235"/>
      <c r="AP97" s="235"/>
      <c r="AQ97" s="84" t="s">
        <v>81</v>
      </c>
      <c r="AR97" s="81"/>
      <c r="AS97" s="85">
        <v>0</v>
      </c>
      <c r="AT97" s="86">
        <f t="shared" si="1"/>
        <v>0</v>
      </c>
      <c r="AU97" s="87">
        <f>'SO03 - SO03  Verejné osve...'!P121</f>
        <v>0</v>
      </c>
      <c r="AV97" s="86">
        <f>'SO03 - SO03  Verejné osve...'!J33</f>
        <v>0</v>
      </c>
      <c r="AW97" s="86">
        <f>'SO03 - SO03  Verejné osve...'!J34</f>
        <v>0</v>
      </c>
      <c r="AX97" s="86">
        <f>'SO03 - SO03  Verejné osve...'!J35</f>
        <v>0</v>
      </c>
      <c r="AY97" s="86">
        <f>'SO03 - SO03  Verejné osve...'!J36</f>
        <v>0</v>
      </c>
      <c r="AZ97" s="86">
        <f>'SO03 - SO03  Verejné osve...'!F33</f>
        <v>0</v>
      </c>
      <c r="BA97" s="86">
        <f>'SO03 - SO03  Verejné osve...'!F34</f>
        <v>0</v>
      </c>
      <c r="BB97" s="86">
        <f>'SO03 - SO03  Verejné osve...'!F35</f>
        <v>0</v>
      </c>
      <c r="BC97" s="86">
        <f>'SO03 - SO03  Verejné osve...'!F36</f>
        <v>0</v>
      </c>
      <c r="BD97" s="88">
        <f>'SO03 - SO03  Verejné osve...'!F37</f>
        <v>0</v>
      </c>
      <c r="BT97" s="89" t="s">
        <v>82</v>
      </c>
      <c r="BV97" s="89" t="s">
        <v>76</v>
      </c>
      <c r="BW97" s="89" t="s">
        <v>89</v>
      </c>
      <c r="BX97" s="89" t="s">
        <v>4</v>
      </c>
      <c r="CL97" s="89" t="s">
        <v>1</v>
      </c>
      <c r="CM97" s="89" t="s">
        <v>74</v>
      </c>
    </row>
    <row r="98" spans="1:91" s="7" customFormat="1" ht="24.75" customHeight="1">
      <c r="A98" s="80" t="s">
        <v>78</v>
      </c>
      <c r="B98" s="81"/>
      <c r="C98" s="82"/>
      <c r="D98" s="238" t="s">
        <v>90</v>
      </c>
      <c r="E98" s="238"/>
      <c r="F98" s="238"/>
      <c r="G98" s="238"/>
      <c r="H98" s="238"/>
      <c r="I98" s="83"/>
      <c r="J98" s="238" t="s">
        <v>91</v>
      </c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4">
        <f>'SO04 - SO04  Drobná archi...'!J30</f>
        <v>0</v>
      </c>
      <c r="AH98" s="235"/>
      <c r="AI98" s="235"/>
      <c r="AJ98" s="235"/>
      <c r="AK98" s="235"/>
      <c r="AL98" s="235"/>
      <c r="AM98" s="235"/>
      <c r="AN98" s="234">
        <f t="shared" si="0"/>
        <v>0</v>
      </c>
      <c r="AO98" s="235"/>
      <c r="AP98" s="235"/>
      <c r="AQ98" s="84" t="s">
        <v>81</v>
      </c>
      <c r="AR98" s="81"/>
      <c r="AS98" s="85">
        <v>0</v>
      </c>
      <c r="AT98" s="86">
        <f t="shared" si="1"/>
        <v>0</v>
      </c>
      <c r="AU98" s="87">
        <f>'SO04 - SO04  Drobná archi...'!P132</f>
        <v>0</v>
      </c>
      <c r="AV98" s="86">
        <f>'SO04 - SO04  Drobná archi...'!J33</f>
        <v>0</v>
      </c>
      <c r="AW98" s="86">
        <f>'SO04 - SO04  Drobná archi...'!J34</f>
        <v>0</v>
      </c>
      <c r="AX98" s="86">
        <f>'SO04 - SO04  Drobná archi...'!J35</f>
        <v>0</v>
      </c>
      <c r="AY98" s="86">
        <f>'SO04 - SO04  Drobná archi...'!J36</f>
        <v>0</v>
      </c>
      <c r="AZ98" s="86">
        <f>'SO04 - SO04  Drobná archi...'!F33</f>
        <v>0</v>
      </c>
      <c r="BA98" s="86">
        <f>'SO04 - SO04  Drobná archi...'!F34</f>
        <v>0</v>
      </c>
      <c r="BB98" s="86">
        <f>'SO04 - SO04  Drobná archi...'!F35</f>
        <v>0</v>
      </c>
      <c r="BC98" s="86">
        <f>'SO04 - SO04  Drobná archi...'!F36</f>
        <v>0</v>
      </c>
      <c r="BD98" s="88">
        <f>'SO04 - SO04  Drobná archi...'!F37</f>
        <v>0</v>
      </c>
      <c r="BT98" s="89" t="s">
        <v>82</v>
      </c>
      <c r="BV98" s="89" t="s">
        <v>76</v>
      </c>
      <c r="BW98" s="89" t="s">
        <v>92</v>
      </c>
      <c r="BX98" s="89" t="s">
        <v>4</v>
      </c>
      <c r="CL98" s="89" t="s">
        <v>1</v>
      </c>
      <c r="CM98" s="89" t="s">
        <v>74</v>
      </c>
    </row>
    <row r="99" spans="1:91" s="7" customFormat="1" ht="16.5" customHeight="1">
      <c r="B99" s="81"/>
      <c r="C99" s="82"/>
      <c r="D99" s="238" t="s">
        <v>93</v>
      </c>
      <c r="E99" s="238"/>
      <c r="F99" s="238"/>
      <c r="G99" s="238"/>
      <c r="H99" s="238"/>
      <c r="I99" s="83"/>
      <c r="J99" s="238" t="s">
        <v>94</v>
      </c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45">
        <f>ROUND(SUM(AG100:AG101),2)</f>
        <v>0</v>
      </c>
      <c r="AH99" s="235"/>
      <c r="AI99" s="235"/>
      <c r="AJ99" s="235"/>
      <c r="AK99" s="235"/>
      <c r="AL99" s="235"/>
      <c r="AM99" s="235"/>
      <c r="AN99" s="234">
        <f t="shared" si="0"/>
        <v>0</v>
      </c>
      <c r="AO99" s="235"/>
      <c r="AP99" s="235"/>
      <c r="AQ99" s="84" t="s">
        <v>81</v>
      </c>
      <c r="AR99" s="81"/>
      <c r="AS99" s="85">
        <f>ROUND(SUM(AS100:AS101),2)</f>
        <v>0</v>
      </c>
      <c r="AT99" s="86">
        <f t="shared" si="1"/>
        <v>0</v>
      </c>
      <c r="AU99" s="87">
        <f>ROUND(SUM(AU100:AU101),5)</f>
        <v>0</v>
      </c>
      <c r="AV99" s="86">
        <f>ROUND(AZ99*L29,2)</f>
        <v>0</v>
      </c>
      <c r="AW99" s="86">
        <f>ROUND(BA99*L30,2)</f>
        <v>0</v>
      </c>
      <c r="AX99" s="86">
        <f>ROUND(BB99*L29,2)</f>
        <v>0</v>
      </c>
      <c r="AY99" s="86">
        <f>ROUND(BC99*L30,2)</f>
        <v>0</v>
      </c>
      <c r="AZ99" s="86">
        <f>ROUND(SUM(AZ100:AZ101),2)</f>
        <v>0</v>
      </c>
      <c r="BA99" s="86">
        <f>ROUND(SUM(BA100:BA101),2)</f>
        <v>0</v>
      </c>
      <c r="BB99" s="86">
        <f>ROUND(SUM(BB100:BB101),2)</f>
        <v>0</v>
      </c>
      <c r="BC99" s="86">
        <f>ROUND(SUM(BC100:BC101),2)</f>
        <v>0</v>
      </c>
      <c r="BD99" s="88">
        <f>ROUND(SUM(BD100:BD101),2)</f>
        <v>0</v>
      </c>
      <c r="BS99" s="89" t="s">
        <v>73</v>
      </c>
      <c r="BT99" s="89" t="s">
        <v>82</v>
      </c>
      <c r="BV99" s="89" t="s">
        <v>76</v>
      </c>
      <c r="BW99" s="89" t="s">
        <v>95</v>
      </c>
      <c r="BX99" s="89" t="s">
        <v>4</v>
      </c>
      <c r="CL99" s="89" t="s">
        <v>1</v>
      </c>
      <c r="CM99" s="89" t="s">
        <v>74</v>
      </c>
    </row>
    <row r="100" spans="1:91" s="4" customFormat="1" ht="16.5" customHeight="1">
      <c r="A100" s="80" t="s">
        <v>78</v>
      </c>
      <c r="B100" s="52"/>
      <c r="C100" s="10"/>
      <c r="D100" s="10"/>
      <c r="E100" s="244" t="s">
        <v>93</v>
      </c>
      <c r="F100" s="244"/>
      <c r="G100" s="244"/>
      <c r="H100" s="244"/>
      <c r="I100" s="244"/>
      <c r="J100" s="10"/>
      <c r="K100" s="244" t="s">
        <v>94</v>
      </c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36">
        <f>'SO05 - SO05  Outdoorové p...'!J30</f>
        <v>0</v>
      </c>
      <c r="AH100" s="237"/>
      <c r="AI100" s="237"/>
      <c r="AJ100" s="237"/>
      <c r="AK100" s="237"/>
      <c r="AL100" s="237"/>
      <c r="AM100" s="237"/>
      <c r="AN100" s="236">
        <f t="shared" si="0"/>
        <v>0</v>
      </c>
      <c r="AO100" s="237"/>
      <c r="AP100" s="237"/>
      <c r="AQ100" s="90" t="s">
        <v>96</v>
      </c>
      <c r="AR100" s="52"/>
      <c r="AS100" s="91">
        <v>0</v>
      </c>
      <c r="AT100" s="92">
        <f t="shared" si="1"/>
        <v>0</v>
      </c>
      <c r="AU100" s="93">
        <f>'SO05 - SO05  Outdoorové p...'!P129</f>
        <v>0</v>
      </c>
      <c r="AV100" s="92">
        <f>'SO05 - SO05  Outdoorové p...'!J33</f>
        <v>0</v>
      </c>
      <c r="AW100" s="92">
        <f>'SO05 - SO05  Outdoorové p...'!J34</f>
        <v>0</v>
      </c>
      <c r="AX100" s="92">
        <f>'SO05 - SO05  Outdoorové p...'!J35</f>
        <v>0</v>
      </c>
      <c r="AY100" s="92">
        <f>'SO05 - SO05  Outdoorové p...'!J36</f>
        <v>0</v>
      </c>
      <c r="AZ100" s="92">
        <f>'SO05 - SO05  Outdoorové p...'!F33</f>
        <v>0</v>
      </c>
      <c r="BA100" s="92">
        <f>'SO05 - SO05  Outdoorové p...'!F34</f>
        <v>0</v>
      </c>
      <c r="BB100" s="92">
        <f>'SO05 - SO05  Outdoorové p...'!F35</f>
        <v>0</v>
      </c>
      <c r="BC100" s="92">
        <f>'SO05 - SO05  Outdoorové p...'!F36</f>
        <v>0</v>
      </c>
      <c r="BD100" s="94">
        <f>'SO05 - SO05  Outdoorové p...'!F37</f>
        <v>0</v>
      </c>
      <c r="BT100" s="26" t="s">
        <v>97</v>
      </c>
      <c r="BU100" s="26" t="s">
        <v>98</v>
      </c>
      <c r="BV100" s="26" t="s">
        <v>76</v>
      </c>
      <c r="BW100" s="26" t="s">
        <v>95</v>
      </c>
      <c r="BX100" s="26" t="s">
        <v>4</v>
      </c>
      <c r="CL100" s="26" t="s">
        <v>1</v>
      </c>
      <c r="CM100" s="26" t="s">
        <v>74</v>
      </c>
    </row>
    <row r="101" spans="1:91" s="4" customFormat="1" ht="23.25" customHeight="1">
      <c r="A101" s="80" t="s">
        <v>78</v>
      </c>
      <c r="B101" s="52"/>
      <c r="C101" s="10"/>
      <c r="D101" s="10"/>
      <c r="E101" s="244" t="s">
        <v>99</v>
      </c>
      <c r="F101" s="244"/>
      <c r="G101" s="244"/>
      <c r="H101" s="244"/>
      <c r="I101" s="244"/>
      <c r="J101" s="10"/>
      <c r="K101" s="244" t="s">
        <v>100</v>
      </c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36">
        <f>'SO05a - SO05a  Streetbalo...'!J32</f>
        <v>0</v>
      </c>
      <c r="AH101" s="237"/>
      <c r="AI101" s="237"/>
      <c r="AJ101" s="237"/>
      <c r="AK101" s="237"/>
      <c r="AL101" s="237"/>
      <c r="AM101" s="237"/>
      <c r="AN101" s="236">
        <f t="shared" si="0"/>
        <v>0</v>
      </c>
      <c r="AO101" s="237"/>
      <c r="AP101" s="237"/>
      <c r="AQ101" s="90" t="s">
        <v>96</v>
      </c>
      <c r="AR101" s="52"/>
      <c r="AS101" s="91">
        <v>0</v>
      </c>
      <c r="AT101" s="92">
        <f t="shared" si="1"/>
        <v>0</v>
      </c>
      <c r="AU101" s="93">
        <f>'SO05a - SO05a  Streetbalo...'!P129</f>
        <v>0</v>
      </c>
      <c r="AV101" s="92">
        <f>'SO05a - SO05a  Streetbalo...'!J35</f>
        <v>0</v>
      </c>
      <c r="AW101" s="92">
        <f>'SO05a - SO05a  Streetbalo...'!J36</f>
        <v>0</v>
      </c>
      <c r="AX101" s="92">
        <f>'SO05a - SO05a  Streetbalo...'!J37</f>
        <v>0</v>
      </c>
      <c r="AY101" s="92">
        <f>'SO05a - SO05a  Streetbalo...'!J38</f>
        <v>0</v>
      </c>
      <c r="AZ101" s="92">
        <f>'SO05a - SO05a  Streetbalo...'!F35</f>
        <v>0</v>
      </c>
      <c r="BA101" s="92">
        <f>'SO05a - SO05a  Streetbalo...'!F36</f>
        <v>0</v>
      </c>
      <c r="BB101" s="92">
        <f>'SO05a - SO05a  Streetbalo...'!F37</f>
        <v>0</v>
      </c>
      <c r="BC101" s="92">
        <f>'SO05a - SO05a  Streetbalo...'!F38</f>
        <v>0</v>
      </c>
      <c r="BD101" s="94">
        <f>'SO05a - SO05a  Streetbalo...'!F39</f>
        <v>0</v>
      </c>
      <c r="BT101" s="26" t="s">
        <v>97</v>
      </c>
      <c r="BV101" s="26" t="s">
        <v>76</v>
      </c>
      <c r="BW101" s="26" t="s">
        <v>101</v>
      </c>
      <c r="BX101" s="26" t="s">
        <v>95</v>
      </c>
      <c r="CL101" s="26" t="s">
        <v>1</v>
      </c>
    </row>
    <row r="102" spans="1:91" s="7" customFormat="1" ht="24.75" customHeight="1">
      <c r="A102" s="80" t="s">
        <v>78</v>
      </c>
      <c r="B102" s="81"/>
      <c r="C102" s="82"/>
      <c r="D102" s="238" t="s">
        <v>102</v>
      </c>
      <c r="E102" s="238"/>
      <c r="F102" s="238"/>
      <c r="G102" s="238"/>
      <c r="H102" s="238"/>
      <c r="I102" s="83"/>
      <c r="J102" s="238" t="s">
        <v>103</v>
      </c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4">
        <f>'SO06 - SO06  Stavebné úpr...'!J30</f>
        <v>0</v>
      </c>
      <c r="AH102" s="235"/>
      <c r="AI102" s="235"/>
      <c r="AJ102" s="235"/>
      <c r="AK102" s="235"/>
      <c r="AL102" s="235"/>
      <c r="AM102" s="235"/>
      <c r="AN102" s="234">
        <f t="shared" si="0"/>
        <v>0</v>
      </c>
      <c r="AO102" s="235"/>
      <c r="AP102" s="235"/>
      <c r="AQ102" s="84" t="s">
        <v>81</v>
      </c>
      <c r="AR102" s="81"/>
      <c r="AS102" s="85">
        <v>0</v>
      </c>
      <c r="AT102" s="86">
        <f t="shared" si="1"/>
        <v>0</v>
      </c>
      <c r="AU102" s="87">
        <f>'SO06 - SO06  Stavebné úpr...'!P130</f>
        <v>0</v>
      </c>
      <c r="AV102" s="86">
        <f>'SO06 - SO06  Stavebné úpr...'!J33</f>
        <v>0</v>
      </c>
      <c r="AW102" s="86">
        <f>'SO06 - SO06  Stavebné úpr...'!J34</f>
        <v>0</v>
      </c>
      <c r="AX102" s="86">
        <f>'SO06 - SO06  Stavebné úpr...'!J35</f>
        <v>0</v>
      </c>
      <c r="AY102" s="86">
        <f>'SO06 - SO06  Stavebné úpr...'!J36</f>
        <v>0</v>
      </c>
      <c r="AZ102" s="86">
        <f>'SO06 - SO06  Stavebné úpr...'!F33</f>
        <v>0</v>
      </c>
      <c r="BA102" s="86">
        <f>'SO06 - SO06  Stavebné úpr...'!F34</f>
        <v>0</v>
      </c>
      <c r="BB102" s="86">
        <f>'SO06 - SO06  Stavebné úpr...'!F35</f>
        <v>0</v>
      </c>
      <c r="BC102" s="86">
        <f>'SO06 - SO06  Stavebné úpr...'!F36</f>
        <v>0</v>
      </c>
      <c r="BD102" s="88">
        <f>'SO06 - SO06  Stavebné úpr...'!F37</f>
        <v>0</v>
      </c>
      <c r="BT102" s="89" t="s">
        <v>82</v>
      </c>
      <c r="BV102" s="89" t="s">
        <v>76</v>
      </c>
      <c r="BW102" s="89" t="s">
        <v>104</v>
      </c>
      <c r="BX102" s="89" t="s">
        <v>4</v>
      </c>
      <c r="CL102" s="89" t="s">
        <v>1</v>
      </c>
      <c r="CM102" s="89" t="s">
        <v>74</v>
      </c>
    </row>
    <row r="103" spans="1:91" s="7" customFormat="1" ht="16.5" customHeight="1">
      <c r="A103" s="80" t="s">
        <v>78</v>
      </c>
      <c r="B103" s="81"/>
      <c r="C103" s="82"/>
      <c r="D103" s="238" t="s">
        <v>105</v>
      </c>
      <c r="E103" s="238"/>
      <c r="F103" s="238"/>
      <c r="G103" s="238"/>
      <c r="H103" s="238"/>
      <c r="I103" s="83"/>
      <c r="J103" s="238" t="s">
        <v>106</v>
      </c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4">
        <f>'SO07 - SO07  Prekládka pl...'!J30</f>
        <v>0</v>
      </c>
      <c r="AH103" s="235"/>
      <c r="AI103" s="235"/>
      <c r="AJ103" s="235"/>
      <c r="AK103" s="235"/>
      <c r="AL103" s="235"/>
      <c r="AM103" s="235"/>
      <c r="AN103" s="234">
        <f t="shared" si="0"/>
        <v>0</v>
      </c>
      <c r="AO103" s="235"/>
      <c r="AP103" s="235"/>
      <c r="AQ103" s="84" t="s">
        <v>81</v>
      </c>
      <c r="AR103" s="81"/>
      <c r="AS103" s="95">
        <v>0</v>
      </c>
      <c r="AT103" s="96">
        <f t="shared" si="1"/>
        <v>0</v>
      </c>
      <c r="AU103" s="97">
        <f>'SO07 - SO07  Prekládka pl...'!P125</f>
        <v>0</v>
      </c>
      <c r="AV103" s="96">
        <f>'SO07 - SO07  Prekládka pl...'!J33</f>
        <v>0</v>
      </c>
      <c r="AW103" s="96">
        <f>'SO07 - SO07  Prekládka pl...'!J34</f>
        <v>0</v>
      </c>
      <c r="AX103" s="96">
        <f>'SO07 - SO07  Prekládka pl...'!J35</f>
        <v>0</v>
      </c>
      <c r="AY103" s="96">
        <f>'SO07 - SO07  Prekládka pl...'!J36</f>
        <v>0</v>
      </c>
      <c r="AZ103" s="96">
        <f>'SO07 - SO07  Prekládka pl...'!F33</f>
        <v>0</v>
      </c>
      <c r="BA103" s="96">
        <f>'SO07 - SO07  Prekládka pl...'!F34</f>
        <v>0</v>
      </c>
      <c r="BB103" s="96">
        <f>'SO07 - SO07  Prekládka pl...'!F35</f>
        <v>0</v>
      </c>
      <c r="BC103" s="96">
        <f>'SO07 - SO07  Prekládka pl...'!F36</f>
        <v>0</v>
      </c>
      <c r="BD103" s="98">
        <f>'SO07 - SO07  Prekládka pl...'!F37</f>
        <v>0</v>
      </c>
      <c r="BT103" s="89" t="s">
        <v>82</v>
      </c>
      <c r="BV103" s="89" t="s">
        <v>76</v>
      </c>
      <c r="BW103" s="89" t="s">
        <v>107</v>
      </c>
      <c r="BX103" s="89" t="s">
        <v>4</v>
      </c>
      <c r="CL103" s="89" t="s">
        <v>1</v>
      </c>
      <c r="CM103" s="89" t="s">
        <v>74</v>
      </c>
    </row>
    <row r="104" spans="1:91" s="2" customFormat="1" ht="30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4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91" s="2" customFormat="1" ht="6.9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34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</sheetData>
  <mergeCells count="7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E100:I100"/>
    <mergeCell ref="K100:AF100"/>
    <mergeCell ref="AN101:AP101"/>
    <mergeCell ref="AG101:AM101"/>
    <mergeCell ref="E101:I101"/>
    <mergeCell ref="K101:AF101"/>
    <mergeCell ref="D102:H102"/>
    <mergeCell ref="J102:AF102"/>
    <mergeCell ref="AN103:AP103"/>
    <mergeCell ref="AG103:AM103"/>
    <mergeCell ref="D103:H103"/>
    <mergeCell ref="J103:AF103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01 - SO01  Spevnené plo...'!C2" display="/" xr:uid="{00000000-0004-0000-0000-000000000000}"/>
    <hyperlink ref="A96" location="'SO02 - SO02  Dažďová kana...'!C2" display="/" xr:uid="{00000000-0004-0000-0000-000001000000}"/>
    <hyperlink ref="A97" location="'SO03 - SO03  Verejné osve...'!C2" display="/" xr:uid="{00000000-0004-0000-0000-000002000000}"/>
    <hyperlink ref="A98" location="'SO04 - SO04  Drobná archi...'!C2" display="/" xr:uid="{00000000-0004-0000-0000-000003000000}"/>
    <hyperlink ref="A100" location="'SO05 - SO05  Outdoorové p...'!C2" display="/" xr:uid="{00000000-0004-0000-0000-000004000000}"/>
    <hyperlink ref="A101" location="'SO05a - SO05a  Streetbalo...'!C2" display="/" xr:uid="{00000000-0004-0000-0000-000005000000}"/>
    <hyperlink ref="A102" location="'SO06 - SO06  Stavebné úpr...'!C2" display="/" xr:uid="{00000000-0004-0000-0000-000006000000}"/>
    <hyperlink ref="A103" location="'SO07 - SO07  Prekládka pl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9"/>
  <sheetViews>
    <sheetView showGridLines="0" topLeftCell="A194" workbookViewId="0">
      <selection activeCell="H207" sqref="H20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9" t="s">
        <v>110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ROUND(J126,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ROUND((SUM(BE126:BE208)),  2)</f>
        <v>0</v>
      </c>
      <c r="G33" s="33"/>
      <c r="H33" s="33"/>
      <c r="I33" s="106">
        <v>0.2</v>
      </c>
      <c r="J33" s="105">
        <f>ROUND(((SUM(BE126:BE208))*I33),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ROUND((SUM(BF126:BF208)),  2)</f>
        <v>0</v>
      </c>
      <c r="G34" s="33"/>
      <c r="H34" s="33"/>
      <c r="I34" s="106">
        <v>0.2</v>
      </c>
      <c r="J34" s="105">
        <f>ROUND(((SUM(BF126:BF208))*I34),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ROUND((SUM(BG126:BG208)),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ROUND((SUM(BH126:BH208)),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ROUND((SUM(BI126:BI208)),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9" t="str">
        <f>E9</f>
        <v>SO01 - SO01  Spevnené plochy - úprava 14.02.2021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J127</f>
        <v>0</v>
      </c>
      <c r="L97" s="118"/>
    </row>
    <row r="98" spans="1:31" s="10" customFormat="1" ht="19.95" customHeight="1">
      <c r="B98" s="122"/>
      <c r="D98" s="123" t="s">
        <v>117</v>
      </c>
      <c r="E98" s="124"/>
      <c r="F98" s="124"/>
      <c r="G98" s="124"/>
      <c r="H98" s="124"/>
      <c r="I98" s="124"/>
      <c r="J98" s="125">
        <f>J128</f>
        <v>0</v>
      </c>
      <c r="L98" s="122"/>
    </row>
    <row r="99" spans="1:31" s="10" customFormat="1" ht="19.95" customHeight="1">
      <c r="B99" s="122"/>
      <c r="D99" s="123" t="s">
        <v>118</v>
      </c>
      <c r="E99" s="124"/>
      <c r="F99" s="124"/>
      <c r="G99" s="124"/>
      <c r="H99" s="124"/>
      <c r="I99" s="124"/>
      <c r="J99" s="125">
        <f>J140</f>
        <v>0</v>
      </c>
      <c r="L99" s="122"/>
    </row>
    <row r="100" spans="1:31" s="10" customFormat="1" ht="19.95" customHeight="1">
      <c r="B100" s="122"/>
      <c r="D100" s="123" t="s">
        <v>119</v>
      </c>
      <c r="E100" s="124"/>
      <c r="F100" s="124"/>
      <c r="G100" s="124"/>
      <c r="H100" s="124"/>
      <c r="I100" s="124"/>
      <c r="J100" s="125">
        <f>J143</f>
        <v>0</v>
      </c>
      <c r="L100" s="122"/>
    </row>
    <row r="101" spans="1:31" s="10" customFormat="1" ht="19.95" customHeight="1">
      <c r="B101" s="122"/>
      <c r="D101" s="123" t="s">
        <v>120</v>
      </c>
      <c r="E101" s="124"/>
      <c r="F101" s="124"/>
      <c r="G101" s="124"/>
      <c r="H101" s="124"/>
      <c r="I101" s="124"/>
      <c r="J101" s="125">
        <f>J145</f>
        <v>0</v>
      </c>
      <c r="L101" s="122"/>
    </row>
    <row r="102" spans="1:31" s="10" customFormat="1" ht="19.95" customHeight="1">
      <c r="B102" s="122"/>
      <c r="D102" s="123" t="s">
        <v>121</v>
      </c>
      <c r="E102" s="124"/>
      <c r="F102" s="124"/>
      <c r="G102" s="124"/>
      <c r="H102" s="124"/>
      <c r="I102" s="124"/>
      <c r="J102" s="125">
        <f>J163</f>
        <v>0</v>
      </c>
      <c r="L102" s="122"/>
    </row>
    <row r="103" spans="1:31" s="10" customFormat="1" ht="19.95" customHeight="1">
      <c r="B103" s="122"/>
      <c r="D103" s="123" t="s">
        <v>122</v>
      </c>
      <c r="E103" s="124"/>
      <c r="F103" s="124"/>
      <c r="G103" s="124"/>
      <c r="H103" s="124"/>
      <c r="I103" s="124"/>
      <c r="J103" s="125">
        <f>J200</f>
        <v>0</v>
      </c>
      <c r="L103" s="122"/>
    </row>
    <row r="104" spans="1:31" s="9" customFormat="1" ht="24.9" customHeight="1">
      <c r="B104" s="118"/>
      <c r="D104" s="119" t="s">
        <v>123</v>
      </c>
      <c r="E104" s="120"/>
      <c r="F104" s="120"/>
      <c r="G104" s="120"/>
      <c r="H104" s="120"/>
      <c r="I104" s="120"/>
      <c r="J104" s="121">
        <f>J202</f>
        <v>0</v>
      </c>
      <c r="L104" s="118"/>
    </row>
    <row r="105" spans="1:31" s="10" customFormat="1" ht="19.95" customHeight="1">
      <c r="B105" s="122"/>
      <c r="D105" s="123" t="s">
        <v>124</v>
      </c>
      <c r="E105" s="124"/>
      <c r="F105" s="124"/>
      <c r="G105" s="124"/>
      <c r="H105" s="124"/>
      <c r="I105" s="124"/>
      <c r="J105" s="125">
        <f>J203</f>
        <v>0</v>
      </c>
      <c r="L105" s="122"/>
    </row>
    <row r="106" spans="1:31" s="9" customFormat="1" ht="24.9" customHeight="1">
      <c r="B106" s="118"/>
      <c r="D106" s="119" t="s">
        <v>125</v>
      </c>
      <c r="E106" s="120"/>
      <c r="F106" s="120"/>
      <c r="G106" s="120"/>
      <c r="H106" s="120"/>
      <c r="I106" s="120"/>
      <c r="J106" s="121">
        <f>J207</f>
        <v>0</v>
      </c>
      <c r="L106" s="118"/>
    </row>
    <row r="107" spans="1:31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31" s="2" customFormat="1" ht="6.9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" customHeight="1">
      <c r="A113" s="33"/>
      <c r="B113" s="34"/>
      <c r="C113" s="22" t="s">
        <v>126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58" t="str">
        <f>E7</f>
        <v>Revitalizácia areálu Plaváreň Štiavničky</v>
      </c>
      <c r="F116" s="259"/>
      <c r="G116" s="259"/>
      <c r="H116" s="25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109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39" t="str">
        <f>E9</f>
        <v>SO01 - SO01  Spevnené plochy - úprava 14.02.2021</v>
      </c>
      <c r="F118" s="257"/>
      <c r="G118" s="257"/>
      <c r="H118" s="257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F12</f>
        <v>Banská Bystrica</v>
      </c>
      <c r="G120" s="33"/>
      <c r="H120" s="33"/>
      <c r="I120" s="28" t="s">
        <v>20</v>
      </c>
      <c r="J120" s="56" t="str">
        <f>IF(J12="","",J12)</f>
        <v>25. 11. 2020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15" customHeight="1">
      <c r="A122" s="33"/>
      <c r="B122" s="34"/>
      <c r="C122" s="28" t="s">
        <v>22</v>
      </c>
      <c r="D122" s="33"/>
      <c r="E122" s="33"/>
      <c r="F122" s="26" t="str">
        <f>E15</f>
        <v>MBB, a.s., ČSA 26, Banská Bystrica</v>
      </c>
      <c r="G122" s="33"/>
      <c r="H122" s="33"/>
      <c r="I122" s="28" t="s">
        <v>28</v>
      </c>
      <c r="J122" s="31" t="str">
        <f>E21</f>
        <v>CREAT, s.r.o.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26</v>
      </c>
      <c r="D123" s="33"/>
      <c r="E123" s="33"/>
      <c r="F123" s="26" t="str">
        <f>IF(E18="","",E18)</f>
        <v>Vyplň údaj</v>
      </c>
      <c r="G123" s="33"/>
      <c r="H123" s="33"/>
      <c r="I123" s="28" t="s">
        <v>31</v>
      </c>
      <c r="J123" s="31" t="str">
        <f>E24</f>
        <v>Ing.Jedlička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6"/>
      <c r="B125" s="127"/>
      <c r="C125" s="128" t="s">
        <v>127</v>
      </c>
      <c r="D125" s="129" t="s">
        <v>59</v>
      </c>
      <c r="E125" s="129" t="s">
        <v>55</v>
      </c>
      <c r="F125" s="129" t="s">
        <v>56</v>
      </c>
      <c r="G125" s="129" t="s">
        <v>128</v>
      </c>
      <c r="H125" s="129" t="s">
        <v>129</v>
      </c>
      <c r="I125" s="129" t="s">
        <v>130</v>
      </c>
      <c r="J125" s="130" t="s">
        <v>113</v>
      </c>
      <c r="K125" s="131" t="s">
        <v>131</v>
      </c>
      <c r="L125" s="132"/>
      <c r="M125" s="63" t="s">
        <v>1</v>
      </c>
      <c r="N125" s="64" t="s">
        <v>38</v>
      </c>
      <c r="O125" s="64" t="s">
        <v>132</v>
      </c>
      <c r="P125" s="64" t="s">
        <v>133</v>
      </c>
      <c r="Q125" s="64" t="s">
        <v>134</v>
      </c>
      <c r="R125" s="64" t="s">
        <v>135</v>
      </c>
      <c r="S125" s="64" t="s">
        <v>136</v>
      </c>
      <c r="T125" s="65" t="s">
        <v>137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8" customHeight="1">
      <c r="A126" s="33"/>
      <c r="B126" s="34"/>
      <c r="C126" s="70" t="s">
        <v>114</v>
      </c>
      <c r="D126" s="33"/>
      <c r="E126" s="33"/>
      <c r="F126" s="33"/>
      <c r="G126" s="33"/>
      <c r="H126" s="33"/>
      <c r="I126" s="33"/>
      <c r="J126" s="133">
        <f>BK126</f>
        <v>0</v>
      </c>
      <c r="K126" s="33"/>
      <c r="L126" s="34"/>
      <c r="M126" s="66"/>
      <c r="N126" s="57"/>
      <c r="O126" s="67"/>
      <c r="P126" s="134">
        <f>P127+P202+P207</f>
        <v>0</v>
      </c>
      <c r="Q126" s="67"/>
      <c r="R126" s="134">
        <f>R127+R202+R207</f>
        <v>2560.0815708999999</v>
      </c>
      <c r="S126" s="67"/>
      <c r="T126" s="135">
        <f>T127+T202+T207</f>
        <v>1075.4064999999998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73</v>
      </c>
      <c r="AU126" s="18" t="s">
        <v>115</v>
      </c>
      <c r="BK126" s="136">
        <f>BK127+BK202+BK207</f>
        <v>0</v>
      </c>
    </row>
    <row r="127" spans="1:63" s="12" customFormat="1" ht="25.95" customHeight="1">
      <c r="B127" s="137"/>
      <c r="D127" s="138" t="s">
        <v>73</v>
      </c>
      <c r="E127" s="139" t="s">
        <v>138</v>
      </c>
      <c r="F127" s="139" t="s">
        <v>139</v>
      </c>
      <c r="I127" s="140"/>
      <c r="J127" s="141">
        <f>BK127</f>
        <v>0</v>
      </c>
      <c r="L127" s="137"/>
      <c r="M127" s="142"/>
      <c r="N127" s="143"/>
      <c r="O127" s="143"/>
      <c r="P127" s="144">
        <f>P128+P140+P143+P145+P163+P200</f>
        <v>0</v>
      </c>
      <c r="Q127" s="143"/>
      <c r="R127" s="144">
        <f>R128+R140+R143+R145+R163+R200</f>
        <v>2560.0815708999999</v>
      </c>
      <c r="S127" s="143"/>
      <c r="T127" s="145">
        <f>T128+T140+T143+T145+T163+T200</f>
        <v>1075.4064999999998</v>
      </c>
      <c r="AR127" s="138" t="s">
        <v>82</v>
      </c>
      <c r="AT127" s="146" t="s">
        <v>73</v>
      </c>
      <c r="AU127" s="146" t="s">
        <v>74</v>
      </c>
      <c r="AY127" s="138" t="s">
        <v>140</v>
      </c>
      <c r="BK127" s="147">
        <f>BK128+BK140+BK143+BK145+BK163+BK200</f>
        <v>0</v>
      </c>
    </row>
    <row r="128" spans="1:63" s="12" customFormat="1" ht="22.8" customHeight="1">
      <c r="B128" s="137"/>
      <c r="D128" s="138" t="s">
        <v>73</v>
      </c>
      <c r="E128" s="148" t="s">
        <v>82</v>
      </c>
      <c r="F128" s="148" t="s">
        <v>141</v>
      </c>
      <c r="I128" s="140"/>
      <c r="J128" s="149">
        <f>BK128</f>
        <v>0</v>
      </c>
      <c r="L128" s="137"/>
      <c r="M128" s="142"/>
      <c r="N128" s="143"/>
      <c r="O128" s="143"/>
      <c r="P128" s="144">
        <f>SUM(P129:P139)</f>
        <v>0</v>
      </c>
      <c r="Q128" s="143"/>
      <c r="R128" s="144">
        <f>SUM(R129:R139)</f>
        <v>1.755E-3</v>
      </c>
      <c r="S128" s="143"/>
      <c r="T128" s="145">
        <f>SUM(T129:T139)</f>
        <v>1063.3064999999999</v>
      </c>
      <c r="AR128" s="138" t="s">
        <v>82</v>
      </c>
      <c r="AT128" s="146" t="s">
        <v>73</v>
      </c>
      <c r="AU128" s="146" t="s">
        <v>82</v>
      </c>
      <c r="AY128" s="138" t="s">
        <v>140</v>
      </c>
      <c r="BK128" s="147">
        <f>SUM(BK129:BK139)</f>
        <v>0</v>
      </c>
    </row>
    <row r="129" spans="1:65" s="2" customFormat="1" ht="33" customHeight="1">
      <c r="A129" s="33"/>
      <c r="B129" s="150"/>
      <c r="C129" s="151" t="s">
        <v>82</v>
      </c>
      <c r="D129" s="151" t="s">
        <v>142</v>
      </c>
      <c r="E129" s="152" t="s">
        <v>143</v>
      </c>
      <c r="F129" s="153" t="s">
        <v>144</v>
      </c>
      <c r="G129" s="154" t="s">
        <v>145</v>
      </c>
      <c r="H129" s="155">
        <v>367.5</v>
      </c>
      <c r="I129" s="156"/>
      <c r="J129" s="155">
        <f t="shared" ref="J129:J137" si="0">ROUND(I129*H129,2)</f>
        <v>0</v>
      </c>
      <c r="K129" s="157"/>
      <c r="L129" s="34"/>
      <c r="M129" s="158" t="s">
        <v>1</v>
      </c>
      <c r="N129" s="159" t="s">
        <v>40</v>
      </c>
      <c r="O129" s="59"/>
      <c r="P129" s="160">
        <f t="shared" ref="P129:P137" si="1">O129*H129</f>
        <v>0</v>
      </c>
      <c r="Q129" s="160">
        <v>0</v>
      </c>
      <c r="R129" s="160">
        <f t="shared" ref="R129:R137" si="2">Q129*H129</f>
        <v>0</v>
      </c>
      <c r="S129" s="160">
        <v>0.72</v>
      </c>
      <c r="T129" s="161">
        <f t="shared" ref="T129:T137" si="3">S129*H129</f>
        <v>264.59999999999997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146</v>
      </c>
      <c r="AT129" s="162" t="s">
        <v>142</v>
      </c>
      <c r="AU129" s="162" t="s">
        <v>97</v>
      </c>
      <c r="AY129" s="18" t="s">
        <v>140</v>
      </c>
      <c r="BE129" s="163">
        <f t="shared" ref="BE129:BE137" si="4">IF(N129="základná",J129,0)</f>
        <v>0</v>
      </c>
      <c r="BF129" s="163">
        <f t="shared" ref="BF129:BF137" si="5">IF(N129="znížená",J129,0)</f>
        <v>0</v>
      </c>
      <c r="BG129" s="163">
        <f t="shared" ref="BG129:BG137" si="6">IF(N129="zákl. prenesená",J129,0)</f>
        <v>0</v>
      </c>
      <c r="BH129" s="163">
        <f t="shared" ref="BH129:BH137" si="7">IF(N129="zníž. prenesená",J129,0)</f>
        <v>0</v>
      </c>
      <c r="BI129" s="163">
        <f t="shared" ref="BI129:BI137" si="8">IF(N129="nulová",J129,0)</f>
        <v>0</v>
      </c>
      <c r="BJ129" s="18" t="s">
        <v>97</v>
      </c>
      <c r="BK129" s="163">
        <f t="shared" ref="BK129:BK137" si="9">ROUND(I129*H129,2)</f>
        <v>0</v>
      </c>
      <c r="BL129" s="18" t="s">
        <v>146</v>
      </c>
      <c r="BM129" s="162" t="s">
        <v>147</v>
      </c>
    </row>
    <row r="130" spans="1:65" s="2" customFormat="1" ht="33" customHeight="1">
      <c r="A130" s="33"/>
      <c r="B130" s="150"/>
      <c r="C130" s="151" t="s">
        <v>97</v>
      </c>
      <c r="D130" s="151" t="s">
        <v>142</v>
      </c>
      <c r="E130" s="152" t="s">
        <v>148</v>
      </c>
      <c r="F130" s="153" t="s">
        <v>149</v>
      </c>
      <c r="G130" s="154" t="s">
        <v>145</v>
      </c>
      <c r="H130" s="155">
        <v>785.5</v>
      </c>
      <c r="I130" s="156"/>
      <c r="J130" s="155">
        <f t="shared" si="0"/>
        <v>0</v>
      </c>
      <c r="K130" s="157"/>
      <c r="L130" s="34"/>
      <c r="M130" s="158" t="s">
        <v>1</v>
      </c>
      <c r="N130" s="159" t="s">
        <v>40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0.5</v>
      </c>
      <c r="T130" s="161">
        <f t="shared" si="3"/>
        <v>392.75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146</v>
      </c>
      <c r="AT130" s="162" t="s">
        <v>142</v>
      </c>
      <c r="AU130" s="162" t="s">
        <v>97</v>
      </c>
      <c r="AY130" s="18" t="s">
        <v>140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146</v>
      </c>
      <c r="BM130" s="162" t="s">
        <v>150</v>
      </c>
    </row>
    <row r="131" spans="1:65" s="2" customFormat="1" ht="33" customHeight="1">
      <c r="A131" s="33"/>
      <c r="B131" s="150"/>
      <c r="C131" s="151" t="s">
        <v>151</v>
      </c>
      <c r="D131" s="151" t="s">
        <v>142</v>
      </c>
      <c r="E131" s="152" t="s">
        <v>152</v>
      </c>
      <c r="F131" s="153" t="s">
        <v>153</v>
      </c>
      <c r="G131" s="154" t="s">
        <v>145</v>
      </c>
      <c r="H131" s="155">
        <v>19.5</v>
      </c>
      <c r="I131" s="156"/>
      <c r="J131" s="155">
        <f t="shared" si="0"/>
        <v>0</v>
      </c>
      <c r="K131" s="157"/>
      <c r="L131" s="34"/>
      <c r="M131" s="158" t="s">
        <v>1</v>
      </c>
      <c r="N131" s="159" t="s">
        <v>40</v>
      </c>
      <c r="O131" s="59"/>
      <c r="P131" s="160">
        <f t="shared" si="1"/>
        <v>0</v>
      </c>
      <c r="Q131" s="160">
        <v>9.0000000000000006E-5</v>
      </c>
      <c r="R131" s="160">
        <f t="shared" si="2"/>
        <v>1.755E-3</v>
      </c>
      <c r="S131" s="160">
        <v>0.127</v>
      </c>
      <c r="T131" s="161">
        <f t="shared" si="3"/>
        <v>2.4765000000000001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146</v>
      </c>
      <c r="AT131" s="162" t="s">
        <v>142</v>
      </c>
      <c r="AU131" s="162" t="s">
        <v>97</v>
      </c>
      <c r="AY131" s="18" t="s">
        <v>140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146</v>
      </c>
      <c r="BM131" s="162" t="s">
        <v>154</v>
      </c>
    </row>
    <row r="132" spans="1:65" s="2" customFormat="1" ht="33" customHeight="1">
      <c r="A132" s="33"/>
      <c r="B132" s="150"/>
      <c r="C132" s="151" t="s">
        <v>146</v>
      </c>
      <c r="D132" s="151" t="s">
        <v>142</v>
      </c>
      <c r="E132" s="152" t="s">
        <v>155</v>
      </c>
      <c r="F132" s="153" t="s">
        <v>156</v>
      </c>
      <c r="G132" s="154" t="s">
        <v>145</v>
      </c>
      <c r="H132" s="155">
        <v>720.5</v>
      </c>
      <c r="I132" s="156"/>
      <c r="J132" s="155">
        <f t="shared" si="0"/>
        <v>0</v>
      </c>
      <c r="K132" s="157"/>
      <c r="L132" s="34"/>
      <c r="M132" s="158" t="s">
        <v>1</v>
      </c>
      <c r="N132" s="159" t="s">
        <v>40</v>
      </c>
      <c r="O132" s="59"/>
      <c r="P132" s="160">
        <f t="shared" si="1"/>
        <v>0</v>
      </c>
      <c r="Q132" s="160">
        <v>0</v>
      </c>
      <c r="R132" s="160">
        <f t="shared" si="2"/>
        <v>0</v>
      </c>
      <c r="S132" s="160">
        <v>0.56000000000000005</v>
      </c>
      <c r="T132" s="161">
        <f t="shared" si="3"/>
        <v>403.48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146</v>
      </c>
      <c r="BM132" s="162" t="s">
        <v>157</v>
      </c>
    </row>
    <row r="133" spans="1:65" s="2" customFormat="1" ht="33" customHeight="1">
      <c r="A133" s="33"/>
      <c r="B133" s="150"/>
      <c r="C133" s="151" t="s">
        <v>158</v>
      </c>
      <c r="D133" s="151" t="s">
        <v>142</v>
      </c>
      <c r="E133" s="152" t="s">
        <v>159</v>
      </c>
      <c r="F133" s="153" t="s">
        <v>160</v>
      </c>
      <c r="G133" s="154" t="s">
        <v>161</v>
      </c>
      <c r="H133" s="155">
        <v>173.54</v>
      </c>
      <c r="I133" s="156"/>
      <c r="J133" s="155">
        <f t="shared" si="0"/>
        <v>0</v>
      </c>
      <c r="K133" s="157"/>
      <c r="L133" s="34"/>
      <c r="M133" s="158" t="s">
        <v>1</v>
      </c>
      <c r="N133" s="159" t="s">
        <v>40</v>
      </c>
      <c r="O133" s="59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146</v>
      </c>
      <c r="AT133" s="162" t="s">
        <v>142</v>
      </c>
      <c r="AU133" s="162" t="s">
        <v>97</v>
      </c>
      <c r="AY133" s="18" t="s">
        <v>140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8" t="s">
        <v>97</v>
      </c>
      <c r="BK133" s="163">
        <f t="shared" si="9"/>
        <v>0</v>
      </c>
      <c r="BL133" s="18" t="s">
        <v>146</v>
      </c>
      <c r="BM133" s="162" t="s">
        <v>162</v>
      </c>
    </row>
    <row r="134" spans="1:65" s="2" customFormat="1" ht="21.75" customHeight="1">
      <c r="A134" s="33"/>
      <c r="B134" s="150"/>
      <c r="C134" s="151" t="s">
        <v>163</v>
      </c>
      <c r="D134" s="151" t="s">
        <v>142</v>
      </c>
      <c r="E134" s="152" t="s">
        <v>164</v>
      </c>
      <c r="F134" s="153" t="s">
        <v>165</v>
      </c>
      <c r="G134" s="154" t="s">
        <v>161</v>
      </c>
      <c r="H134" s="155">
        <v>235.75</v>
      </c>
      <c r="I134" s="156"/>
      <c r="J134" s="155">
        <f t="shared" si="0"/>
        <v>0</v>
      </c>
      <c r="K134" s="157"/>
      <c r="L134" s="34"/>
      <c r="M134" s="158" t="s">
        <v>1</v>
      </c>
      <c r="N134" s="159" t="s">
        <v>40</v>
      </c>
      <c r="O134" s="59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146</v>
      </c>
      <c r="AT134" s="162" t="s">
        <v>142</v>
      </c>
      <c r="AU134" s="162" t="s">
        <v>97</v>
      </c>
      <c r="AY134" s="18" t="s">
        <v>140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8" t="s">
        <v>97</v>
      </c>
      <c r="BK134" s="163">
        <f t="shared" si="9"/>
        <v>0</v>
      </c>
      <c r="BL134" s="18" t="s">
        <v>146</v>
      </c>
      <c r="BM134" s="162" t="s">
        <v>166</v>
      </c>
    </row>
    <row r="135" spans="1:65" s="2" customFormat="1" ht="33" customHeight="1">
      <c r="A135" s="33"/>
      <c r="B135" s="150"/>
      <c r="C135" s="151" t="s">
        <v>167</v>
      </c>
      <c r="D135" s="151" t="s">
        <v>142</v>
      </c>
      <c r="E135" s="152" t="s">
        <v>168</v>
      </c>
      <c r="F135" s="153" t="s">
        <v>169</v>
      </c>
      <c r="G135" s="154" t="s">
        <v>161</v>
      </c>
      <c r="H135" s="155">
        <v>409.29</v>
      </c>
      <c r="I135" s="156"/>
      <c r="J135" s="155">
        <f t="shared" si="0"/>
        <v>0</v>
      </c>
      <c r="K135" s="157"/>
      <c r="L135" s="34"/>
      <c r="M135" s="158" t="s">
        <v>1</v>
      </c>
      <c r="N135" s="159" t="s">
        <v>40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146</v>
      </c>
      <c r="AT135" s="162" t="s">
        <v>142</v>
      </c>
      <c r="AU135" s="162" t="s">
        <v>97</v>
      </c>
      <c r="AY135" s="18" t="s">
        <v>140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146</v>
      </c>
      <c r="BM135" s="162" t="s">
        <v>170</v>
      </c>
    </row>
    <row r="136" spans="1:65" s="2" customFormat="1" ht="21.75" customHeight="1">
      <c r="A136" s="33"/>
      <c r="B136" s="150"/>
      <c r="C136" s="151" t="s">
        <v>171</v>
      </c>
      <c r="D136" s="151" t="s">
        <v>142</v>
      </c>
      <c r="E136" s="152" t="s">
        <v>172</v>
      </c>
      <c r="F136" s="153" t="s">
        <v>173</v>
      </c>
      <c r="G136" s="154" t="s">
        <v>161</v>
      </c>
      <c r="H136" s="155">
        <v>409.29</v>
      </c>
      <c r="I136" s="156"/>
      <c r="J136" s="155">
        <f t="shared" si="0"/>
        <v>0</v>
      </c>
      <c r="K136" s="157"/>
      <c r="L136" s="34"/>
      <c r="M136" s="158" t="s">
        <v>1</v>
      </c>
      <c r="N136" s="159" t="s">
        <v>40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146</v>
      </c>
      <c r="AT136" s="162" t="s">
        <v>142</v>
      </c>
      <c r="AU136" s="162" t="s">
        <v>97</v>
      </c>
      <c r="AY136" s="18" t="s">
        <v>140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146</v>
      </c>
      <c r="BM136" s="162" t="s">
        <v>174</v>
      </c>
    </row>
    <row r="137" spans="1:65" s="2" customFormat="1" ht="21.75" customHeight="1">
      <c r="A137" s="33"/>
      <c r="B137" s="150"/>
      <c r="C137" s="151" t="s">
        <v>175</v>
      </c>
      <c r="D137" s="151" t="s">
        <v>142</v>
      </c>
      <c r="E137" s="152" t="s">
        <v>176</v>
      </c>
      <c r="F137" s="153" t="s">
        <v>177</v>
      </c>
      <c r="G137" s="154" t="s">
        <v>178</v>
      </c>
      <c r="H137" s="155">
        <v>757.19</v>
      </c>
      <c r="I137" s="156"/>
      <c r="J137" s="155">
        <f t="shared" si="0"/>
        <v>0</v>
      </c>
      <c r="K137" s="157"/>
      <c r="L137" s="34"/>
      <c r="M137" s="158" t="s">
        <v>1</v>
      </c>
      <c r="N137" s="159" t="s">
        <v>40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146</v>
      </c>
      <c r="AT137" s="162" t="s">
        <v>142</v>
      </c>
      <c r="AU137" s="162" t="s">
        <v>97</v>
      </c>
      <c r="AY137" s="18" t="s">
        <v>140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146</v>
      </c>
      <c r="BM137" s="162" t="s">
        <v>179</v>
      </c>
    </row>
    <row r="138" spans="1:65" s="13" customFormat="1">
      <c r="B138" s="164"/>
      <c r="D138" s="165" t="s">
        <v>180</v>
      </c>
      <c r="E138" s="166" t="s">
        <v>1</v>
      </c>
      <c r="F138" s="167" t="s">
        <v>181</v>
      </c>
      <c r="H138" s="168">
        <v>757.19</v>
      </c>
      <c r="I138" s="169"/>
      <c r="L138" s="164"/>
      <c r="M138" s="170"/>
      <c r="N138" s="171"/>
      <c r="O138" s="171"/>
      <c r="P138" s="171"/>
      <c r="Q138" s="171"/>
      <c r="R138" s="171"/>
      <c r="S138" s="171"/>
      <c r="T138" s="172"/>
      <c r="AT138" s="166" t="s">
        <v>180</v>
      </c>
      <c r="AU138" s="166" t="s">
        <v>97</v>
      </c>
      <c r="AV138" s="13" t="s">
        <v>97</v>
      </c>
      <c r="AW138" s="13" t="s">
        <v>30</v>
      </c>
      <c r="AX138" s="13" t="s">
        <v>74</v>
      </c>
      <c r="AY138" s="166" t="s">
        <v>140</v>
      </c>
    </row>
    <row r="139" spans="1:65" s="14" customFormat="1">
      <c r="B139" s="173"/>
      <c r="D139" s="165" t="s">
        <v>180</v>
      </c>
      <c r="E139" s="174" t="s">
        <v>1</v>
      </c>
      <c r="F139" s="175" t="s">
        <v>182</v>
      </c>
      <c r="H139" s="176">
        <v>757.19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180</v>
      </c>
      <c r="AU139" s="174" t="s">
        <v>97</v>
      </c>
      <c r="AV139" s="14" t="s">
        <v>146</v>
      </c>
      <c r="AW139" s="14" t="s">
        <v>30</v>
      </c>
      <c r="AX139" s="14" t="s">
        <v>82</v>
      </c>
      <c r="AY139" s="174" t="s">
        <v>140</v>
      </c>
    </row>
    <row r="140" spans="1:65" s="12" customFormat="1" ht="22.8" customHeight="1">
      <c r="B140" s="137"/>
      <c r="D140" s="138" t="s">
        <v>73</v>
      </c>
      <c r="E140" s="148" t="s">
        <v>97</v>
      </c>
      <c r="F140" s="148" t="s">
        <v>183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SUM(P141:P142)</f>
        <v>0</v>
      </c>
      <c r="Q140" s="143"/>
      <c r="R140" s="144">
        <f>SUM(R141:R142)</f>
        <v>0</v>
      </c>
      <c r="S140" s="143"/>
      <c r="T140" s="145">
        <f>SUM(T141:T142)</f>
        <v>0</v>
      </c>
      <c r="AR140" s="138" t="s">
        <v>82</v>
      </c>
      <c r="AT140" s="146" t="s">
        <v>73</v>
      </c>
      <c r="AU140" s="146" t="s">
        <v>82</v>
      </c>
      <c r="AY140" s="138" t="s">
        <v>140</v>
      </c>
      <c r="BK140" s="147">
        <f>SUM(BK141:BK142)</f>
        <v>0</v>
      </c>
    </row>
    <row r="141" spans="1:65" s="2" customFormat="1" ht="21.75" customHeight="1">
      <c r="A141" s="33"/>
      <c r="B141" s="150"/>
      <c r="C141" s="151" t="s">
        <v>184</v>
      </c>
      <c r="D141" s="151" t="s">
        <v>142</v>
      </c>
      <c r="E141" s="152" t="s">
        <v>185</v>
      </c>
      <c r="F141" s="153" t="s">
        <v>186</v>
      </c>
      <c r="G141" s="154" t="s">
        <v>145</v>
      </c>
      <c r="H141" s="155">
        <v>1637</v>
      </c>
      <c r="I141" s="156"/>
      <c r="J141" s="155">
        <f>ROUND(I141*H141,2)</f>
        <v>0</v>
      </c>
      <c r="K141" s="157"/>
      <c r="L141" s="34"/>
      <c r="M141" s="158" t="s">
        <v>1</v>
      </c>
      <c r="N141" s="159" t="s">
        <v>40</v>
      </c>
      <c r="O141" s="59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146</v>
      </c>
      <c r="AT141" s="162" t="s">
        <v>142</v>
      </c>
      <c r="AU141" s="162" t="s">
        <v>97</v>
      </c>
      <c r="AY141" s="18" t="s">
        <v>140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8" t="s">
        <v>97</v>
      </c>
      <c r="BK141" s="163">
        <f>ROUND(I141*H141,2)</f>
        <v>0</v>
      </c>
      <c r="BL141" s="18" t="s">
        <v>146</v>
      </c>
      <c r="BM141" s="162" t="s">
        <v>187</v>
      </c>
    </row>
    <row r="142" spans="1:65" s="2" customFormat="1" ht="21.75" customHeight="1">
      <c r="A142" s="33"/>
      <c r="B142" s="150"/>
      <c r="C142" s="181" t="s">
        <v>188</v>
      </c>
      <c r="D142" s="181" t="s">
        <v>189</v>
      </c>
      <c r="E142" s="182" t="s">
        <v>190</v>
      </c>
      <c r="F142" s="183" t="s">
        <v>2121</v>
      </c>
      <c r="G142" s="184" t="s">
        <v>145</v>
      </c>
      <c r="H142" s="185">
        <v>1669.74</v>
      </c>
      <c r="I142" s="186"/>
      <c r="J142" s="185">
        <f>ROUND(I142*H142,2)</f>
        <v>0</v>
      </c>
      <c r="K142" s="187"/>
      <c r="L142" s="188"/>
      <c r="M142" s="189" t="s">
        <v>1</v>
      </c>
      <c r="N142" s="190" t="s">
        <v>40</v>
      </c>
      <c r="O142" s="59"/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171</v>
      </c>
      <c r="AT142" s="162" t="s">
        <v>189</v>
      </c>
      <c r="AU142" s="162" t="s">
        <v>97</v>
      </c>
      <c r="AY142" s="18" t="s">
        <v>140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8" t="s">
        <v>97</v>
      </c>
      <c r="BK142" s="163">
        <f>ROUND(I142*H142,2)</f>
        <v>0</v>
      </c>
      <c r="BL142" s="18" t="s">
        <v>146</v>
      </c>
      <c r="BM142" s="162" t="s">
        <v>191</v>
      </c>
    </row>
    <row r="143" spans="1:65" s="12" customFormat="1" ht="22.8" customHeight="1">
      <c r="B143" s="137"/>
      <c r="D143" s="138" t="s">
        <v>73</v>
      </c>
      <c r="E143" s="148" t="s">
        <v>146</v>
      </c>
      <c r="F143" s="148" t="s">
        <v>192</v>
      </c>
      <c r="I143" s="140"/>
      <c r="J143" s="149">
        <f>BK143</f>
        <v>0</v>
      </c>
      <c r="L143" s="137"/>
      <c r="M143" s="142"/>
      <c r="N143" s="143"/>
      <c r="O143" s="143"/>
      <c r="P143" s="144">
        <f>P144</f>
        <v>0</v>
      </c>
      <c r="Q143" s="143"/>
      <c r="R143" s="144">
        <f>R144</f>
        <v>162.08192</v>
      </c>
      <c r="S143" s="143"/>
      <c r="T143" s="145">
        <f>T144</f>
        <v>0</v>
      </c>
      <c r="AR143" s="138" t="s">
        <v>82</v>
      </c>
      <c r="AT143" s="146" t="s">
        <v>73</v>
      </c>
      <c r="AU143" s="146" t="s">
        <v>82</v>
      </c>
      <c r="AY143" s="138" t="s">
        <v>140</v>
      </c>
      <c r="BK143" s="147">
        <f>BK144</f>
        <v>0</v>
      </c>
    </row>
    <row r="144" spans="1:65" s="2" customFormat="1" ht="33" customHeight="1">
      <c r="A144" s="33"/>
      <c r="B144" s="150"/>
      <c r="C144" s="151" t="s">
        <v>193</v>
      </c>
      <c r="D144" s="151" t="s">
        <v>142</v>
      </c>
      <c r="E144" s="152" t="s">
        <v>194</v>
      </c>
      <c r="F144" s="153" t="s">
        <v>195</v>
      </c>
      <c r="G144" s="154" t="s">
        <v>145</v>
      </c>
      <c r="H144" s="155">
        <v>1001</v>
      </c>
      <c r="I144" s="156"/>
      <c r="J144" s="155">
        <f>ROUND(I144*H144,2)</f>
        <v>0</v>
      </c>
      <c r="K144" s="157"/>
      <c r="L144" s="34"/>
      <c r="M144" s="158" t="s">
        <v>1</v>
      </c>
      <c r="N144" s="159" t="s">
        <v>40</v>
      </c>
      <c r="O144" s="59"/>
      <c r="P144" s="160">
        <f>O144*H144</f>
        <v>0</v>
      </c>
      <c r="Q144" s="160">
        <v>0.16192000000000001</v>
      </c>
      <c r="R144" s="160">
        <f>Q144*H144</f>
        <v>162.08192</v>
      </c>
      <c r="S144" s="160">
        <v>0</v>
      </c>
      <c r="T144" s="161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146</v>
      </c>
      <c r="AT144" s="162" t="s">
        <v>142</v>
      </c>
      <c r="AU144" s="162" t="s">
        <v>97</v>
      </c>
      <c r="AY144" s="18" t="s">
        <v>140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8" t="s">
        <v>97</v>
      </c>
      <c r="BK144" s="163">
        <f>ROUND(I144*H144,2)</f>
        <v>0</v>
      </c>
      <c r="BL144" s="18" t="s">
        <v>146</v>
      </c>
      <c r="BM144" s="162" t="s">
        <v>196</v>
      </c>
    </row>
    <row r="145" spans="1:65" s="12" customFormat="1" ht="22.8" customHeight="1">
      <c r="B145" s="137"/>
      <c r="D145" s="138" t="s">
        <v>73</v>
      </c>
      <c r="E145" s="148" t="s">
        <v>158</v>
      </c>
      <c r="F145" s="148" t="s">
        <v>197</v>
      </c>
      <c r="I145" s="140"/>
      <c r="J145" s="149">
        <f>BK145</f>
        <v>0</v>
      </c>
      <c r="L145" s="137"/>
      <c r="M145" s="142"/>
      <c r="N145" s="143"/>
      <c r="O145" s="143"/>
      <c r="P145" s="144">
        <f>SUM(P146:P162)</f>
        <v>0</v>
      </c>
      <c r="Q145" s="143"/>
      <c r="R145" s="144">
        <f>SUM(R146:R162)</f>
        <v>2055.3820540000002</v>
      </c>
      <c r="S145" s="143"/>
      <c r="T145" s="145">
        <f>SUM(T146:T162)</f>
        <v>0</v>
      </c>
      <c r="AR145" s="138" t="s">
        <v>82</v>
      </c>
      <c r="AT145" s="146" t="s">
        <v>73</v>
      </c>
      <c r="AU145" s="146" t="s">
        <v>82</v>
      </c>
      <c r="AY145" s="138" t="s">
        <v>140</v>
      </c>
      <c r="BK145" s="147">
        <f>SUM(BK146:BK162)</f>
        <v>0</v>
      </c>
    </row>
    <row r="146" spans="1:65" s="2" customFormat="1" ht="33" customHeight="1">
      <c r="A146" s="33"/>
      <c r="B146" s="150"/>
      <c r="C146" s="151" t="s">
        <v>198</v>
      </c>
      <c r="D146" s="151" t="s">
        <v>142</v>
      </c>
      <c r="E146" s="152" t="s">
        <v>199</v>
      </c>
      <c r="F146" s="153" t="s">
        <v>200</v>
      </c>
      <c r="G146" s="154" t="s">
        <v>145</v>
      </c>
      <c r="H146" s="155">
        <v>1594</v>
      </c>
      <c r="I146" s="156"/>
      <c r="J146" s="155">
        <f t="shared" ref="J146:J162" si="10">ROUND(I146*H146,2)</f>
        <v>0</v>
      </c>
      <c r="K146" s="157"/>
      <c r="L146" s="34"/>
      <c r="M146" s="158" t="s">
        <v>1</v>
      </c>
      <c r="N146" s="159" t="s">
        <v>40</v>
      </c>
      <c r="O146" s="59"/>
      <c r="P146" s="160">
        <f t="shared" ref="P146:P162" si="11">O146*H146</f>
        <v>0</v>
      </c>
      <c r="Q146" s="160">
        <v>0.38624999999999998</v>
      </c>
      <c r="R146" s="160">
        <f t="shared" ref="R146:R162" si="12">Q146*H146</f>
        <v>615.6825</v>
      </c>
      <c r="S146" s="160">
        <v>0</v>
      </c>
      <c r="T146" s="161">
        <f t="shared" ref="T146:T162" si="13"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 t="shared" ref="BE146:BE162" si="14">IF(N146="základná",J146,0)</f>
        <v>0</v>
      </c>
      <c r="BF146" s="163">
        <f t="shared" ref="BF146:BF162" si="15">IF(N146="znížená",J146,0)</f>
        <v>0</v>
      </c>
      <c r="BG146" s="163">
        <f t="shared" ref="BG146:BG162" si="16">IF(N146="zákl. prenesená",J146,0)</f>
        <v>0</v>
      </c>
      <c r="BH146" s="163">
        <f t="shared" ref="BH146:BH162" si="17">IF(N146="zníž. prenesená",J146,0)</f>
        <v>0</v>
      </c>
      <c r="BI146" s="163">
        <f t="shared" ref="BI146:BI162" si="18">IF(N146="nulová",J146,0)</f>
        <v>0</v>
      </c>
      <c r="BJ146" s="18" t="s">
        <v>97</v>
      </c>
      <c r="BK146" s="163">
        <f t="shared" ref="BK146:BK162" si="19">ROUND(I146*H146,2)</f>
        <v>0</v>
      </c>
      <c r="BL146" s="18" t="s">
        <v>146</v>
      </c>
      <c r="BM146" s="162" t="s">
        <v>201</v>
      </c>
    </row>
    <row r="147" spans="1:65" s="2" customFormat="1" ht="33" customHeight="1">
      <c r="A147" s="33"/>
      <c r="B147" s="150"/>
      <c r="C147" s="151" t="s">
        <v>202</v>
      </c>
      <c r="D147" s="151" t="s">
        <v>142</v>
      </c>
      <c r="E147" s="152" t="s">
        <v>203</v>
      </c>
      <c r="F147" s="153" t="s">
        <v>204</v>
      </c>
      <c r="G147" s="154" t="s">
        <v>145</v>
      </c>
      <c r="H147" s="155">
        <v>35</v>
      </c>
      <c r="I147" s="156"/>
      <c r="J147" s="155">
        <f t="shared" si="10"/>
        <v>0</v>
      </c>
      <c r="K147" s="157"/>
      <c r="L147" s="34"/>
      <c r="M147" s="158" t="s">
        <v>1</v>
      </c>
      <c r="N147" s="159" t="s">
        <v>40</v>
      </c>
      <c r="O147" s="59"/>
      <c r="P147" s="160">
        <f t="shared" si="11"/>
        <v>0</v>
      </c>
      <c r="Q147" s="160">
        <v>0.38624999999999998</v>
      </c>
      <c r="R147" s="160">
        <f t="shared" si="12"/>
        <v>13.518749999999999</v>
      </c>
      <c r="S147" s="160">
        <v>0</v>
      </c>
      <c r="T147" s="161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146</v>
      </c>
      <c r="AT147" s="162" t="s">
        <v>142</v>
      </c>
      <c r="AU147" s="162" t="s">
        <v>97</v>
      </c>
      <c r="AY147" s="18" t="s">
        <v>140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8" t="s">
        <v>97</v>
      </c>
      <c r="BK147" s="163">
        <f t="shared" si="19"/>
        <v>0</v>
      </c>
      <c r="BL147" s="18" t="s">
        <v>146</v>
      </c>
      <c r="BM147" s="162" t="s">
        <v>205</v>
      </c>
    </row>
    <row r="148" spans="1:65" s="2" customFormat="1" ht="33" customHeight="1">
      <c r="A148" s="33"/>
      <c r="B148" s="150"/>
      <c r="C148" s="151" t="s">
        <v>206</v>
      </c>
      <c r="D148" s="151" t="s">
        <v>142</v>
      </c>
      <c r="E148" s="152" t="s">
        <v>207</v>
      </c>
      <c r="F148" s="153" t="s">
        <v>208</v>
      </c>
      <c r="G148" s="154" t="s">
        <v>145</v>
      </c>
      <c r="H148" s="155">
        <v>182.5</v>
      </c>
      <c r="I148" s="156"/>
      <c r="J148" s="155">
        <f t="shared" si="10"/>
        <v>0</v>
      </c>
      <c r="K148" s="157"/>
      <c r="L148" s="34"/>
      <c r="M148" s="158" t="s">
        <v>1</v>
      </c>
      <c r="N148" s="159" t="s">
        <v>40</v>
      </c>
      <c r="O148" s="59"/>
      <c r="P148" s="160">
        <f t="shared" si="11"/>
        <v>0</v>
      </c>
      <c r="Q148" s="160">
        <v>0.48574000000000001</v>
      </c>
      <c r="R148" s="160">
        <f t="shared" si="12"/>
        <v>88.647549999999995</v>
      </c>
      <c r="S148" s="160">
        <v>0</v>
      </c>
      <c r="T148" s="161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146</v>
      </c>
      <c r="AT148" s="162" t="s">
        <v>142</v>
      </c>
      <c r="AU148" s="162" t="s">
        <v>97</v>
      </c>
      <c r="AY148" s="18" t="s">
        <v>140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8" t="s">
        <v>97</v>
      </c>
      <c r="BK148" s="163">
        <f t="shared" si="19"/>
        <v>0</v>
      </c>
      <c r="BL148" s="18" t="s">
        <v>146</v>
      </c>
      <c r="BM148" s="162" t="s">
        <v>209</v>
      </c>
    </row>
    <row r="149" spans="1:65" s="2" customFormat="1" ht="33" customHeight="1">
      <c r="A149" s="33"/>
      <c r="B149" s="150"/>
      <c r="C149" s="151" t="s">
        <v>210</v>
      </c>
      <c r="D149" s="151" t="s">
        <v>142</v>
      </c>
      <c r="E149" s="152" t="s">
        <v>211</v>
      </c>
      <c r="F149" s="153" t="s">
        <v>212</v>
      </c>
      <c r="G149" s="154" t="s">
        <v>145</v>
      </c>
      <c r="H149" s="155">
        <v>35</v>
      </c>
      <c r="I149" s="156"/>
      <c r="J149" s="155">
        <f t="shared" si="10"/>
        <v>0</v>
      </c>
      <c r="K149" s="157"/>
      <c r="L149" s="34"/>
      <c r="M149" s="158" t="s">
        <v>1</v>
      </c>
      <c r="N149" s="159" t="s">
        <v>40</v>
      </c>
      <c r="O149" s="59"/>
      <c r="P149" s="160">
        <f t="shared" si="11"/>
        <v>0</v>
      </c>
      <c r="Q149" s="160">
        <v>0.37080000000000002</v>
      </c>
      <c r="R149" s="160">
        <f t="shared" si="12"/>
        <v>12.978000000000002</v>
      </c>
      <c r="S149" s="160">
        <v>0</v>
      </c>
      <c r="T149" s="161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8" t="s">
        <v>97</v>
      </c>
      <c r="BK149" s="163">
        <f t="shared" si="19"/>
        <v>0</v>
      </c>
      <c r="BL149" s="18" t="s">
        <v>146</v>
      </c>
      <c r="BM149" s="162" t="s">
        <v>213</v>
      </c>
    </row>
    <row r="150" spans="1:65" s="2" customFormat="1" ht="33" customHeight="1">
      <c r="A150" s="33"/>
      <c r="B150" s="150"/>
      <c r="C150" s="151" t="s">
        <v>214</v>
      </c>
      <c r="D150" s="151" t="s">
        <v>142</v>
      </c>
      <c r="E150" s="152" t="s">
        <v>215</v>
      </c>
      <c r="F150" s="153" t="s">
        <v>216</v>
      </c>
      <c r="G150" s="154" t="s">
        <v>145</v>
      </c>
      <c r="H150" s="155">
        <v>775.5</v>
      </c>
      <c r="I150" s="156"/>
      <c r="J150" s="155">
        <f t="shared" si="10"/>
        <v>0</v>
      </c>
      <c r="K150" s="157"/>
      <c r="L150" s="34"/>
      <c r="M150" s="158" t="s">
        <v>1</v>
      </c>
      <c r="N150" s="159" t="s">
        <v>40</v>
      </c>
      <c r="O150" s="59"/>
      <c r="P150" s="160">
        <f t="shared" si="11"/>
        <v>0</v>
      </c>
      <c r="Q150" s="160">
        <v>0.23737</v>
      </c>
      <c r="R150" s="160">
        <f t="shared" si="12"/>
        <v>184.08043499999999</v>
      </c>
      <c r="S150" s="160">
        <v>0</v>
      </c>
      <c r="T150" s="161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146</v>
      </c>
      <c r="AT150" s="162" t="s">
        <v>142</v>
      </c>
      <c r="AU150" s="162" t="s">
        <v>97</v>
      </c>
      <c r="AY150" s="18" t="s">
        <v>140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8" t="s">
        <v>97</v>
      </c>
      <c r="BK150" s="163">
        <f t="shared" si="19"/>
        <v>0</v>
      </c>
      <c r="BL150" s="18" t="s">
        <v>146</v>
      </c>
      <c r="BM150" s="162" t="s">
        <v>217</v>
      </c>
    </row>
    <row r="151" spans="1:65" s="2" customFormat="1" ht="33" customHeight="1">
      <c r="A151" s="33"/>
      <c r="B151" s="150"/>
      <c r="C151" s="151" t="s">
        <v>218</v>
      </c>
      <c r="D151" s="151" t="s">
        <v>142</v>
      </c>
      <c r="E151" s="152" t="s">
        <v>219</v>
      </c>
      <c r="F151" s="153" t="s">
        <v>220</v>
      </c>
      <c r="G151" s="154" t="s">
        <v>145</v>
      </c>
      <c r="H151" s="155">
        <v>775.5</v>
      </c>
      <c r="I151" s="156"/>
      <c r="J151" s="155">
        <f t="shared" si="10"/>
        <v>0</v>
      </c>
      <c r="K151" s="157"/>
      <c r="L151" s="34"/>
      <c r="M151" s="158" t="s">
        <v>1</v>
      </c>
      <c r="N151" s="159" t="s">
        <v>40</v>
      </c>
      <c r="O151" s="59"/>
      <c r="P151" s="160">
        <f t="shared" si="11"/>
        <v>0</v>
      </c>
      <c r="Q151" s="160">
        <v>0.35914000000000001</v>
      </c>
      <c r="R151" s="160">
        <f t="shared" si="12"/>
        <v>278.51307000000003</v>
      </c>
      <c r="S151" s="160">
        <v>0</v>
      </c>
      <c r="T151" s="161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146</v>
      </c>
      <c r="AT151" s="162" t="s">
        <v>142</v>
      </c>
      <c r="AU151" s="162" t="s">
        <v>97</v>
      </c>
      <c r="AY151" s="18" t="s">
        <v>140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8" t="s">
        <v>97</v>
      </c>
      <c r="BK151" s="163">
        <f t="shared" si="19"/>
        <v>0</v>
      </c>
      <c r="BL151" s="18" t="s">
        <v>146</v>
      </c>
      <c r="BM151" s="162" t="s">
        <v>221</v>
      </c>
    </row>
    <row r="152" spans="1:65" s="2" customFormat="1" ht="33" customHeight="1">
      <c r="A152" s="33"/>
      <c r="B152" s="150"/>
      <c r="C152" s="151" t="s">
        <v>222</v>
      </c>
      <c r="D152" s="151" t="s">
        <v>142</v>
      </c>
      <c r="E152" s="152" t="s">
        <v>223</v>
      </c>
      <c r="F152" s="153" t="s">
        <v>224</v>
      </c>
      <c r="G152" s="154" t="s">
        <v>145</v>
      </c>
      <c r="H152" s="155">
        <v>818.5</v>
      </c>
      <c r="I152" s="156"/>
      <c r="J152" s="155">
        <f t="shared" si="10"/>
        <v>0</v>
      </c>
      <c r="K152" s="157"/>
      <c r="L152" s="34"/>
      <c r="M152" s="158" t="s">
        <v>1</v>
      </c>
      <c r="N152" s="159" t="s">
        <v>40</v>
      </c>
      <c r="O152" s="59"/>
      <c r="P152" s="160">
        <f t="shared" si="11"/>
        <v>0</v>
      </c>
      <c r="Q152" s="160">
        <v>0.40701999999999999</v>
      </c>
      <c r="R152" s="160">
        <f t="shared" si="12"/>
        <v>333.14587</v>
      </c>
      <c r="S152" s="160">
        <v>0</v>
      </c>
      <c r="T152" s="161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146</v>
      </c>
      <c r="AT152" s="162" t="s">
        <v>142</v>
      </c>
      <c r="AU152" s="162" t="s">
        <v>97</v>
      </c>
      <c r="AY152" s="18" t="s">
        <v>140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8" t="s">
        <v>97</v>
      </c>
      <c r="BK152" s="163">
        <f t="shared" si="19"/>
        <v>0</v>
      </c>
      <c r="BL152" s="18" t="s">
        <v>146</v>
      </c>
      <c r="BM152" s="162" t="s">
        <v>225</v>
      </c>
    </row>
    <row r="153" spans="1:65" s="2" customFormat="1" ht="33" customHeight="1">
      <c r="A153" s="33"/>
      <c r="B153" s="150"/>
      <c r="C153" s="151" t="s">
        <v>7</v>
      </c>
      <c r="D153" s="151" t="s">
        <v>142</v>
      </c>
      <c r="E153" s="152" t="s">
        <v>226</v>
      </c>
      <c r="F153" s="153" t="s">
        <v>227</v>
      </c>
      <c r="G153" s="154" t="s">
        <v>145</v>
      </c>
      <c r="H153" s="155">
        <v>775.5</v>
      </c>
      <c r="I153" s="156"/>
      <c r="J153" s="155">
        <f t="shared" si="10"/>
        <v>0</v>
      </c>
      <c r="K153" s="157"/>
      <c r="L153" s="34"/>
      <c r="M153" s="158" t="s">
        <v>1</v>
      </c>
      <c r="N153" s="159" t="s">
        <v>40</v>
      </c>
      <c r="O153" s="59"/>
      <c r="P153" s="160">
        <f t="shared" si="11"/>
        <v>0</v>
      </c>
      <c r="Q153" s="160">
        <v>6.0099999999999997E-3</v>
      </c>
      <c r="R153" s="160">
        <f t="shared" si="12"/>
        <v>4.660755</v>
      </c>
      <c r="S153" s="160">
        <v>0</v>
      </c>
      <c r="T153" s="161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8" t="s">
        <v>97</v>
      </c>
      <c r="BK153" s="163">
        <f t="shared" si="19"/>
        <v>0</v>
      </c>
      <c r="BL153" s="18" t="s">
        <v>146</v>
      </c>
      <c r="BM153" s="162" t="s">
        <v>228</v>
      </c>
    </row>
    <row r="154" spans="1:65" s="2" customFormat="1" ht="33" customHeight="1">
      <c r="A154" s="33"/>
      <c r="B154" s="150"/>
      <c r="C154" s="151" t="s">
        <v>229</v>
      </c>
      <c r="D154" s="151" t="s">
        <v>142</v>
      </c>
      <c r="E154" s="152" t="s">
        <v>230</v>
      </c>
      <c r="F154" s="153" t="s">
        <v>231</v>
      </c>
      <c r="G154" s="154" t="s">
        <v>145</v>
      </c>
      <c r="H154" s="155">
        <v>1564.5</v>
      </c>
      <c r="I154" s="156"/>
      <c r="J154" s="155">
        <f t="shared" si="10"/>
        <v>0</v>
      </c>
      <c r="K154" s="157"/>
      <c r="L154" s="34"/>
      <c r="M154" s="158" t="s">
        <v>1</v>
      </c>
      <c r="N154" s="159" t="s">
        <v>40</v>
      </c>
      <c r="O154" s="59"/>
      <c r="P154" s="160">
        <f t="shared" si="11"/>
        <v>0</v>
      </c>
      <c r="Q154" s="160">
        <v>5.1000000000000004E-4</v>
      </c>
      <c r="R154" s="160">
        <f t="shared" si="12"/>
        <v>0.79789500000000002</v>
      </c>
      <c r="S154" s="160">
        <v>0</v>
      </c>
      <c r="T154" s="161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146</v>
      </c>
      <c r="AT154" s="162" t="s">
        <v>142</v>
      </c>
      <c r="AU154" s="162" t="s">
        <v>97</v>
      </c>
      <c r="AY154" s="18" t="s">
        <v>140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8" t="s">
        <v>97</v>
      </c>
      <c r="BK154" s="163">
        <f t="shared" si="19"/>
        <v>0</v>
      </c>
      <c r="BL154" s="18" t="s">
        <v>146</v>
      </c>
      <c r="BM154" s="162" t="s">
        <v>232</v>
      </c>
    </row>
    <row r="155" spans="1:65" s="2" customFormat="1" ht="33" customHeight="1">
      <c r="A155" s="33"/>
      <c r="B155" s="150"/>
      <c r="C155" s="151" t="s">
        <v>233</v>
      </c>
      <c r="D155" s="151" t="s">
        <v>142</v>
      </c>
      <c r="E155" s="152" t="s">
        <v>234</v>
      </c>
      <c r="F155" s="153" t="s">
        <v>235</v>
      </c>
      <c r="G155" s="154" t="s">
        <v>145</v>
      </c>
      <c r="H155" s="155">
        <v>789</v>
      </c>
      <c r="I155" s="156"/>
      <c r="J155" s="155">
        <f t="shared" si="10"/>
        <v>0</v>
      </c>
      <c r="K155" s="157"/>
      <c r="L155" s="34"/>
      <c r="M155" s="158" t="s">
        <v>1</v>
      </c>
      <c r="N155" s="159" t="s">
        <v>40</v>
      </c>
      <c r="O155" s="59"/>
      <c r="P155" s="160">
        <f t="shared" si="11"/>
        <v>0</v>
      </c>
      <c r="Q155" s="160">
        <v>0.12087000000000001</v>
      </c>
      <c r="R155" s="160">
        <f t="shared" si="12"/>
        <v>95.366430000000008</v>
      </c>
      <c r="S155" s="160">
        <v>0</v>
      </c>
      <c r="T155" s="161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2" t="s">
        <v>146</v>
      </c>
      <c r="AT155" s="162" t="s">
        <v>142</v>
      </c>
      <c r="AU155" s="162" t="s">
        <v>97</v>
      </c>
      <c r="AY155" s="18" t="s">
        <v>140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8" t="s">
        <v>97</v>
      </c>
      <c r="BK155" s="163">
        <f t="shared" si="19"/>
        <v>0</v>
      </c>
      <c r="BL155" s="18" t="s">
        <v>146</v>
      </c>
      <c r="BM155" s="162" t="s">
        <v>236</v>
      </c>
    </row>
    <row r="156" spans="1:65" s="2" customFormat="1" ht="33" customHeight="1">
      <c r="A156" s="33"/>
      <c r="B156" s="150"/>
      <c r="C156" s="151" t="s">
        <v>237</v>
      </c>
      <c r="D156" s="151" t="s">
        <v>142</v>
      </c>
      <c r="E156" s="152" t="s">
        <v>238</v>
      </c>
      <c r="F156" s="153" t="s">
        <v>239</v>
      </c>
      <c r="G156" s="154" t="s">
        <v>145</v>
      </c>
      <c r="H156" s="155">
        <v>775.5</v>
      </c>
      <c r="I156" s="156"/>
      <c r="J156" s="155">
        <f t="shared" si="10"/>
        <v>0</v>
      </c>
      <c r="K156" s="157"/>
      <c r="L156" s="34"/>
      <c r="M156" s="158" t="s">
        <v>1</v>
      </c>
      <c r="N156" s="159" t="s">
        <v>40</v>
      </c>
      <c r="O156" s="59"/>
      <c r="P156" s="160">
        <f t="shared" si="11"/>
        <v>0</v>
      </c>
      <c r="Q156" s="160">
        <v>0.15559000000000001</v>
      </c>
      <c r="R156" s="160">
        <f t="shared" si="12"/>
        <v>120.66004500000001</v>
      </c>
      <c r="S156" s="160">
        <v>0</v>
      </c>
      <c r="T156" s="161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146</v>
      </c>
      <c r="AT156" s="162" t="s">
        <v>142</v>
      </c>
      <c r="AU156" s="162" t="s">
        <v>97</v>
      </c>
      <c r="AY156" s="18" t="s">
        <v>140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8" t="s">
        <v>97</v>
      </c>
      <c r="BK156" s="163">
        <f t="shared" si="19"/>
        <v>0</v>
      </c>
      <c r="BL156" s="18" t="s">
        <v>146</v>
      </c>
      <c r="BM156" s="162" t="s">
        <v>240</v>
      </c>
    </row>
    <row r="157" spans="1:65" s="2" customFormat="1" ht="44.25" customHeight="1">
      <c r="A157" s="33"/>
      <c r="B157" s="150"/>
      <c r="C157" s="151" t="s">
        <v>241</v>
      </c>
      <c r="D157" s="151" t="s">
        <v>142</v>
      </c>
      <c r="E157" s="152" t="s">
        <v>242</v>
      </c>
      <c r="F157" s="153" t="s">
        <v>243</v>
      </c>
      <c r="G157" s="154" t="s">
        <v>145</v>
      </c>
      <c r="H157" s="155">
        <v>182.5</v>
      </c>
      <c r="I157" s="156"/>
      <c r="J157" s="155">
        <f t="shared" si="10"/>
        <v>0</v>
      </c>
      <c r="K157" s="157"/>
      <c r="L157" s="34"/>
      <c r="M157" s="158" t="s">
        <v>1</v>
      </c>
      <c r="N157" s="159" t="s">
        <v>40</v>
      </c>
      <c r="O157" s="59"/>
      <c r="P157" s="160">
        <f t="shared" si="11"/>
        <v>0</v>
      </c>
      <c r="Q157" s="160">
        <v>9.2499999999999999E-2</v>
      </c>
      <c r="R157" s="160">
        <f t="shared" si="12"/>
        <v>16.881250000000001</v>
      </c>
      <c r="S157" s="160">
        <v>0</v>
      </c>
      <c r="T157" s="161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146</v>
      </c>
      <c r="AT157" s="162" t="s">
        <v>142</v>
      </c>
      <c r="AU157" s="162" t="s">
        <v>97</v>
      </c>
      <c r="AY157" s="18" t="s">
        <v>140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8" t="s">
        <v>97</v>
      </c>
      <c r="BK157" s="163">
        <f t="shared" si="19"/>
        <v>0</v>
      </c>
      <c r="BL157" s="18" t="s">
        <v>146</v>
      </c>
      <c r="BM157" s="162" t="s">
        <v>244</v>
      </c>
    </row>
    <row r="158" spans="1:65" s="2" customFormat="1" ht="16.5" customHeight="1">
      <c r="A158" s="33"/>
      <c r="B158" s="150"/>
      <c r="C158" s="181" t="s">
        <v>245</v>
      </c>
      <c r="D158" s="181" t="s">
        <v>189</v>
      </c>
      <c r="E158" s="182" t="s">
        <v>246</v>
      </c>
      <c r="F158" s="183" t="s">
        <v>247</v>
      </c>
      <c r="G158" s="184" t="s">
        <v>145</v>
      </c>
      <c r="H158" s="185">
        <v>183.5</v>
      </c>
      <c r="I158" s="186"/>
      <c r="J158" s="185">
        <f t="shared" si="10"/>
        <v>0</v>
      </c>
      <c r="K158" s="187"/>
      <c r="L158" s="188"/>
      <c r="M158" s="189" t="s">
        <v>1</v>
      </c>
      <c r="N158" s="190" t="s">
        <v>40</v>
      </c>
      <c r="O158" s="59"/>
      <c r="P158" s="160">
        <f t="shared" si="11"/>
        <v>0</v>
      </c>
      <c r="Q158" s="160">
        <v>0.13</v>
      </c>
      <c r="R158" s="160">
        <f t="shared" si="12"/>
        <v>23.855</v>
      </c>
      <c r="S158" s="160">
        <v>0</v>
      </c>
      <c r="T158" s="161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171</v>
      </c>
      <c r="AT158" s="162" t="s">
        <v>189</v>
      </c>
      <c r="AU158" s="162" t="s">
        <v>97</v>
      </c>
      <c r="AY158" s="18" t="s">
        <v>140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8" t="s">
        <v>97</v>
      </c>
      <c r="BK158" s="163">
        <f t="shared" si="19"/>
        <v>0</v>
      </c>
      <c r="BL158" s="18" t="s">
        <v>146</v>
      </c>
      <c r="BM158" s="162" t="s">
        <v>248</v>
      </c>
    </row>
    <row r="159" spans="1:65" s="2" customFormat="1" ht="21.75" customHeight="1">
      <c r="A159" s="33"/>
      <c r="B159" s="150"/>
      <c r="C159" s="181" t="s">
        <v>249</v>
      </c>
      <c r="D159" s="181" t="s">
        <v>189</v>
      </c>
      <c r="E159" s="182" t="s">
        <v>250</v>
      </c>
      <c r="F159" s="183" t="s">
        <v>251</v>
      </c>
      <c r="G159" s="184" t="s">
        <v>145</v>
      </c>
      <c r="H159" s="185">
        <v>2.65</v>
      </c>
      <c r="I159" s="186"/>
      <c r="J159" s="185">
        <f t="shared" si="10"/>
        <v>0</v>
      </c>
      <c r="K159" s="187"/>
      <c r="L159" s="188"/>
      <c r="M159" s="189" t="s">
        <v>1</v>
      </c>
      <c r="N159" s="190" t="s">
        <v>40</v>
      </c>
      <c r="O159" s="59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171</v>
      </c>
      <c r="AT159" s="162" t="s">
        <v>189</v>
      </c>
      <c r="AU159" s="162" t="s">
        <v>97</v>
      </c>
      <c r="AY159" s="18" t="s">
        <v>140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8" t="s">
        <v>97</v>
      </c>
      <c r="BK159" s="163">
        <f t="shared" si="19"/>
        <v>0</v>
      </c>
      <c r="BL159" s="18" t="s">
        <v>146</v>
      </c>
      <c r="BM159" s="162" t="s">
        <v>252</v>
      </c>
    </row>
    <row r="160" spans="1:65" s="2" customFormat="1" ht="44.25" customHeight="1">
      <c r="A160" s="33"/>
      <c r="B160" s="150"/>
      <c r="C160" s="151" t="s">
        <v>253</v>
      </c>
      <c r="D160" s="151" t="s">
        <v>142</v>
      </c>
      <c r="E160" s="152" t="s">
        <v>254</v>
      </c>
      <c r="F160" s="153" t="s">
        <v>255</v>
      </c>
      <c r="G160" s="154" t="s">
        <v>145</v>
      </c>
      <c r="H160" s="155">
        <v>818.5</v>
      </c>
      <c r="I160" s="156"/>
      <c r="J160" s="155">
        <f t="shared" si="10"/>
        <v>0</v>
      </c>
      <c r="K160" s="157"/>
      <c r="L160" s="34"/>
      <c r="M160" s="158" t="s">
        <v>1</v>
      </c>
      <c r="N160" s="159" t="s">
        <v>40</v>
      </c>
      <c r="O160" s="59"/>
      <c r="P160" s="160">
        <f t="shared" si="11"/>
        <v>0</v>
      </c>
      <c r="Q160" s="160">
        <v>0.13800000000000001</v>
      </c>
      <c r="R160" s="160">
        <f t="shared" si="12"/>
        <v>112.953</v>
      </c>
      <c r="S160" s="160">
        <v>0</v>
      </c>
      <c r="T160" s="161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146</v>
      </c>
      <c r="AT160" s="162" t="s">
        <v>142</v>
      </c>
      <c r="AU160" s="162" t="s">
        <v>97</v>
      </c>
      <c r="AY160" s="18" t="s">
        <v>140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8" t="s">
        <v>97</v>
      </c>
      <c r="BK160" s="163">
        <f t="shared" si="19"/>
        <v>0</v>
      </c>
      <c r="BL160" s="18" t="s">
        <v>146</v>
      </c>
      <c r="BM160" s="162" t="s">
        <v>256</v>
      </c>
    </row>
    <row r="161" spans="1:65" s="2" customFormat="1" ht="16.5" customHeight="1">
      <c r="A161" s="33"/>
      <c r="B161" s="150"/>
      <c r="C161" s="181" t="s">
        <v>257</v>
      </c>
      <c r="D161" s="181" t="s">
        <v>189</v>
      </c>
      <c r="E161" s="182" t="s">
        <v>258</v>
      </c>
      <c r="F161" s="183" t="s">
        <v>259</v>
      </c>
      <c r="G161" s="184" t="s">
        <v>145</v>
      </c>
      <c r="H161" s="185">
        <v>834.87</v>
      </c>
      <c r="I161" s="186"/>
      <c r="J161" s="185">
        <f t="shared" si="10"/>
        <v>0</v>
      </c>
      <c r="K161" s="187"/>
      <c r="L161" s="188"/>
      <c r="M161" s="189" t="s">
        <v>1</v>
      </c>
      <c r="N161" s="190" t="s">
        <v>40</v>
      </c>
      <c r="O161" s="59"/>
      <c r="P161" s="160">
        <f t="shared" si="11"/>
        <v>0</v>
      </c>
      <c r="Q161" s="160">
        <v>0.184</v>
      </c>
      <c r="R161" s="160">
        <f t="shared" si="12"/>
        <v>153.61608000000001</v>
      </c>
      <c r="S161" s="160">
        <v>0</v>
      </c>
      <c r="T161" s="161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171</v>
      </c>
      <c r="AT161" s="162" t="s">
        <v>189</v>
      </c>
      <c r="AU161" s="162" t="s">
        <v>97</v>
      </c>
      <c r="AY161" s="18" t="s">
        <v>140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8" t="s">
        <v>97</v>
      </c>
      <c r="BK161" s="163">
        <f t="shared" si="19"/>
        <v>0</v>
      </c>
      <c r="BL161" s="18" t="s">
        <v>146</v>
      </c>
      <c r="BM161" s="162" t="s">
        <v>260</v>
      </c>
    </row>
    <row r="162" spans="1:65" s="2" customFormat="1" ht="21.75" customHeight="1">
      <c r="A162" s="33"/>
      <c r="B162" s="150"/>
      <c r="C162" s="151" t="s">
        <v>261</v>
      </c>
      <c r="D162" s="151" t="s">
        <v>142</v>
      </c>
      <c r="E162" s="152" t="s">
        <v>262</v>
      </c>
      <c r="F162" s="153" t="s">
        <v>263</v>
      </c>
      <c r="G162" s="154" t="s">
        <v>264</v>
      </c>
      <c r="H162" s="155">
        <v>11.35</v>
      </c>
      <c r="I162" s="156"/>
      <c r="J162" s="155">
        <f t="shared" si="10"/>
        <v>0</v>
      </c>
      <c r="K162" s="157"/>
      <c r="L162" s="34"/>
      <c r="M162" s="158" t="s">
        <v>1</v>
      </c>
      <c r="N162" s="159" t="s">
        <v>40</v>
      </c>
      <c r="O162" s="59"/>
      <c r="P162" s="160">
        <f t="shared" si="11"/>
        <v>0</v>
      </c>
      <c r="Q162" s="160">
        <v>2.2399999999999998E-3</v>
      </c>
      <c r="R162" s="160">
        <f t="shared" si="12"/>
        <v>2.5423999999999999E-2</v>
      </c>
      <c r="S162" s="160">
        <v>0</v>
      </c>
      <c r="T162" s="161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2" t="s">
        <v>146</v>
      </c>
      <c r="AT162" s="162" t="s">
        <v>142</v>
      </c>
      <c r="AU162" s="162" t="s">
        <v>97</v>
      </c>
      <c r="AY162" s="18" t="s">
        <v>140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8" t="s">
        <v>97</v>
      </c>
      <c r="BK162" s="163">
        <f t="shared" si="19"/>
        <v>0</v>
      </c>
      <c r="BL162" s="18" t="s">
        <v>146</v>
      </c>
      <c r="BM162" s="162" t="s">
        <v>265</v>
      </c>
    </row>
    <row r="163" spans="1:65" s="12" customFormat="1" ht="22.8" customHeight="1">
      <c r="B163" s="137"/>
      <c r="D163" s="138" t="s">
        <v>73</v>
      </c>
      <c r="E163" s="148" t="s">
        <v>175</v>
      </c>
      <c r="F163" s="148" t="s">
        <v>266</v>
      </c>
      <c r="I163" s="140"/>
      <c r="J163" s="149">
        <f>BK163</f>
        <v>0</v>
      </c>
      <c r="L163" s="137"/>
      <c r="M163" s="142"/>
      <c r="N163" s="143"/>
      <c r="O163" s="143"/>
      <c r="P163" s="144">
        <f>SUM(P164:P199)</f>
        <v>0</v>
      </c>
      <c r="Q163" s="143"/>
      <c r="R163" s="144">
        <f>SUM(R164:R199)</f>
        <v>342.61584190000002</v>
      </c>
      <c r="S163" s="143"/>
      <c r="T163" s="145">
        <f>SUM(T164:T199)</f>
        <v>12.100000000000001</v>
      </c>
      <c r="AR163" s="138" t="s">
        <v>82</v>
      </c>
      <c r="AT163" s="146" t="s">
        <v>73</v>
      </c>
      <c r="AU163" s="146" t="s">
        <v>82</v>
      </c>
      <c r="AY163" s="138" t="s">
        <v>140</v>
      </c>
      <c r="BK163" s="147">
        <f>SUM(BK164:BK199)</f>
        <v>0</v>
      </c>
    </row>
    <row r="164" spans="1:65" s="2" customFormat="1" ht="33" customHeight="1">
      <c r="A164" s="33"/>
      <c r="B164" s="150"/>
      <c r="C164" s="151" t="s">
        <v>267</v>
      </c>
      <c r="D164" s="151" t="s">
        <v>142</v>
      </c>
      <c r="E164" s="152" t="s">
        <v>268</v>
      </c>
      <c r="F164" s="153" t="s">
        <v>269</v>
      </c>
      <c r="G164" s="154" t="s">
        <v>270</v>
      </c>
      <c r="H164" s="155">
        <v>19</v>
      </c>
      <c r="I164" s="156"/>
      <c r="J164" s="155">
        <f t="shared" ref="J164:J199" si="20">ROUND(I164*H164,2)</f>
        <v>0</v>
      </c>
      <c r="K164" s="157"/>
      <c r="L164" s="34"/>
      <c r="M164" s="158" t="s">
        <v>1</v>
      </c>
      <c r="N164" s="159" t="s">
        <v>40</v>
      </c>
      <c r="O164" s="59"/>
      <c r="P164" s="160">
        <f t="shared" ref="P164:P199" si="21">O164*H164</f>
        <v>0</v>
      </c>
      <c r="Q164" s="160">
        <v>3.0000000000000001E-5</v>
      </c>
      <c r="R164" s="160">
        <f t="shared" ref="R164:R199" si="22">Q164*H164</f>
        <v>5.6999999999999998E-4</v>
      </c>
      <c r="S164" s="160">
        <v>0</v>
      </c>
      <c r="T164" s="161">
        <f t="shared" ref="T164:T199" si="23"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146</v>
      </c>
      <c r="AT164" s="162" t="s">
        <v>142</v>
      </c>
      <c r="AU164" s="162" t="s">
        <v>97</v>
      </c>
      <c r="AY164" s="18" t="s">
        <v>140</v>
      </c>
      <c r="BE164" s="163">
        <f t="shared" ref="BE164:BE199" si="24">IF(N164="základná",J164,0)</f>
        <v>0</v>
      </c>
      <c r="BF164" s="163">
        <f t="shared" ref="BF164:BF199" si="25">IF(N164="znížená",J164,0)</f>
        <v>0</v>
      </c>
      <c r="BG164" s="163">
        <f t="shared" ref="BG164:BG199" si="26">IF(N164="zákl. prenesená",J164,0)</f>
        <v>0</v>
      </c>
      <c r="BH164" s="163">
        <f t="shared" ref="BH164:BH199" si="27">IF(N164="zníž. prenesená",J164,0)</f>
        <v>0</v>
      </c>
      <c r="BI164" s="163">
        <f t="shared" ref="BI164:BI199" si="28">IF(N164="nulová",J164,0)</f>
        <v>0</v>
      </c>
      <c r="BJ164" s="18" t="s">
        <v>97</v>
      </c>
      <c r="BK164" s="163">
        <f t="shared" ref="BK164:BK199" si="29">ROUND(I164*H164,2)</f>
        <v>0</v>
      </c>
      <c r="BL164" s="18" t="s">
        <v>146</v>
      </c>
      <c r="BM164" s="162" t="s">
        <v>271</v>
      </c>
    </row>
    <row r="165" spans="1:65" s="2" customFormat="1" ht="33" customHeight="1">
      <c r="A165" s="33"/>
      <c r="B165" s="150"/>
      <c r="C165" s="181" t="s">
        <v>272</v>
      </c>
      <c r="D165" s="181" t="s">
        <v>189</v>
      </c>
      <c r="E165" s="182" t="s">
        <v>273</v>
      </c>
      <c r="F165" s="183" t="s">
        <v>274</v>
      </c>
      <c r="G165" s="184" t="s">
        <v>270</v>
      </c>
      <c r="H165" s="185">
        <v>4</v>
      </c>
      <c r="I165" s="186"/>
      <c r="J165" s="185">
        <f t="shared" si="20"/>
        <v>0</v>
      </c>
      <c r="K165" s="187"/>
      <c r="L165" s="188"/>
      <c r="M165" s="189" t="s">
        <v>1</v>
      </c>
      <c r="N165" s="190" t="s">
        <v>40</v>
      </c>
      <c r="O165" s="59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171</v>
      </c>
      <c r="AT165" s="162" t="s">
        <v>189</v>
      </c>
      <c r="AU165" s="162" t="s">
        <v>97</v>
      </c>
      <c r="AY165" s="18" t="s">
        <v>140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8" t="s">
        <v>97</v>
      </c>
      <c r="BK165" s="163">
        <f t="shared" si="29"/>
        <v>0</v>
      </c>
      <c r="BL165" s="18" t="s">
        <v>146</v>
      </c>
      <c r="BM165" s="162" t="s">
        <v>275</v>
      </c>
    </row>
    <row r="166" spans="1:65" s="2" customFormat="1" ht="33" customHeight="1">
      <c r="A166" s="33"/>
      <c r="B166" s="150"/>
      <c r="C166" s="181" t="s">
        <v>276</v>
      </c>
      <c r="D166" s="181" t="s">
        <v>189</v>
      </c>
      <c r="E166" s="182" t="s">
        <v>277</v>
      </c>
      <c r="F166" s="183" t="s">
        <v>278</v>
      </c>
      <c r="G166" s="184" t="s">
        <v>270</v>
      </c>
      <c r="H166" s="185">
        <v>2</v>
      </c>
      <c r="I166" s="186"/>
      <c r="J166" s="185">
        <f t="shared" si="20"/>
        <v>0</v>
      </c>
      <c r="K166" s="187"/>
      <c r="L166" s="188"/>
      <c r="M166" s="189" t="s">
        <v>1</v>
      </c>
      <c r="N166" s="190" t="s">
        <v>40</v>
      </c>
      <c r="O166" s="59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171</v>
      </c>
      <c r="AT166" s="162" t="s">
        <v>189</v>
      </c>
      <c r="AU166" s="162" t="s">
        <v>97</v>
      </c>
      <c r="AY166" s="18" t="s">
        <v>140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8" t="s">
        <v>97</v>
      </c>
      <c r="BK166" s="163">
        <f t="shared" si="29"/>
        <v>0</v>
      </c>
      <c r="BL166" s="18" t="s">
        <v>146</v>
      </c>
      <c r="BM166" s="162" t="s">
        <v>279</v>
      </c>
    </row>
    <row r="167" spans="1:65" s="2" customFormat="1" ht="33" customHeight="1">
      <c r="A167" s="33"/>
      <c r="B167" s="150"/>
      <c r="C167" s="181" t="s">
        <v>280</v>
      </c>
      <c r="D167" s="181" t="s">
        <v>189</v>
      </c>
      <c r="E167" s="182" t="s">
        <v>281</v>
      </c>
      <c r="F167" s="183" t="s">
        <v>282</v>
      </c>
      <c r="G167" s="184" t="s">
        <v>270</v>
      </c>
      <c r="H167" s="185">
        <v>2</v>
      </c>
      <c r="I167" s="186"/>
      <c r="J167" s="185">
        <f t="shared" si="20"/>
        <v>0</v>
      </c>
      <c r="K167" s="187"/>
      <c r="L167" s="188"/>
      <c r="M167" s="189" t="s">
        <v>1</v>
      </c>
      <c r="N167" s="190" t="s">
        <v>40</v>
      </c>
      <c r="O167" s="59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171</v>
      </c>
      <c r="AT167" s="162" t="s">
        <v>189</v>
      </c>
      <c r="AU167" s="162" t="s">
        <v>97</v>
      </c>
      <c r="AY167" s="18" t="s">
        <v>140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8" t="s">
        <v>97</v>
      </c>
      <c r="BK167" s="163">
        <f t="shared" si="29"/>
        <v>0</v>
      </c>
      <c r="BL167" s="18" t="s">
        <v>146</v>
      </c>
      <c r="BM167" s="162" t="s">
        <v>283</v>
      </c>
    </row>
    <row r="168" spans="1:65" s="2" customFormat="1" ht="44.25" customHeight="1">
      <c r="A168" s="33"/>
      <c r="B168" s="150"/>
      <c r="C168" s="181" t="s">
        <v>284</v>
      </c>
      <c r="D168" s="181" t="s">
        <v>189</v>
      </c>
      <c r="E168" s="182" t="s">
        <v>285</v>
      </c>
      <c r="F168" s="183" t="s">
        <v>286</v>
      </c>
      <c r="G168" s="184" t="s">
        <v>270</v>
      </c>
      <c r="H168" s="185">
        <v>2</v>
      </c>
      <c r="I168" s="186"/>
      <c r="J168" s="185">
        <f t="shared" si="20"/>
        <v>0</v>
      </c>
      <c r="K168" s="187"/>
      <c r="L168" s="188"/>
      <c r="M168" s="189" t="s">
        <v>1</v>
      </c>
      <c r="N168" s="190" t="s">
        <v>40</v>
      </c>
      <c r="O168" s="59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171</v>
      </c>
      <c r="AT168" s="162" t="s">
        <v>189</v>
      </c>
      <c r="AU168" s="162" t="s">
        <v>97</v>
      </c>
      <c r="AY168" s="18" t="s">
        <v>140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8" t="s">
        <v>97</v>
      </c>
      <c r="BK168" s="163">
        <f t="shared" si="29"/>
        <v>0</v>
      </c>
      <c r="BL168" s="18" t="s">
        <v>146</v>
      </c>
      <c r="BM168" s="162" t="s">
        <v>287</v>
      </c>
    </row>
    <row r="169" spans="1:65" s="2" customFormat="1" ht="44.25" customHeight="1">
      <c r="A169" s="33"/>
      <c r="B169" s="150"/>
      <c r="C169" s="181" t="s">
        <v>288</v>
      </c>
      <c r="D169" s="181" t="s">
        <v>189</v>
      </c>
      <c r="E169" s="182" t="s">
        <v>289</v>
      </c>
      <c r="F169" s="183" t="s">
        <v>290</v>
      </c>
      <c r="G169" s="184" t="s">
        <v>270</v>
      </c>
      <c r="H169" s="185">
        <v>1</v>
      </c>
      <c r="I169" s="186"/>
      <c r="J169" s="185">
        <f t="shared" si="20"/>
        <v>0</v>
      </c>
      <c r="K169" s="187"/>
      <c r="L169" s="188"/>
      <c r="M169" s="189" t="s">
        <v>1</v>
      </c>
      <c r="N169" s="190" t="s">
        <v>40</v>
      </c>
      <c r="O169" s="59"/>
      <c r="P169" s="160">
        <f t="shared" si="21"/>
        <v>0</v>
      </c>
      <c r="Q169" s="160">
        <v>0</v>
      </c>
      <c r="R169" s="160">
        <f t="shared" si="22"/>
        <v>0</v>
      </c>
      <c r="S169" s="160">
        <v>0</v>
      </c>
      <c r="T169" s="161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171</v>
      </c>
      <c r="AT169" s="162" t="s">
        <v>189</v>
      </c>
      <c r="AU169" s="162" t="s">
        <v>97</v>
      </c>
      <c r="AY169" s="18" t="s">
        <v>140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8" t="s">
        <v>97</v>
      </c>
      <c r="BK169" s="163">
        <f t="shared" si="29"/>
        <v>0</v>
      </c>
      <c r="BL169" s="18" t="s">
        <v>146</v>
      </c>
      <c r="BM169" s="162" t="s">
        <v>291</v>
      </c>
    </row>
    <row r="170" spans="1:65" s="2" customFormat="1" ht="55.5" customHeight="1">
      <c r="A170" s="33"/>
      <c r="B170" s="150"/>
      <c r="C170" s="181" t="s">
        <v>292</v>
      </c>
      <c r="D170" s="181" t="s">
        <v>189</v>
      </c>
      <c r="E170" s="182" t="s">
        <v>293</v>
      </c>
      <c r="F170" s="183" t="s">
        <v>294</v>
      </c>
      <c r="G170" s="184" t="s">
        <v>270</v>
      </c>
      <c r="H170" s="185">
        <v>3</v>
      </c>
      <c r="I170" s="186"/>
      <c r="J170" s="185">
        <f t="shared" si="20"/>
        <v>0</v>
      </c>
      <c r="K170" s="187"/>
      <c r="L170" s="188"/>
      <c r="M170" s="189" t="s">
        <v>1</v>
      </c>
      <c r="N170" s="190" t="s">
        <v>40</v>
      </c>
      <c r="O170" s="59"/>
      <c r="P170" s="160">
        <f t="shared" si="21"/>
        <v>0</v>
      </c>
      <c r="Q170" s="160">
        <v>8.0999999999999996E-3</v>
      </c>
      <c r="R170" s="160">
        <f t="shared" si="22"/>
        <v>2.4299999999999999E-2</v>
      </c>
      <c r="S170" s="160">
        <v>0</v>
      </c>
      <c r="T170" s="161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171</v>
      </c>
      <c r="AT170" s="162" t="s">
        <v>189</v>
      </c>
      <c r="AU170" s="162" t="s">
        <v>97</v>
      </c>
      <c r="AY170" s="18" t="s">
        <v>140</v>
      </c>
      <c r="BE170" s="163">
        <f t="shared" si="24"/>
        <v>0</v>
      </c>
      <c r="BF170" s="163">
        <f t="shared" si="25"/>
        <v>0</v>
      </c>
      <c r="BG170" s="163">
        <f t="shared" si="26"/>
        <v>0</v>
      </c>
      <c r="BH170" s="163">
        <f t="shared" si="27"/>
        <v>0</v>
      </c>
      <c r="BI170" s="163">
        <f t="shared" si="28"/>
        <v>0</v>
      </c>
      <c r="BJ170" s="18" t="s">
        <v>97</v>
      </c>
      <c r="BK170" s="163">
        <f t="shared" si="29"/>
        <v>0</v>
      </c>
      <c r="BL170" s="18" t="s">
        <v>146</v>
      </c>
      <c r="BM170" s="162" t="s">
        <v>295</v>
      </c>
    </row>
    <row r="171" spans="1:65" s="2" customFormat="1" ht="33" customHeight="1">
      <c r="A171" s="33"/>
      <c r="B171" s="150"/>
      <c r="C171" s="181" t="s">
        <v>296</v>
      </c>
      <c r="D171" s="181" t="s">
        <v>189</v>
      </c>
      <c r="E171" s="182" t="s">
        <v>297</v>
      </c>
      <c r="F171" s="183" t="s">
        <v>298</v>
      </c>
      <c r="G171" s="184" t="s">
        <v>270</v>
      </c>
      <c r="H171" s="185">
        <v>1</v>
      </c>
      <c r="I171" s="186"/>
      <c r="J171" s="185">
        <f t="shared" si="20"/>
        <v>0</v>
      </c>
      <c r="K171" s="187"/>
      <c r="L171" s="188"/>
      <c r="M171" s="189" t="s">
        <v>1</v>
      </c>
      <c r="N171" s="190" t="s">
        <v>40</v>
      </c>
      <c r="O171" s="59"/>
      <c r="P171" s="160">
        <f t="shared" si="21"/>
        <v>0</v>
      </c>
      <c r="Q171" s="160">
        <v>9.3000000000000005E-4</v>
      </c>
      <c r="R171" s="160">
        <f t="shared" si="22"/>
        <v>9.3000000000000005E-4</v>
      </c>
      <c r="S171" s="160">
        <v>0</v>
      </c>
      <c r="T171" s="161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171</v>
      </c>
      <c r="AT171" s="162" t="s">
        <v>189</v>
      </c>
      <c r="AU171" s="162" t="s">
        <v>97</v>
      </c>
      <c r="AY171" s="18" t="s">
        <v>140</v>
      </c>
      <c r="BE171" s="163">
        <f t="shared" si="24"/>
        <v>0</v>
      </c>
      <c r="BF171" s="163">
        <f t="shared" si="25"/>
        <v>0</v>
      </c>
      <c r="BG171" s="163">
        <f t="shared" si="26"/>
        <v>0</v>
      </c>
      <c r="BH171" s="163">
        <f t="shared" si="27"/>
        <v>0</v>
      </c>
      <c r="BI171" s="163">
        <f t="shared" si="28"/>
        <v>0</v>
      </c>
      <c r="BJ171" s="18" t="s">
        <v>97</v>
      </c>
      <c r="BK171" s="163">
        <f t="shared" si="29"/>
        <v>0</v>
      </c>
      <c r="BL171" s="18" t="s">
        <v>146</v>
      </c>
      <c r="BM171" s="162" t="s">
        <v>299</v>
      </c>
    </row>
    <row r="172" spans="1:65" s="2" customFormat="1" ht="33" customHeight="1">
      <c r="A172" s="33"/>
      <c r="B172" s="150"/>
      <c r="C172" s="181" t="s">
        <v>300</v>
      </c>
      <c r="D172" s="181" t="s">
        <v>189</v>
      </c>
      <c r="E172" s="182" t="s">
        <v>301</v>
      </c>
      <c r="F172" s="183" t="s">
        <v>302</v>
      </c>
      <c r="G172" s="184" t="s">
        <v>270</v>
      </c>
      <c r="H172" s="185">
        <v>1</v>
      </c>
      <c r="I172" s="186"/>
      <c r="J172" s="185">
        <f t="shared" si="20"/>
        <v>0</v>
      </c>
      <c r="K172" s="187"/>
      <c r="L172" s="188"/>
      <c r="M172" s="189" t="s">
        <v>1</v>
      </c>
      <c r="N172" s="190" t="s">
        <v>40</v>
      </c>
      <c r="O172" s="59"/>
      <c r="P172" s="160">
        <f t="shared" si="21"/>
        <v>0</v>
      </c>
      <c r="Q172" s="160">
        <v>9.3000000000000005E-4</v>
      </c>
      <c r="R172" s="160">
        <f t="shared" si="22"/>
        <v>9.3000000000000005E-4</v>
      </c>
      <c r="S172" s="160">
        <v>0</v>
      </c>
      <c r="T172" s="161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171</v>
      </c>
      <c r="AT172" s="162" t="s">
        <v>189</v>
      </c>
      <c r="AU172" s="162" t="s">
        <v>97</v>
      </c>
      <c r="AY172" s="18" t="s">
        <v>140</v>
      </c>
      <c r="BE172" s="163">
        <f t="shared" si="24"/>
        <v>0</v>
      </c>
      <c r="BF172" s="163">
        <f t="shared" si="25"/>
        <v>0</v>
      </c>
      <c r="BG172" s="163">
        <f t="shared" si="26"/>
        <v>0</v>
      </c>
      <c r="BH172" s="163">
        <f t="shared" si="27"/>
        <v>0</v>
      </c>
      <c r="BI172" s="163">
        <f t="shared" si="28"/>
        <v>0</v>
      </c>
      <c r="BJ172" s="18" t="s">
        <v>97</v>
      </c>
      <c r="BK172" s="163">
        <f t="shared" si="29"/>
        <v>0</v>
      </c>
      <c r="BL172" s="18" t="s">
        <v>146</v>
      </c>
      <c r="BM172" s="162" t="s">
        <v>303</v>
      </c>
    </row>
    <row r="173" spans="1:65" s="2" customFormat="1" ht="33" customHeight="1">
      <c r="A173" s="33"/>
      <c r="B173" s="150"/>
      <c r="C173" s="181" t="s">
        <v>304</v>
      </c>
      <c r="D173" s="181" t="s">
        <v>189</v>
      </c>
      <c r="E173" s="182" t="s">
        <v>305</v>
      </c>
      <c r="F173" s="183" t="s">
        <v>306</v>
      </c>
      <c r="G173" s="184" t="s">
        <v>270</v>
      </c>
      <c r="H173" s="185">
        <v>1</v>
      </c>
      <c r="I173" s="186"/>
      <c r="J173" s="185">
        <f t="shared" si="20"/>
        <v>0</v>
      </c>
      <c r="K173" s="187"/>
      <c r="L173" s="188"/>
      <c r="M173" s="189" t="s">
        <v>1</v>
      </c>
      <c r="N173" s="190" t="s">
        <v>40</v>
      </c>
      <c r="O173" s="59"/>
      <c r="P173" s="160">
        <f t="shared" si="21"/>
        <v>0</v>
      </c>
      <c r="Q173" s="160">
        <v>9.3000000000000005E-4</v>
      </c>
      <c r="R173" s="160">
        <f t="shared" si="22"/>
        <v>9.3000000000000005E-4</v>
      </c>
      <c r="S173" s="160">
        <v>0</v>
      </c>
      <c r="T173" s="161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171</v>
      </c>
      <c r="AT173" s="162" t="s">
        <v>189</v>
      </c>
      <c r="AU173" s="162" t="s">
        <v>97</v>
      </c>
      <c r="AY173" s="18" t="s">
        <v>140</v>
      </c>
      <c r="BE173" s="163">
        <f t="shared" si="24"/>
        <v>0</v>
      </c>
      <c r="BF173" s="163">
        <f t="shared" si="25"/>
        <v>0</v>
      </c>
      <c r="BG173" s="163">
        <f t="shared" si="26"/>
        <v>0</v>
      </c>
      <c r="BH173" s="163">
        <f t="shared" si="27"/>
        <v>0</v>
      </c>
      <c r="BI173" s="163">
        <f t="shared" si="28"/>
        <v>0</v>
      </c>
      <c r="BJ173" s="18" t="s">
        <v>97</v>
      </c>
      <c r="BK173" s="163">
        <f t="shared" si="29"/>
        <v>0</v>
      </c>
      <c r="BL173" s="18" t="s">
        <v>146</v>
      </c>
      <c r="BM173" s="162" t="s">
        <v>307</v>
      </c>
    </row>
    <row r="174" spans="1:65" s="2" customFormat="1" ht="33" customHeight="1">
      <c r="A174" s="33"/>
      <c r="B174" s="150"/>
      <c r="C174" s="181" t="s">
        <v>308</v>
      </c>
      <c r="D174" s="181" t="s">
        <v>189</v>
      </c>
      <c r="E174" s="182" t="s">
        <v>309</v>
      </c>
      <c r="F174" s="183" t="s">
        <v>310</v>
      </c>
      <c r="G174" s="184" t="s">
        <v>270</v>
      </c>
      <c r="H174" s="185">
        <v>1</v>
      </c>
      <c r="I174" s="186"/>
      <c r="J174" s="185">
        <f t="shared" si="20"/>
        <v>0</v>
      </c>
      <c r="K174" s="187"/>
      <c r="L174" s="188"/>
      <c r="M174" s="189" t="s">
        <v>1</v>
      </c>
      <c r="N174" s="190" t="s">
        <v>40</v>
      </c>
      <c r="O174" s="59"/>
      <c r="P174" s="160">
        <f t="shared" si="21"/>
        <v>0</v>
      </c>
      <c r="Q174" s="160">
        <v>3.0999999999999999E-3</v>
      </c>
      <c r="R174" s="160">
        <f t="shared" si="22"/>
        <v>3.0999999999999999E-3</v>
      </c>
      <c r="S174" s="160">
        <v>0</v>
      </c>
      <c r="T174" s="161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171</v>
      </c>
      <c r="AT174" s="162" t="s">
        <v>189</v>
      </c>
      <c r="AU174" s="162" t="s">
        <v>97</v>
      </c>
      <c r="AY174" s="18" t="s">
        <v>140</v>
      </c>
      <c r="BE174" s="163">
        <f t="shared" si="24"/>
        <v>0</v>
      </c>
      <c r="BF174" s="163">
        <f t="shared" si="25"/>
        <v>0</v>
      </c>
      <c r="BG174" s="163">
        <f t="shared" si="26"/>
        <v>0</v>
      </c>
      <c r="BH174" s="163">
        <f t="shared" si="27"/>
        <v>0</v>
      </c>
      <c r="BI174" s="163">
        <f t="shared" si="28"/>
        <v>0</v>
      </c>
      <c r="BJ174" s="18" t="s">
        <v>97</v>
      </c>
      <c r="BK174" s="163">
        <f t="shared" si="29"/>
        <v>0</v>
      </c>
      <c r="BL174" s="18" t="s">
        <v>146</v>
      </c>
      <c r="BM174" s="162" t="s">
        <v>311</v>
      </c>
    </row>
    <row r="175" spans="1:65" s="2" customFormat="1" ht="44.25" customHeight="1">
      <c r="A175" s="33"/>
      <c r="B175" s="150"/>
      <c r="C175" s="181" t="s">
        <v>312</v>
      </c>
      <c r="D175" s="181" t="s">
        <v>189</v>
      </c>
      <c r="E175" s="182" t="s">
        <v>313</v>
      </c>
      <c r="F175" s="183" t="s">
        <v>314</v>
      </c>
      <c r="G175" s="184" t="s">
        <v>270</v>
      </c>
      <c r="H175" s="185">
        <v>1</v>
      </c>
      <c r="I175" s="186"/>
      <c r="J175" s="185">
        <f t="shared" si="20"/>
        <v>0</v>
      </c>
      <c r="K175" s="187"/>
      <c r="L175" s="188"/>
      <c r="M175" s="189" t="s">
        <v>1</v>
      </c>
      <c r="N175" s="190" t="s">
        <v>40</v>
      </c>
      <c r="O175" s="59"/>
      <c r="P175" s="160">
        <f t="shared" si="21"/>
        <v>0</v>
      </c>
      <c r="Q175" s="160">
        <v>0</v>
      </c>
      <c r="R175" s="160">
        <f t="shared" si="22"/>
        <v>0</v>
      </c>
      <c r="S175" s="160">
        <v>0</v>
      </c>
      <c r="T175" s="161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171</v>
      </c>
      <c r="AT175" s="162" t="s">
        <v>189</v>
      </c>
      <c r="AU175" s="162" t="s">
        <v>97</v>
      </c>
      <c r="AY175" s="18" t="s">
        <v>140</v>
      </c>
      <c r="BE175" s="163">
        <f t="shared" si="24"/>
        <v>0</v>
      </c>
      <c r="BF175" s="163">
        <f t="shared" si="25"/>
        <v>0</v>
      </c>
      <c r="BG175" s="163">
        <f t="shared" si="26"/>
        <v>0</v>
      </c>
      <c r="BH175" s="163">
        <f t="shared" si="27"/>
        <v>0</v>
      </c>
      <c r="BI175" s="163">
        <f t="shared" si="28"/>
        <v>0</v>
      </c>
      <c r="BJ175" s="18" t="s">
        <v>97</v>
      </c>
      <c r="BK175" s="163">
        <f t="shared" si="29"/>
        <v>0</v>
      </c>
      <c r="BL175" s="18" t="s">
        <v>146</v>
      </c>
      <c r="BM175" s="162" t="s">
        <v>315</v>
      </c>
    </row>
    <row r="176" spans="1:65" s="2" customFormat="1" ht="21.75" customHeight="1">
      <c r="A176" s="33"/>
      <c r="B176" s="150"/>
      <c r="C176" s="151" t="s">
        <v>316</v>
      </c>
      <c r="D176" s="151" t="s">
        <v>142</v>
      </c>
      <c r="E176" s="152" t="s">
        <v>317</v>
      </c>
      <c r="F176" s="153" t="s">
        <v>318</v>
      </c>
      <c r="G176" s="154" t="s">
        <v>270</v>
      </c>
      <c r="H176" s="155">
        <v>12</v>
      </c>
      <c r="I176" s="156"/>
      <c r="J176" s="155">
        <f t="shared" si="20"/>
        <v>0</v>
      </c>
      <c r="K176" s="157"/>
      <c r="L176" s="34"/>
      <c r="M176" s="158" t="s">
        <v>1</v>
      </c>
      <c r="N176" s="159" t="s">
        <v>40</v>
      </c>
      <c r="O176" s="59"/>
      <c r="P176" s="160">
        <f t="shared" si="21"/>
        <v>0</v>
      </c>
      <c r="Q176" s="160">
        <v>0.11958000000000001</v>
      </c>
      <c r="R176" s="160">
        <f t="shared" si="22"/>
        <v>1.43496</v>
      </c>
      <c r="S176" s="160">
        <v>0</v>
      </c>
      <c r="T176" s="161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146</v>
      </c>
      <c r="AT176" s="162" t="s">
        <v>142</v>
      </c>
      <c r="AU176" s="162" t="s">
        <v>97</v>
      </c>
      <c r="AY176" s="18" t="s">
        <v>140</v>
      </c>
      <c r="BE176" s="163">
        <f t="shared" si="24"/>
        <v>0</v>
      </c>
      <c r="BF176" s="163">
        <f t="shared" si="25"/>
        <v>0</v>
      </c>
      <c r="BG176" s="163">
        <f t="shared" si="26"/>
        <v>0</v>
      </c>
      <c r="BH176" s="163">
        <f t="shared" si="27"/>
        <v>0</v>
      </c>
      <c r="BI176" s="163">
        <f t="shared" si="28"/>
        <v>0</v>
      </c>
      <c r="BJ176" s="18" t="s">
        <v>97</v>
      </c>
      <c r="BK176" s="163">
        <f t="shared" si="29"/>
        <v>0</v>
      </c>
      <c r="BL176" s="18" t="s">
        <v>146</v>
      </c>
      <c r="BM176" s="162" t="s">
        <v>319</v>
      </c>
    </row>
    <row r="177" spans="1:65" s="2" customFormat="1" ht="16.5" customHeight="1">
      <c r="A177" s="33"/>
      <c r="B177" s="150"/>
      <c r="C177" s="181" t="s">
        <v>320</v>
      </c>
      <c r="D177" s="181" t="s">
        <v>189</v>
      </c>
      <c r="E177" s="182" t="s">
        <v>321</v>
      </c>
      <c r="F177" s="183" t="s">
        <v>322</v>
      </c>
      <c r="G177" s="184" t="s">
        <v>270</v>
      </c>
      <c r="H177" s="185">
        <v>12</v>
      </c>
      <c r="I177" s="186"/>
      <c r="J177" s="185">
        <f t="shared" si="20"/>
        <v>0</v>
      </c>
      <c r="K177" s="187"/>
      <c r="L177" s="188"/>
      <c r="M177" s="189" t="s">
        <v>1</v>
      </c>
      <c r="N177" s="190" t="s">
        <v>40</v>
      </c>
      <c r="O177" s="59"/>
      <c r="P177" s="160">
        <f t="shared" si="21"/>
        <v>0</v>
      </c>
      <c r="Q177" s="160">
        <v>1.4E-3</v>
      </c>
      <c r="R177" s="160">
        <f t="shared" si="22"/>
        <v>1.6799999999999999E-2</v>
      </c>
      <c r="S177" s="160">
        <v>0</v>
      </c>
      <c r="T177" s="161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171</v>
      </c>
      <c r="AT177" s="162" t="s">
        <v>189</v>
      </c>
      <c r="AU177" s="162" t="s">
        <v>97</v>
      </c>
      <c r="AY177" s="18" t="s">
        <v>140</v>
      </c>
      <c r="BE177" s="163">
        <f t="shared" si="24"/>
        <v>0</v>
      </c>
      <c r="BF177" s="163">
        <f t="shared" si="25"/>
        <v>0</v>
      </c>
      <c r="BG177" s="163">
        <f t="shared" si="26"/>
        <v>0</v>
      </c>
      <c r="BH177" s="163">
        <f t="shared" si="27"/>
        <v>0</v>
      </c>
      <c r="BI177" s="163">
        <f t="shared" si="28"/>
        <v>0</v>
      </c>
      <c r="BJ177" s="18" t="s">
        <v>97</v>
      </c>
      <c r="BK177" s="163">
        <f t="shared" si="29"/>
        <v>0</v>
      </c>
      <c r="BL177" s="18" t="s">
        <v>146</v>
      </c>
      <c r="BM177" s="162" t="s">
        <v>323</v>
      </c>
    </row>
    <row r="178" spans="1:65" s="2" customFormat="1" ht="21.75" customHeight="1">
      <c r="A178" s="33"/>
      <c r="B178" s="150"/>
      <c r="C178" s="151" t="s">
        <v>324</v>
      </c>
      <c r="D178" s="151" t="s">
        <v>142</v>
      </c>
      <c r="E178" s="152" t="s">
        <v>325</v>
      </c>
      <c r="F178" s="153" t="s">
        <v>326</v>
      </c>
      <c r="G178" s="154" t="s">
        <v>270</v>
      </c>
      <c r="H178" s="155">
        <v>2</v>
      </c>
      <c r="I178" s="156"/>
      <c r="J178" s="155">
        <f t="shared" si="20"/>
        <v>0</v>
      </c>
      <c r="K178" s="157"/>
      <c r="L178" s="34"/>
      <c r="M178" s="158" t="s">
        <v>1</v>
      </c>
      <c r="N178" s="159" t="s">
        <v>40</v>
      </c>
      <c r="O178" s="59"/>
      <c r="P178" s="160">
        <f t="shared" si="21"/>
        <v>0</v>
      </c>
      <c r="Q178" s="160">
        <v>0</v>
      </c>
      <c r="R178" s="160">
        <f t="shared" si="22"/>
        <v>0</v>
      </c>
      <c r="S178" s="160">
        <v>0</v>
      </c>
      <c r="T178" s="161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146</v>
      </c>
      <c r="AT178" s="162" t="s">
        <v>142</v>
      </c>
      <c r="AU178" s="162" t="s">
        <v>97</v>
      </c>
      <c r="AY178" s="18" t="s">
        <v>140</v>
      </c>
      <c r="BE178" s="163">
        <f t="shared" si="24"/>
        <v>0</v>
      </c>
      <c r="BF178" s="163">
        <f t="shared" si="25"/>
        <v>0</v>
      </c>
      <c r="BG178" s="163">
        <f t="shared" si="26"/>
        <v>0</v>
      </c>
      <c r="BH178" s="163">
        <f t="shared" si="27"/>
        <v>0</v>
      </c>
      <c r="BI178" s="163">
        <f t="shared" si="28"/>
        <v>0</v>
      </c>
      <c r="BJ178" s="18" t="s">
        <v>97</v>
      </c>
      <c r="BK178" s="163">
        <f t="shared" si="29"/>
        <v>0</v>
      </c>
      <c r="BL178" s="18" t="s">
        <v>146</v>
      </c>
      <c r="BM178" s="162" t="s">
        <v>327</v>
      </c>
    </row>
    <row r="179" spans="1:65" s="2" customFormat="1" ht="33" customHeight="1">
      <c r="A179" s="33"/>
      <c r="B179" s="150"/>
      <c r="C179" s="151" t="s">
        <v>328</v>
      </c>
      <c r="D179" s="151" t="s">
        <v>142</v>
      </c>
      <c r="E179" s="152" t="s">
        <v>329</v>
      </c>
      <c r="F179" s="153" t="s">
        <v>330</v>
      </c>
      <c r="G179" s="154" t="s">
        <v>264</v>
      </c>
      <c r="H179" s="155">
        <v>52</v>
      </c>
      <c r="I179" s="156"/>
      <c r="J179" s="155">
        <f t="shared" si="20"/>
        <v>0</v>
      </c>
      <c r="K179" s="157"/>
      <c r="L179" s="34"/>
      <c r="M179" s="158" t="s">
        <v>1</v>
      </c>
      <c r="N179" s="159" t="s">
        <v>40</v>
      </c>
      <c r="O179" s="59"/>
      <c r="P179" s="160">
        <f t="shared" si="21"/>
        <v>0</v>
      </c>
      <c r="Q179" s="160">
        <v>3.1E-4</v>
      </c>
      <c r="R179" s="160">
        <f t="shared" si="22"/>
        <v>1.6119999999999999E-2</v>
      </c>
      <c r="S179" s="160">
        <v>0</v>
      </c>
      <c r="T179" s="161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2" t="s">
        <v>146</v>
      </c>
      <c r="AT179" s="162" t="s">
        <v>142</v>
      </c>
      <c r="AU179" s="162" t="s">
        <v>97</v>
      </c>
      <c r="AY179" s="18" t="s">
        <v>140</v>
      </c>
      <c r="BE179" s="163">
        <f t="shared" si="24"/>
        <v>0</v>
      </c>
      <c r="BF179" s="163">
        <f t="shared" si="25"/>
        <v>0</v>
      </c>
      <c r="BG179" s="163">
        <f t="shared" si="26"/>
        <v>0</v>
      </c>
      <c r="BH179" s="163">
        <f t="shared" si="27"/>
        <v>0</v>
      </c>
      <c r="BI179" s="163">
        <f t="shared" si="28"/>
        <v>0</v>
      </c>
      <c r="BJ179" s="18" t="s">
        <v>97</v>
      </c>
      <c r="BK179" s="163">
        <f t="shared" si="29"/>
        <v>0</v>
      </c>
      <c r="BL179" s="18" t="s">
        <v>146</v>
      </c>
      <c r="BM179" s="162" t="s">
        <v>331</v>
      </c>
    </row>
    <row r="180" spans="1:65" s="2" customFormat="1" ht="33" customHeight="1">
      <c r="A180" s="33"/>
      <c r="B180" s="150"/>
      <c r="C180" s="151" t="s">
        <v>332</v>
      </c>
      <c r="D180" s="151" t="s">
        <v>142</v>
      </c>
      <c r="E180" s="152" t="s">
        <v>333</v>
      </c>
      <c r="F180" s="153" t="s">
        <v>334</v>
      </c>
      <c r="G180" s="154" t="s">
        <v>264</v>
      </c>
      <c r="H180" s="155">
        <v>401</v>
      </c>
      <c r="I180" s="156"/>
      <c r="J180" s="155">
        <f t="shared" si="20"/>
        <v>0</v>
      </c>
      <c r="K180" s="157"/>
      <c r="L180" s="34"/>
      <c r="M180" s="158" t="s">
        <v>1</v>
      </c>
      <c r="N180" s="159" t="s">
        <v>40</v>
      </c>
      <c r="O180" s="59"/>
      <c r="P180" s="160">
        <f t="shared" si="21"/>
        <v>0</v>
      </c>
      <c r="Q180" s="160">
        <v>1.1E-4</v>
      </c>
      <c r="R180" s="160">
        <f t="shared" si="22"/>
        <v>4.4110000000000003E-2</v>
      </c>
      <c r="S180" s="160">
        <v>0</v>
      </c>
      <c r="T180" s="161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146</v>
      </c>
      <c r="AT180" s="162" t="s">
        <v>142</v>
      </c>
      <c r="AU180" s="162" t="s">
        <v>97</v>
      </c>
      <c r="AY180" s="18" t="s">
        <v>140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8" t="s">
        <v>97</v>
      </c>
      <c r="BK180" s="163">
        <f t="shared" si="29"/>
        <v>0</v>
      </c>
      <c r="BL180" s="18" t="s">
        <v>146</v>
      </c>
      <c r="BM180" s="162" t="s">
        <v>335</v>
      </c>
    </row>
    <row r="181" spans="1:65" s="2" customFormat="1" ht="33" customHeight="1">
      <c r="A181" s="33"/>
      <c r="B181" s="150"/>
      <c r="C181" s="151" t="s">
        <v>336</v>
      </c>
      <c r="D181" s="151" t="s">
        <v>142</v>
      </c>
      <c r="E181" s="152" t="s">
        <v>337</v>
      </c>
      <c r="F181" s="153" t="s">
        <v>338</v>
      </c>
      <c r="G181" s="154" t="s">
        <v>264</v>
      </c>
      <c r="H181" s="155">
        <v>105.5</v>
      </c>
      <c r="I181" s="156"/>
      <c r="J181" s="155">
        <f t="shared" si="20"/>
        <v>0</v>
      </c>
      <c r="K181" s="157"/>
      <c r="L181" s="34"/>
      <c r="M181" s="158" t="s">
        <v>1</v>
      </c>
      <c r="N181" s="159" t="s">
        <v>40</v>
      </c>
      <c r="O181" s="59"/>
      <c r="P181" s="160">
        <f t="shared" si="21"/>
        <v>0</v>
      </c>
      <c r="Q181" s="160">
        <v>4.0000000000000003E-5</v>
      </c>
      <c r="R181" s="160">
        <f t="shared" si="22"/>
        <v>4.2200000000000007E-3</v>
      </c>
      <c r="S181" s="160">
        <v>0</v>
      </c>
      <c r="T181" s="161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146</v>
      </c>
      <c r="AT181" s="162" t="s">
        <v>142</v>
      </c>
      <c r="AU181" s="162" t="s">
        <v>97</v>
      </c>
      <c r="AY181" s="18" t="s">
        <v>140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8" t="s">
        <v>97</v>
      </c>
      <c r="BK181" s="163">
        <f t="shared" si="29"/>
        <v>0</v>
      </c>
      <c r="BL181" s="18" t="s">
        <v>146</v>
      </c>
      <c r="BM181" s="162" t="s">
        <v>339</v>
      </c>
    </row>
    <row r="182" spans="1:65" s="2" customFormat="1" ht="33" customHeight="1">
      <c r="A182" s="33"/>
      <c r="B182" s="150"/>
      <c r="C182" s="151" t="s">
        <v>340</v>
      </c>
      <c r="D182" s="151" t="s">
        <v>142</v>
      </c>
      <c r="E182" s="152" t="s">
        <v>341</v>
      </c>
      <c r="F182" s="153" t="s">
        <v>342</v>
      </c>
      <c r="G182" s="154" t="s">
        <v>264</v>
      </c>
      <c r="H182" s="155">
        <v>18</v>
      </c>
      <c r="I182" s="156"/>
      <c r="J182" s="155">
        <f t="shared" si="20"/>
        <v>0</v>
      </c>
      <c r="K182" s="157"/>
      <c r="L182" s="34"/>
      <c r="M182" s="158" t="s">
        <v>1</v>
      </c>
      <c r="N182" s="159" t="s">
        <v>40</v>
      </c>
      <c r="O182" s="59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8" t="s">
        <v>97</v>
      </c>
      <c r="BK182" s="163">
        <f t="shared" si="29"/>
        <v>0</v>
      </c>
      <c r="BL182" s="18" t="s">
        <v>146</v>
      </c>
      <c r="BM182" s="162" t="s">
        <v>343</v>
      </c>
    </row>
    <row r="183" spans="1:65" s="2" customFormat="1" ht="33" customHeight="1">
      <c r="A183" s="33"/>
      <c r="B183" s="150"/>
      <c r="C183" s="151" t="s">
        <v>344</v>
      </c>
      <c r="D183" s="151" t="s">
        <v>142</v>
      </c>
      <c r="E183" s="152" t="s">
        <v>345</v>
      </c>
      <c r="F183" s="153" t="s">
        <v>346</v>
      </c>
      <c r="G183" s="154" t="s">
        <v>145</v>
      </c>
      <c r="H183" s="155">
        <v>26</v>
      </c>
      <c r="I183" s="156"/>
      <c r="J183" s="155">
        <f t="shared" si="20"/>
        <v>0</v>
      </c>
      <c r="K183" s="157"/>
      <c r="L183" s="34"/>
      <c r="M183" s="158" t="s">
        <v>1</v>
      </c>
      <c r="N183" s="159" t="s">
        <v>40</v>
      </c>
      <c r="O183" s="59"/>
      <c r="P183" s="160">
        <f t="shared" si="21"/>
        <v>0</v>
      </c>
      <c r="Q183" s="160">
        <v>8.9999999999999998E-4</v>
      </c>
      <c r="R183" s="160">
        <f t="shared" si="22"/>
        <v>2.3400000000000001E-2</v>
      </c>
      <c r="S183" s="160">
        <v>0</v>
      </c>
      <c r="T183" s="161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2" t="s">
        <v>146</v>
      </c>
      <c r="AT183" s="162" t="s">
        <v>142</v>
      </c>
      <c r="AU183" s="162" t="s">
        <v>97</v>
      </c>
      <c r="AY183" s="18" t="s">
        <v>140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8" t="s">
        <v>97</v>
      </c>
      <c r="BK183" s="163">
        <f t="shared" si="29"/>
        <v>0</v>
      </c>
      <c r="BL183" s="18" t="s">
        <v>146</v>
      </c>
      <c r="BM183" s="162" t="s">
        <v>347</v>
      </c>
    </row>
    <row r="184" spans="1:65" s="2" customFormat="1" ht="21.75" customHeight="1">
      <c r="A184" s="33"/>
      <c r="B184" s="150"/>
      <c r="C184" s="151" t="s">
        <v>348</v>
      </c>
      <c r="D184" s="151" t="s">
        <v>142</v>
      </c>
      <c r="E184" s="152" t="s">
        <v>349</v>
      </c>
      <c r="F184" s="153" t="s">
        <v>350</v>
      </c>
      <c r="G184" s="154" t="s">
        <v>270</v>
      </c>
      <c r="H184" s="155">
        <v>3</v>
      </c>
      <c r="I184" s="156"/>
      <c r="J184" s="155">
        <f t="shared" si="20"/>
        <v>0</v>
      </c>
      <c r="K184" s="157"/>
      <c r="L184" s="34"/>
      <c r="M184" s="158" t="s">
        <v>1</v>
      </c>
      <c r="N184" s="159" t="s">
        <v>40</v>
      </c>
      <c r="O184" s="59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2" t="s">
        <v>146</v>
      </c>
      <c r="AT184" s="162" t="s">
        <v>142</v>
      </c>
      <c r="AU184" s="162" t="s">
        <v>97</v>
      </c>
      <c r="AY184" s="18" t="s">
        <v>140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8" t="s">
        <v>97</v>
      </c>
      <c r="BK184" s="163">
        <f t="shared" si="29"/>
        <v>0</v>
      </c>
      <c r="BL184" s="18" t="s">
        <v>146</v>
      </c>
      <c r="BM184" s="162" t="s">
        <v>351</v>
      </c>
    </row>
    <row r="185" spans="1:65" s="2" customFormat="1" ht="16.5" customHeight="1">
      <c r="A185" s="33"/>
      <c r="B185" s="150"/>
      <c r="C185" s="151" t="s">
        <v>352</v>
      </c>
      <c r="D185" s="151" t="s">
        <v>142</v>
      </c>
      <c r="E185" s="152" t="s">
        <v>353</v>
      </c>
      <c r="F185" s="153" t="s">
        <v>354</v>
      </c>
      <c r="G185" s="154" t="s">
        <v>270</v>
      </c>
      <c r="H185" s="155">
        <v>59</v>
      </c>
      <c r="I185" s="156"/>
      <c r="J185" s="155">
        <f t="shared" si="20"/>
        <v>0</v>
      </c>
      <c r="K185" s="157"/>
      <c r="L185" s="34"/>
      <c r="M185" s="158" t="s">
        <v>1</v>
      </c>
      <c r="N185" s="159" t="s">
        <v>40</v>
      </c>
      <c r="O185" s="59"/>
      <c r="P185" s="160">
        <f t="shared" si="21"/>
        <v>0</v>
      </c>
      <c r="Q185" s="160">
        <v>3.0000000000000001E-5</v>
      </c>
      <c r="R185" s="160">
        <f t="shared" si="22"/>
        <v>1.7700000000000001E-3</v>
      </c>
      <c r="S185" s="160">
        <v>0</v>
      </c>
      <c r="T185" s="161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146</v>
      </c>
      <c r="AT185" s="162" t="s">
        <v>142</v>
      </c>
      <c r="AU185" s="162" t="s">
        <v>97</v>
      </c>
      <c r="AY185" s="18" t="s">
        <v>140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8" t="s">
        <v>97</v>
      </c>
      <c r="BK185" s="163">
        <f t="shared" si="29"/>
        <v>0</v>
      </c>
      <c r="BL185" s="18" t="s">
        <v>146</v>
      </c>
      <c r="BM185" s="162" t="s">
        <v>355</v>
      </c>
    </row>
    <row r="186" spans="1:65" s="2" customFormat="1" ht="21.75" customHeight="1">
      <c r="A186" s="33"/>
      <c r="B186" s="150"/>
      <c r="C186" s="181" t="s">
        <v>356</v>
      </c>
      <c r="D186" s="181" t="s">
        <v>189</v>
      </c>
      <c r="E186" s="182" t="s">
        <v>357</v>
      </c>
      <c r="F186" s="183" t="s">
        <v>358</v>
      </c>
      <c r="G186" s="184" t="s">
        <v>270</v>
      </c>
      <c r="H186" s="185">
        <v>59</v>
      </c>
      <c r="I186" s="186"/>
      <c r="J186" s="185">
        <f t="shared" si="20"/>
        <v>0</v>
      </c>
      <c r="K186" s="187"/>
      <c r="L186" s="188"/>
      <c r="M186" s="189" t="s">
        <v>1</v>
      </c>
      <c r="N186" s="190" t="s">
        <v>40</v>
      </c>
      <c r="O186" s="59"/>
      <c r="P186" s="160">
        <f t="shared" si="21"/>
        <v>0</v>
      </c>
      <c r="Q186" s="160">
        <v>8.0000000000000002E-3</v>
      </c>
      <c r="R186" s="160">
        <f t="shared" si="22"/>
        <v>0.47200000000000003</v>
      </c>
      <c r="S186" s="160">
        <v>0</v>
      </c>
      <c r="T186" s="161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171</v>
      </c>
      <c r="AT186" s="162" t="s">
        <v>189</v>
      </c>
      <c r="AU186" s="162" t="s">
        <v>97</v>
      </c>
      <c r="AY186" s="18" t="s">
        <v>140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8" t="s">
        <v>97</v>
      </c>
      <c r="BK186" s="163">
        <f t="shared" si="29"/>
        <v>0</v>
      </c>
      <c r="BL186" s="18" t="s">
        <v>146</v>
      </c>
      <c r="BM186" s="162" t="s">
        <v>359</v>
      </c>
    </row>
    <row r="187" spans="1:65" s="2" customFormat="1" ht="33" customHeight="1">
      <c r="A187" s="33"/>
      <c r="B187" s="150"/>
      <c r="C187" s="151" t="s">
        <v>360</v>
      </c>
      <c r="D187" s="151" t="s">
        <v>142</v>
      </c>
      <c r="E187" s="152" t="s">
        <v>361</v>
      </c>
      <c r="F187" s="153" t="s">
        <v>362</v>
      </c>
      <c r="G187" s="154" t="s">
        <v>264</v>
      </c>
      <c r="H187" s="155">
        <v>166.5</v>
      </c>
      <c r="I187" s="156"/>
      <c r="J187" s="155">
        <f t="shared" si="20"/>
        <v>0</v>
      </c>
      <c r="K187" s="157"/>
      <c r="L187" s="34"/>
      <c r="M187" s="158" t="s">
        <v>1</v>
      </c>
      <c r="N187" s="159" t="s">
        <v>40</v>
      </c>
      <c r="O187" s="59"/>
      <c r="P187" s="160">
        <f t="shared" si="21"/>
        <v>0</v>
      </c>
      <c r="Q187" s="160">
        <v>9.7930000000000003E-2</v>
      </c>
      <c r="R187" s="160">
        <f t="shared" si="22"/>
        <v>16.305344999999999</v>
      </c>
      <c r="S187" s="160">
        <v>0</v>
      </c>
      <c r="T187" s="161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146</v>
      </c>
      <c r="AT187" s="162" t="s">
        <v>142</v>
      </c>
      <c r="AU187" s="162" t="s">
        <v>97</v>
      </c>
      <c r="AY187" s="18" t="s">
        <v>140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8" t="s">
        <v>97</v>
      </c>
      <c r="BK187" s="163">
        <f t="shared" si="29"/>
        <v>0</v>
      </c>
      <c r="BL187" s="18" t="s">
        <v>146</v>
      </c>
      <c r="BM187" s="162" t="s">
        <v>363</v>
      </c>
    </row>
    <row r="188" spans="1:65" s="2" customFormat="1" ht="16.5" customHeight="1">
      <c r="A188" s="33"/>
      <c r="B188" s="150"/>
      <c r="C188" s="181" t="s">
        <v>364</v>
      </c>
      <c r="D188" s="181" t="s">
        <v>189</v>
      </c>
      <c r="E188" s="182" t="s">
        <v>365</v>
      </c>
      <c r="F188" s="183" t="s">
        <v>366</v>
      </c>
      <c r="G188" s="184" t="s">
        <v>270</v>
      </c>
      <c r="H188" s="185">
        <v>168.17</v>
      </c>
      <c r="I188" s="186"/>
      <c r="J188" s="185">
        <f t="shared" si="20"/>
        <v>0</v>
      </c>
      <c r="K188" s="187"/>
      <c r="L188" s="188"/>
      <c r="M188" s="189" t="s">
        <v>1</v>
      </c>
      <c r="N188" s="190" t="s">
        <v>40</v>
      </c>
      <c r="O188" s="59"/>
      <c r="P188" s="160">
        <f t="shared" si="21"/>
        <v>0</v>
      </c>
      <c r="Q188" s="160">
        <v>2.3E-2</v>
      </c>
      <c r="R188" s="160">
        <f t="shared" si="22"/>
        <v>3.8679099999999997</v>
      </c>
      <c r="S188" s="160">
        <v>0</v>
      </c>
      <c r="T188" s="161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171</v>
      </c>
      <c r="AT188" s="162" t="s">
        <v>189</v>
      </c>
      <c r="AU188" s="162" t="s">
        <v>97</v>
      </c>
      <c r="AY188" s="18" t="s">
        <v>140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8" t="s">
        <v>97</v>
      </c>
      <c r="BK188" s="163">
        <f t="shared" si="29"/>
        <v>0</v>
      </c>
      <c r="BL188" s="18" t="s">
        <v>146</v>
      </c>
      <c r="BM188" s="162" t="s">
        <v>367</v>
      </c>
    </row>
    <row r="189" spans="1:65" s="2" customFormat="1" ht="33" customHeight="1">
      <c r="A189" s="33"/>
      <c r="B189" s="150"/>
      <c r="C189" s="151" t="s">
        <v>368</v>
      </c>
      <c r="D189" s="151" t="s">
        <v>142</v>
      </c>
      <c r="E189" s="152" t="s">
        <v>369</v>
      </c>
      <c r="F189" s="153" t="s">
        <v>370</v>
      </c>
      <c r="G189" s="154" t="s">
        <v>264</v>
      </c>
      <c r="H189" s="155">
        <v>738</v>
      </c>
      <c r="I189" s="156"/>
      <c r="J189" s="155">
        <f t="shared" si="20"/>
        <v>0</v>
      </c>
      <c r="K189" s="157"/>
      <c r="L189" s="34"/>
      <c r="M189" s="158" t="s">
        <v>1</v>
      </c>
      <c r="N189" s="159" t="s">
        <v>40</v>
      </c>
      <c r="O189" s="59"/>
      <c r="P189" s="160">
        <f t="shared" si="21"/>
        <v>0</v>
      </c>
      <c r="Q189" s="160">
        <v>0.12584000000000001</v>
      </c>
      <c r="R189" s="160">
        <f t="shared" si="22"/>
        <v>92.869920000000008</v>
      </c>
      <c r="S189" s="160">
        <v>0</v>
      </c>
      <c r="T189" s="161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146</v>
      </c>
      <c r="AT189" s="162" t="s">
        <v>142</v>
      </c>
      <c r="AU189" s="162" t="s">
        <v>97</v>
      </c>
      <c r="AY189" s="18" t="s">
        <v>140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8" t="s">
        <v>97</v>
      </c>
      <c r="BK189" s="163">
        <f t="shared" si="29"/>
        <v>0</v>
      </c>
      <c r="BL189" s="18" t="s">
        <v>146</v>
      </c>
      <c r="BM189" s="162" t="s">
        <v>371</v>
      </c>
    </row>
    <row r="190" spans="1:65" s="2" customFormat="1" ht="21.75" customHeight="1">
      <c r="A190" s="33"/>
      <c r="B190" s="150"/>
      <c r="C190" s="181" t="s">
        <v>372</v>
      </c>
      <c r="D190" s="181" t="s">
        <v>189</v>
      </c>
      <c r="E190" s="182" t="s">
        <v>373</v>
      </c>
      <c r="F190" s="183" t="s">
        <v>374</v>
      </c>
      <c r="G190" s="184" t="s">
        <v>270</v>
      </c>
      <c r="H190" s="185">
        <v>561.05999999999995</v>
      </c>
      <c r="I190" s="186"/>
      <c r="J190" s="185">
        <f t="shared" si="20"/>
        <v>0</v>
      </c>
      <c r="K190" s="187"/>
      <c r="L190" s="188"/>
      <c r="M190" s="189" t="s">
        <v>1</v>
      </c>
      <c r="N190" s="190" t="s">
        <v>40</v>
      </c>
      <c r="O190" s="59"/>
      <c r="P190" s="160">
        <f t="shared" si="21"/>
        <v>0</v>
      </c>
      <c r="Q190" s="160">
        <v>0.09</v>
      </c>
      <c r="R190" s="160">
        <f t="shared" si="22"/>
        <v>50.495399999999997</v>
      </c>
      <c r="S190" s="160">
        <v>0</v>
      </c>
      <c r="T190" s="161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171</v>
      </c>
      <c r="AT190" s="162" t="s">
        <v>189</v>
      </c>
      <c r="AU190" s="162" t="s">
        <v>97</v>
      </c>
      <c r="AY190" s="18" t="s">
        <v>140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8" t="s">
        <v>97</v>
      </c>
      <c r="BK190" s="163">
        <f t="shared" si="29"/>
        <v>0</v>
      </c>
      <c r="BL190" s="18" t="s">
        <v>146</v>
      </c>
      <c r="BM190" s="162" t="s">
        <v>375</v>
      </c>
    </row>
    <row r="191" spans="1:65" s="2" customFormat="1" ht="21.75" customHeight="1">
      <c r="A191" s="33"/>
      <c r="B191" s="150"/>
      <c r="C191" s="181" t="s">
        <v>376</v>
      </c>
      <c r="D191" s="181" t="s">
        <v>189</v>
      </c>
      <c r="E191" s="182" t="s">
        <v>377</v>
      </c>
      <c r="F191" s="183" t="s">
        <v>378</v>
      </c>
      <c r="G191" s="184" t="s">
        <v>270</v>
      </c>
      <c r="H191" s="185">
        <v>184.33</v>
      </c>
      <c r="I191" s="186"/>
      <c r="J191" s="185">
        <f t="shared" si="20"/>
        <v>0</v>
      </c>
      <c r="K191" s="187"/>
      <c r="L191" s="188"/>
      <c r="M191" s="189" t="s">
        <v>1</v>
      </c>
      <c r="N191" s="190" t="s">
        <v>40</v>
      </c>
      <c r="O191" s="59"/>
      <c r="P191" s="160">
        <f t="shared" si="21"/>
        <v>0</v>
      </c>
      <c r="Q191" s="160">
        <v>4.8000000000000001E-2</v>
      </c>
      <c r="R191" s="160">
        <f t="shared" si="22"/>
        <v>8.8478400000000015</v>
      </c>
      <c r="S191" s="160">
        <v>0</v>
      </c>
      <c r="T191" s="161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171</v>
      </c>
      <c r="AT191" s="162" t="s">
        <v>189</v>
      </c>
      <c r="AU191" s="162" t="s">
        <v>97</v>
      </c>
      <c r="AY191" s="18" t="s">
        <v>140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8" t="s">
        <v>97</v>
      </c>
      <c r="BK191" s="163">
        <f t="shared" si="29"/>
        <v>0</v>
      </c>
      <c r="BL191" s="18" t="s">
        <v>146</v>
      </c>
      <c r="BM191" s="162" t="s">
        <v>379</v>
      </c>
    </row>
    <row r="192" spans="1:65" s="2" customFormat="1" ht="33" customHeight="1">
      <c r="A192" s="33"/>
      <c r="B192" s="150"/>
      <c r="C192" s="151" t="s">
        <v>380</v>
      </c>
      <c r="D192" s="151" t="s">
        <v>142</v>
      </c>
      <c r="E192" s="152" t="s">
        <v>381</v>
      </c>
      <c r="F192" s="153" t="s">
        <v>382</v>
      </c>
      <c r="G192" s="154" t="s">
        <v>161</v>
      </c>
      <c r="H192" s="155">
        <v>76.41</v>
      </c>
      <c r="I192" s="156"/>
      <c r="J192" s="155">
        <f t="shared" si="20"/>
        <v>0</v>
      </c>
      <c r="K192" s="157"/>
      <c r="L192" s="34"/>
      <c r="M192" s="158" t="s">
        <v>1</v>
      </c>
      <c r="N192" s="159" t="s">
        <v>40</v>
      </c>
      <c r="O192" s="59"/>
      <c r="P192" s="160">
        <f t="shared" si="21"/>
        <v>0</v>
      </c>
      <c r="Q192" s="160">
        <v>2.2010900000000002</v>
      </c>
      <c r="R192" s="160">
        <f t="shared" si="22"/>
        <v>168.18528690000002</v>
      </c>
      <c r="S192" s="160">
        <v>0</v>
      </c>
      <c r="T192" s="161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146</v>
      </c>
      <c r="AT192" s="162" t="s">
        <v>142</v>
      </c>
      <c r="AU192" s="162" t="s">
        <v>97</v>
      </c>
      <c r="AY192" s="18" t="s">
        <v>140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8" t="s">
        <v>97</v>
      </c>
      <c r="BK192" s="163">
        <f t="shared" si="29"/>
        <v>0</v>
      </c>
      <c r="BL192" s="18" t="s">
        <v>146</v>
      </c>
      <c r="BM192" s="162" t="s">
        <v>383</v>
      </c>
    </row>
    <row r="193" spans="1:65" s="2" customFormat="1" ht="21.75" customHeight="1">
      <c r="A193" s="33"/>
      <c r="B193" s="150"/>
      <c r="C193" s="151" t="s">
        <v>384</v>
      </c>
      <c r="D193" s="151" t="s">
        <v>142</v>
      </c>
      <c r="E193" s="152" t="s">
        <v>385</v>
      </c>
      <c r="F193" s="153" t="s">
        <v>386</v>
      </c>
      <c r="G193" s="154" t="s">
        <v>264</v>
      </c>
      <c r="H193" s="155">
        <v>11.35</v>
      </c>
      <c r="I193" s="156"/>
      <c r="J193" s="155">
        <f t="shared" si="20"/>
        <v>0</v>
      </c>
      <c r="K193" s="157"/>
      <c r="L193" s="34"/>
      <c r="M193" s="158" t="s">
        <v>1</v>
      </c>
      <c r="N193" s="159" t="s">
        <v>40</v>
      </c>
      <c r="O193" s="59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146</v>
      </c>
      <c r="AT193" s="162" t="s">
        <v>142</v>
      </c>
      <c r="AU193" s="162" t="s">
        <v>97</v>
      </c>
      <c r="AY193" s="18" t="s">
        <v>140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8" t="s">
        <v>97</v>
      </c>
      <c r="BK193" s="163">
        <f t="shared" si="29"/>
        <v>0</v>
      </c>
      <c r="BL193" s="18" t="s">
        <v>146</v>
      </c>
      <c r="BM193" s="162" t="s">
        <v>387</v>
      </c>
    </row>
    <row r="194" spans="1:65" s="2" customFormat="1" ht="21.75" customHeight="1">
      <c r="A194" s="33"/>
      <c r="B194" s="150"/>
      <c r="C194" s="151" t="s">
        <v>388</v>
      </c>
      <c r="D194" s="151" t="s">
        <v>142</v>
      </c>
      <c r="E194" s="152" t="s">
        <v>389</v>
      </c>
      <c r="F194" s="153" t="s">
        <v>390</v>
      </c>
      <c r="G194" s="154" t="s">
        <v>161</v>
      </c>
      <c r="H194" s="155">
        <v>5.5</v>
      </c>
      <c r="I194" s="156"/>
      <c r="J194" s="155">
        <f t="shared" si="20"/>
        <v>0</v>
      </c>
      <c r="K194" s="157"/>
      <c r="L194" s="34"/>
      <c r="M194" s="158" t="s">
        <v>1</v>
      </c>
      <c r="N194" s="159" t="s">
        <v>40</v>
      </c>
      <c r="O194" s="59"/>
      <c r="P194" s="160">
        <f t="shared" si="21"/>
        <v>0</v>
      </c>
      <c r="Q194" s="160">
        <v>0</v>
      </c>
      <c r="R194" s="160">
        <f t="shared" si="22"/>
        <v>0</v>
      </c>
      <c r="S194" s="160">
        <v>2.2000000000000002</v>
      </c>
      <c r="T194" s="161">
        <f t="shared" si="23"/>
        <v>12.100000000000001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146</v>
      </c>
      <c r="AT194" s="162" t="s">
        <v>142</v>
      </c>
      <c r="AU194" s="162" t="s">
        <v>97</v>
      </c>
      <c r="AY194" s="18" t="s">
        <v>140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8" t="s">
        <v>97</v>
      </c>
      <c r="BK194" s="163">
        <f t="shared" si="29"/>
        <v>0</v>
      </c>
      <c r="BL194" s="18" t="s">
        <v>146</v>
      </c>
      <c r="BM194" s="162" t="s">
        <v>391</v>
      </c>
    </row>
    <row r="195" spans="1:65" s="2" customFormat="1" ht="16.5" customHeight="1">
      <c r="A195" s="33"/>
      <c r="B195" s="150"/>
      <c r="C195" s="151" t="s">
        <v>392</v>
      </c>
      <c r="D195" s="151" t="s">
        <v>142</v>
      </c>
      <c r="E195" s="152" t="s">
        <v>393</v>
      </c>
      <c r="F195" s="153" t="s">
        <v>394</v>
      </c>
      <c r="G195" s="154" t="s">
        <v>395</v>
      </c>
      <c r="H195" s="155">
        <v>90</v>
      </c>
      <c r="I195" s="156"/>
      <c r="J195" s="155">
        <f t="shared" si="20"/>
        <v>0</v>
      </c>
      <c r="K195" s="157"/>
      <c r="L195" s="34"/>
      <c r="M195" s="158" t="s">
        <v>1</v>
      </c>
      <c r="N195" s="159" t="s">
        <v>40</v>
      </c>
      <c r="O195" s="59"/>
      <c r="P195" s="160">
        <f t="shared" si="21"/>
        <v>0</v>
      </c>
      <c r="Q195" s="160">
        <v>0</v>
      </c>
      <c r="R195" s="160">
        <f t="shared" si="22"/>
        <v>0</v>
      </c>
      <c r="S195" s="160">
        <v>0</v>
      </c>
      <c r="T195" s="161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2" t="s">
        <v>146</v>
      </c>
      <c r="AT195" s="162" t="s">
        <v>142</v>
      </c>
      <c r="AU195" s="162" t="s">
        <v>97</v>
      </c>
      <c r="AY195" s="18" t="s">
        <v>140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8" t="s">
        <v>97</v>
      </c>
      <c r="BK195" s="163">
        <f t="shared" si="29"/>
        <v>0</v>
      </c>
      <c r="BL195" s="18" t="s">
        <v>146</v>
      </c>
      <c r="BM195" s="162" t="s">
        <v>396</v>
      </c>
    </row>
    <row r="196" spans="1:65" s="2" customFormat="1" ht="21.75" customHeight="1">
      <c r="A196" s="33"/>
      <c r="B196" s="150"/>
      <c r="C196" s="151" t="s">
        <v>397</v>
      </c>
      <c r="D196" s="151" t="s">
        <v>142</v>
      </c>
      <c r="E196" s="152" t="s">
        <v>398</v>
      </c>
      <c r="F196" s="153" t="s">
        <v>399</v>
      </c>
      <c r="G196" s="154" t="s">
        <v>270</v>
      </c>
      <c r="H196" s="155">
        <v>2</v>
      </c>
      <c r="I196" s="156"/>
      <c r="J196" s="155">
        <f t="shared" si="20"/>
        <v>0</v>
      </c>
      <c r="K196" s="157"/>
      <c r="L196" s="34"/>
      <c r="M196" s="158" t="s">
        <v>1</v>
      </c>
      <c r="N196" s="159" t="s">
        <v>40</v>
      </c>
      <c r="O196" s="59"/>
      <c r="P196" s="160">
        <f t="shared" si="21"/>
        <v>0</v>
      </c>
      <c r="Q196" s="160">
        <v>0</v>
      </c>
      <c r="R196" s="160">
        <f t="shared" si="22"/>
        <v>0</v>
      </c>
      <c r="S196" s="160">
        <v>0</v>
      </c>
      <c r="T196" s="161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2" t="s">
        <v>146</v>
      </c>
      <c r="AT196" s="162" t="s">
        <v>142</v>
      </c>
      <c r="AU196" s="162" t="s">
        <v>97</v>
      </c>
      <c r="AY196" s="18" t="s">
        <v>140</v>
      </c>
      <c r="BE196" s="163">
        <f t="shared" si="24"/>
        <v>0</v>
      </c>
      <c r="BF196" s="163">
        <f t="shared" si="25"/>
        <v>0</v>
      </c>
      <c r="BG196" s="163">
        <f t="shared" si="26"/>
        <v>0</v>
      </c>
      <c r="BH196" s="163">
        <f t="shared" si="27"/>
        <v>0</v>
      </c>
      <c r="BI196" s="163">
        <f t="shared" si="28"/>
        <v>0</v>
      </c>
      <c r="BJ196" s="18" t="s">
        <v>97</v>
      </c>
      <c r="BK196" s="163">
        <f t="shared" si="29"/>
        <v>0</v>
      </c>
      <c r="BL196" s="18" t="s">
        <v>146</v>
      </c>
      <c r="BM196" s="162" t="s">
        <v>400</v>
      </c>
    </row>
    <row r="197" spans="1:65" s="2" customFormat="1" ht="21.75" customHeight="1">
      <c r="A197" s="33"/>
      <c r="B197" s="150"/>
      <c r="C197" s="151" t="s">
        <v>401</v>
      </c>
      <c r="D197" s="151" t="s">
        <v>142</v>
      </c>
      <c r="E197" s="152" t="s">
        <v>402</v>
      </c>
      <c r="F197" s="153" t="s">
        <v>403</v>
      </c>
      <c r="G197" s="154" t="s">
        <v>270</v>
      </c>
      <c r="H197" s="155">
        <v>3</v>
      </c>
      <c r="I197" s="156"/>
      <c r="J197" s="155">
        <f t="shared" si="20"/>
        <v>0</v>
      </c>
      <c r="K197" s="157"/>
      <c r="L197" s="34"/>
      <c r="M197" s="158" t="s">
        <v>1</v>
      </c>
      <c r="N197" s="159" t="s">
        <v>40</v>
      </c>
      <c r="O197" s="59"/>
      <c r="P197" s="160">
        <f t="shared" si="21"/>
        <v>0</v>
      </c>
      <c r="Q197" s="160">
        <v>0</v>
      </c>
      <c r="R197" s="160">
        <f t="shared" si="22"/>
        <v>0</v>
      </c>
      <c r="S197" s="160">
        <v>0</v>
      </c>
      <c r="T197" s="161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146</v>
      </c>
      <c r="AT197" s="162" t="s">
        <v>142</v>
      </c>
      <c r="AU197" s="162" t="s">
        <v>97</v>
      </c>
      <c r="AY197" s="18" t="s">
        <v>140</v>
      </c>
      <c r="BE197" s="163">
        <f t="shared" si="24"/>
        <v>0</v>
      </c>
      <c r="BF197" s="163">
        <f t="shared" si="25"/>
        <v>0</v>
      </c>
      <c r="BG197" s="163">
        <f t="shared" si="26"/>
        <v>0</v>
      </c>
      <c r="BH197" s="163">
        <f t="shared" si="27"/>
        <v>0</v>
      </c>
      <c r="BI197" s="163">
        <f t="shared" si="28"/>
        <v>0</v>
      </c>
      <c r="BJ197" s="18" t="s">
        <v>97</v>
      </c>
      <c r="BK197" s="163">
        <f t="shared" si="29"/>
        <v>0</v>
      </c>
      <c r="BL197" s="18" t="s">
        <v>146</v>
      </c>
      <c r="BM197" s="162" t="s">
        <v>404</v>
      </c>
    </row>
    <row r="198" spans="1:65" s="2" customFormat="1" ht="33" customHeight="1">
      <c r="A198" s="33"/>
      <c r="B198" s="150"/>
      <c r="C198" s="151" t="s">
        <v>405</v>
      </c>
      <c r="D198" s="151" t="s">
        <v>142</v>
      </c>
      <c r="E198" s="152" t="s">
        <v>406</v>
      </c>
      <c r="F198" s="153" t="s">
        <v>407</v>
      </c>
      <c r="G198" s="154" t="s">
        <v>178</v>
      </c>
      <c r="H198" s="155">
        <v>1075.4100000000001</v>
      </c>
      <c r="I198" s="156"/>
      <c r="J198" s="155">
        <f t="shared" si="20"/>
        <v>0</v>
      </c>
      <c r="K198" s="157"/>
      <c r="L198" s="34"/>
      <c r="M198" s="158" t="s">
        <v>1</v>
      </c>
      <c r="N198" s="159" t="s">
        <v>40</v>
      </c>
      <c r="O198" s="59"/>
      <c r="P198" s="160">
        <f t="shared" si="21"/>
        <v>0</v>
      </c>
      <c r="Q198" s="160">
        <v>0</v>
      </c>
      <c r="R198" s="160">
        <f t="shared" si="22"/>
        <v>0</v>
      </c>
      <c r="S198" s="160">
        <v>0</v>
      </c>
      <c r="T198" s="161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2" t="s">
        <v>146</v>
      </c>
      <c r="AT198" s="162" t="s">
        <v>142</v>
      </c>
      <c r="AU198" s="162" t="s">
        <v>97</v>
      </c>
      <c r="AY198" s="18" t="s">
        <v>140</v>
      </c>
      <c r="BE198" s="163">
        <f t="shared" si="24"/>
        <v>0</v>
      </c>
      <c r="BF198" s="163">
        <f t="shared" si="25"/>
        <v>0</v>
      </c>
      <c r="BG198" s="163">
        <f t="shared" si="26"/>
        <v>0</v>
      </c>
      <c r="BH198" s="163">
        <f t="shared" si="27"/>
        <v>0</v>
      </c>
      <c r="BI198" s="163">
        <f t="shared" si="28"/>
        <v>0</v>
      </c>
      <c r="BJ198" s="18" t="s">
        <v>97</v>
      </c>
      <c r="BK198" s="163">
        <f t="shared" si="29"/>
        <v>0</v>
      </c>
      <c r="BL198" s="18" t="s">
        <v>146</v>
      </c>
      <c r="BM198" s="162" t="s">
        <v>408</v>
      </c>
    </row>
    <row r="199" spans="1:65" s="2" customFormat="1" ht="21.75" customHeight="1">
      <c r="A199" s="33"/>
      <c r="B199" s="150"/>
      <c r="C199" s="151" t="s">
        <v>409</v>
      </c>
      <c r="D199" s="151" t="s">
        <v>142</v>
      </c>
      <c r="E199" s="152" t="s">
        <v>410</v>
      </c>
      <c r="F199" s="153" t="s">
        <v>411</v>
      </c>
      <c r="G199" s="154" t="s">
        <v>178</v>
      </c>
      <c r="H199" s="155">
        <v>1075.4100000000001</v>
      </c>
      <c r="I199" s="156"/>
      <c r="J199" s="155">
        <f t="shared" si="20"/>
        <v>0</v>
      </c>
      <c r="K199" s="157"/>
      <c r="L199" s="34"/>
      <c r="M199" s="158" t="s">
        <v>1</v>
      </c>
      <c r="N199" s="159" t="s">
        <v>40</v>
      </c>
      <c r="O199" s="59"/>
      <c r="P199" s="160">
        <f t="shared" si="21"/>
        <v>0</v>
      </c>
      <c r="Q199" s="160">
        <v>0</v>
      </c>
      <c r="R199" s="160">
        <f t="shared" si="22"/>
        <v>0</v>
      </c>
      <c r="S199" s="160">
        <v>0</v>
      </c>
      <c r="T199" s="161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146</v>
      </c>
      <c r="AT199" s="162" t="s">
        <v>142</v>
      </c>
      <c r="AU199" s="162" t="s">
        <v>97</v>
      </c>
      <c r="AY199" s="18" t="s">
        <v>140</v>
      </c>
      <c r="BE199" s="163">
        <f t="shared" si="24"/>
        <v>0</v>
      </c>
      <c r="BF199" s="163">
        <f t="shared" si="25"/>
        <v>0</v>
      </c>
      <c r="BG199" s="163">
        <f t="shared" si="26"/>
        <v>0</v>
      </c>
      <c r="BH199" s="163">
        <f t="shared" si="27"/>
        <v>0</v>
      </c>
      <c r="BI199" s="163">
        <f t="shared" si="28"/>
        <v>0</v>
      </c>
      <c r="BJ199" s="18" t="s">
        <v>97</v>
      </c>
      <c r="BK199" s="163">
        <f t="shared" si="29"/>
        <v>0</v>
      </c>
      <c r="BL199" s="18" t="s">
        <v>146</v>
      </c>
      <c r="BM199" s="162" t="s">
        <v>412</v>
      </c>
    </row>
    <row r="200" spans="1:65" s="12" customFormat="1" ht="22.8" customHeight="1">
      <c r="B200" s="137"/>
      <c r="D200" s="138" t="s">
        <v>73</v>
      </c>
      <c r="E200" s="148" t="s">
        <v>413</v>
      </c>
      <c r="F200" s="148" t="s">
        <v>414</v>
      </c>
      <c r="I200" s="140"/>
      <c r="J200" s="149">
        <f>BK200</f>
        <v>0</v>
      </c>
      <c r="L200" s="137"/>
      <c r="M200" s="142"/>
      <c r="N200" s="143"/>
      <c r="O200" s="143"/>
      <c r="P200" s="144">
        <f>P201</f>
        <v>0</v>
      </c>
      <c r="Q200" s="143"/>
      <c r="R200" s="144">
        <f>R201</f>
        <v>0</v>
      </c>
      <c r="S200" s="143"/>
      <c r="T200" s="145">
        <f>T201</f>
        <v>0</v>
      </c>
      <c r="AR200" s="138" t="s">
        <v>82</v>
      </c>
      <c r="AT200" s="146" t="s">
        <v>73</v>
      </c>
      <c r="AU200" s="146" t="s">
        <v>82</v>
      </c>
      <c r="AY200" s="138" t="s">
        <v>140</v>
      </c>
      <c r="BK200" s="147">
        <f>BK201</f>
        <v>0</v>
      </c>
    </row>
    <row r="201" spans="1:65" s="2" customFormat="1" ht="33" customHeight="1">
      <c r="A201" s="33"/>
      <c r="B201" s="150"/>
      <c r="C201" s="151" t="s">
        <v>415</v>
      </c>
      <c r="D201" s="151" t="s">
        <v>142</v>
      </c>
      <c r="E201" s="152" t="s">
        <v>416</v>
      </c>
      <c r="F201" s="153" t="s">
        <v>417</v>
      </c>
      <c r="G201" s="154" t="s">
        <v>178</v>
      </c>
      <c r="H201" s="155">
        <v>2560.7399999999998</v>
      </c>
      <c r="I201" s="156"/>
      <c r="J201" s="155">
        <f>ROUND(I201*H201,2)</f>
        <v>0</v>
      </c>
      <c r="K201" s="157"/>
      <c r="L201" s="34"/>
      <c r="M201" s="158" t="s">
        <v>1</v>
      </c>
      <c r="N201" s="159" t="s">
        <v>40</v>
      </c>
      <c r="O201" s="59"/>
      <c r="P201" s="160">
        <f>O201*H201</f>
        <v>0</v>
      </c>
      <c r="Q201" s="160">
        <v>0</v>
      </c>
      <c r="R201" s="160">
        <f>Q201*H201</f>
        <v>0</v>
      </c>
      <c r="S201" s="160">
        <v>0</v>
      </c>
      <c r="T201" s="161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2" t="s">
        <v>146</v>
      </c>
      <c r="AT201" s="162" t="s">
        <v>142</v>
      </c>
      <c r="AU201" s="162" t="s">
        <v>97</v>
      </c>
      <c r="AY201" s="18" t="s">
        <v>140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8" t="s">
        <v>97</v>
      </c>
      <c r="BK201" s="163">
        <f>ROUND(I201*H201,2)</f>
        <v>0</v>
      </c>
      <c r="BL201" s="18" t="s">
        <v>146</v>
      </c>
      <c r="BM201" s="162" t="s">
        <v>418</v>
      </c>
    </row>
    <row r="202" spans="1:65" s="12" customFormat="1" ht="25.95" customHeight="1">
      <c r="B202" s="137"/>
      <c r="D202" s="138" t="s">
        <v>73</v>
      </c>
      <c r="E202" s="139" t="s">
        <v>419</v>
      </c>
      <c r="F202" s="139" t="s">
        <v>420</v>
      </c>
      <c r="I202" s="140"/>
      <c r="J202" s="141">
        <f>BK202</f>
        <v>0</v>
      </c>
      <c r="L202" s="137"/>
      <c r="M202" s="142"/>
      <c r="N202" s="143"/>
      <c r="O202" s="143"/>
      <c r="P202" s="144">
        <f>P203</f>
        <v>0</v>
      </c>
      <c r="Q202" s="143"/>
      <c r="R202" s="144">
        <f>R203</f>
        <v>0</v>
      </c>
      <c r="S202" s="143"/>
      <c r="T202" s="145">
        <f>T203</f>
        <v>0</v>
      </c>
      <c r="AR202" s="138" t="s">
        <v>97</v>
      </c>
      <c r="AT202" s="146" t="s">
        <v>73</v>
      </c>
      <c r="AU202" s="146" t="s">
        <v>74</v>
      </c>
      <c r="AY202" s="138" t="s">
        <v>140</v>
      </c>
      <c r="BK202" s="147">
        <f>BK203</f>
        <v>0</v>
      </c>
    </row>
    <row r="203" spans="1:65" s="12" customFormat="1" ht="22.8" customHeight="1">
      <c r="B203" s="137"/>
      <c r="D203" s="138" t="s">
        <v>73</v>
      </c>
      <c r="E203" s="148" t="s">
        <v>421</v>
      </c>
      <c r="F203" s="148" t="s">
        <v>422</v>
      </c>
      <c r="I203" s="140"/>
      <c r="J203" s="149">
        <f>BK203</f>
        <v>0</v>
      </c>
      <c r="L203" s="137"/>
      <c r="M203" s="142"/>
      <c r="N203" s="143"/>
      <c r="O203" s="143"/>
      <c r="P203" s="144">
        <f>SUM(P204:P206)</f>
        <v>0</v>
      </c>
      <c r="Q203" s="143"/>
      <c r="R203" s="144">
        <f>SUM(R204:R206)</f>
        <v>0</v>
      </c>
      <c r="S203" s="143"/>
      <c r="T203" s="145">
        <f>SUM(T204:T206)</f>
        <v>0</v>
      </c>
      <c r="AR203" s="138" t="s">
        <v>97</v>
      </c>
      <c r="AT203" s="146" t="s">
        <v>73</v>
      </c>
      <c r="AU203" s="146" t="s">
        <v>82</v>
      </c>
      <c r="AY203" s="138" t="s">
        <v>140</v>
      </c>
      <c r="BK203" s="147">
        <f>SUM(BK204:BK206)</f>
        <v>0</v>
      </c>
    </row>
    <row r="204" spans="1:65" s="2" customFormat="1" ht="33" customHeight="1">
      <c r="A204" s="33"/>
      <c r="B204" s="150"/>
      <c r="C204" s="151" t="s">
        <v>423</v>
      </c>
      <c r="D204" s="151" t="s">
        <v>142</v>
      </c>
      <c r="E204" s="152" t="s">
        <v>424</v>
      </c>
      <c r="F204" s="153" t="s">
        <v>425</v>
      </c>
      <c r="G204" s="154" t="s">
        <v>145</v>
      </c>
      <c r="H204" s="155">
        <v>818.5</v>
      </c>
      <c r="I204" s="156"/>
      <c r="J204" s="155">
        <f>ROUND(I204*H204,2)</f>
        <v>0</v>
      </c>
      <c r="K204" s="157"/>
      <c r="L204" s="34"/>
      <c r="M204" s="158" t="s">
        <v>1</v>
      </c>
      <c r="N204" s="159" t="s">
        <v>40</v>
      </c>
      <c r="O204" s="59"/>
      <c r="P204" s="160">
        <f>O204*H204</f>
        <v>0</v>
      </c>
      <c r="Q204" s="160">
        <v>0</v>
      </c>
      <c r="R204" s="160">
        <f>Q204*H204</f>
        <v>0</v>
      </c>
      <c r="S204" s="160">
        <v>0</v>
      </c>
      <c r="T204" s="161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2" t="s">
        <v>210</v>
      </c>
      <c r="AT204" s="162" t="s">
        <v>142</v>
      </c>
      <c r="AU204" s="162" t="s">
        <v>97</v>
      </c>
      <c r="AY204" s="18" t="s">
        <v>140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8" t="s">
        <v>97</v>
      </c>
      <c r="BK204" s="163">
        <f>ROUND(I204*H204,2)</f>
        <v>0</v>
      </c>
      <c r="BL204" s="18" t="s">
        <v>210</v>
      </c>
      <c r="BM204" s="162" t="s">
        <v>426</v>
      </c>
    </row>
    <row r="205" spans="1:65" s="2" customFormat="1" ht="34.200000000000003">
      <c r="A205" s="33"/>
      <c r="B205" s="150"/>
      <c r="C205" s="181" t="s">
        <v>427</v>
      </c>
      <c r="D205" s="181" t="s">
        <v>189</v>
      </c>
      <c r="E205" s="182" t="s">
        <v>428</v>
      </c>
      <c r="F205" s="183" t="s">
        <v>2122</v>
      </c>
      <c r="G205" s="184" t="s">
        <v>145</v>
      </c>
      <c r="H205" s="185">
        <v>900.35</v>
      </c>
      <c r="I205" s="186"/>
      <c r="J205" s="185">
        <f>ROUND(I205*H205,2)</f>
        <v>0</v>
      </c>
      <c r="K205" s="187"/>
      <c r="L205" s="188"/>
      <c r="M205" s="189" t="s">
        <v>1</v>
      </c>
      <c r="N205" s="190" t="s">
        <v>40</v>
      </c>
      <c r="O205" s="59"/>
      <c r="P205" s="160">
        <f>O205*H205</f>
        <v>0</v>
      </c>
      <c r="Q205" s="160">
        <v>0</v>
      </c>
      <c r="R205" s="160">
        <f>Q205*H205</f>
        <v>0</v>
      </c>
      <c r="S205" s="160">
        <v>0</v>
      </c>
      <c r="T205" s="16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2" t="s">
        <v>276</v>
      </c>
      <c r="AT205" s="162" t="s">
        <v>189</v>
      </c>
      <c r="AU205" s="162" t="s">
        <v>97</v>
      </c>
      <c r="AY205" s="18" t="s">
        <v>140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8" t="s">
        <v>97</v>
      </c>
      <c r="BK205" s="163">
        <f>ROUND(I205*H205,2)</f>
        <v>0</v>
      </c>
      <c r="BL205" s="18" t="s">
        <v>210</v>
      </c>
      <c r="BM205" s="162" t="s">
        <v>429</v>
      </c>
    </row>
    <row r="206" spans="1:65" s="2" customFormat="1" ht="21.75" customHeight="1">
      <c r="A206" s="33"/>
      <c r="B206" s="150"/>
      <c r="C206" s="151" t="s">
        <v>430</v>
      </c>
      <c r="D206" s="151" t="s">
        <v>142</v>
      </c>
      <c r="E206" s="152" t="s">
        <v>431</v>
      </c>
      <c r="F206" s="153" t="s">
        <v>432</v>
      </c>
      <c r="G206" s="154" t="s">
        <v>433</v>
      </c>
      <c r="H206" s="156">
        <v>1.3</v>
      </c>
      <c r="I206" s="156"/>
      <c r="J206" s="155">
        <f>ROUND(I206*H206,2)</f>
        <v>0</v>
      </c>
      <c r="K206" s="157"/>
      <c r="L206" s="34"/>
      <c r="M206" s="158" t="s">
        <v>1</v>
      </c>
      <c r="N206" s="159" t="s">
        <v>40</v>
      </c>
      <c r="O206" s="59"/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210</v>
      </c>
      <c r="AT206" s="162" t="s">
        <v>142</v>
      </c>
      <c r="AU206" s="162" t="s">
        <v>97</v>
      </c>
      <c r="AY206" s="18" t="s">
        <v>140</v>
      </c>
      <c r="BE206" s="163">
        <f>IF(N206="základná",J206,0)</f>
        <v>0</v>
      </c>
      <c r="BF206" s="163">
        <f>IF(N206="znížená",J206,0)</f>
        <v>0</v>
      </c>
      <c r="BG206" s="163">
        <f>IF(N206="zákl. prenesená",J206,0)</f>
        <v>0</v>
      </c>
      <c r="BH206" s="163">
        <f>IF(N206="zníž. prenesená",J206,0)</f>
        <v>0</v>
      </c>
      <c r="BI206" s="163">
        <f>IF(N206="nulová",J206,0)</f>
        <v>0</v>
      </c>
      <c r="BJ206" s="18" t="s">
        <v>97</v>
      </c>
      <c r="BK206" s="163">
        <f>ROUND(I206*H206,2)</f>
        <v>0</v>
      </c>
      <c r="BL206" s="18" t="s">
        <v>210</v>
      </c>
      <c r="BM206" s="162" t="s">
        <v>434</v>
      </c>
    </row>
    <row r="207" spans="1:65" s="12" customFormat="1" ht="25.95" customHeight="1">
      <c r="B207" s="137"/>
      <c r="D207" s="138" t="s">
        <v>73</v>
      </c>
      <c r="E207" s="139" t="s">
        <v>435</v>
      </c>
      <c r="F207" s="139" t="s">
        <v>436</v>
      </c>
      <c r="I207" s="140"/>
      <c r="J207" s="141">
        <f>BK207</f>
        <v>0</v>
      </c>
      <c r="L207" s="137"/>
      <c r="M207" s="142"/>
      <c r="N207" s="143"/>
      <c r="O207" s="143"/>
      <c r="P207" s="144">
        <f>P208</f>
        <v>0</v>
      </c>
      <c r="Q207" s="143"/>
      <c r="R207" s="144">
        <f>R208</f>
        <v>0</v>
      </c>
      <c r="S207" s="143"/>
      <c r="T207" s="145">
        <f>T208</f>
        <v>0</v>
      </c>
      <c r="AR207" s="138" t="s">
        <v>158</v>
      </c>
      <c r="AT207" s="146" t="s">
        <v>73</v>
      </c>
      <c r="AU207" s="146" t="s">
        <v>74</v>
      </c>
      <c r="AY207" s="138" t="s">
        <v>140</v>
      </c>
      <c r="BK207" s="147">
        <f>BK208</f>
        <v>0</v>
      </c>
    </row>
    <row r="208" spans="1:65" s="2" customFormat="1" ht="33" customHeight="1">
      <c r="A208" s="33"/>
      <c r="B208" s="150"/>
      <c r="C208" s="151" t="s">
        <v>437</v>
      </c>
      <c r="D208" s="151" t="s">
        <v>142</v>
      </c>
      <c r="E208" s="152" t="s">
        <v>438</v>
      </c>
      <c r="F208" s="153" t="s">
        <v>439</v>
      </c>
      <c r="G208" s="154" t="s">
        <v>440</v>
      </c>
      <c r="H208" s="155">
        <v>1</v>
      </c>
      <c r="I208" s="156"/>
      <c r="J208" s="155">
        <f>ROUND(I208*H208,2)</f>
        <v>0</v>
      </c>
      <c r="K208" s="157"/>
      <c r="L208" s="34"/>
      <c r="M208" s="191" t="s">
        <v>1</v>
      </c>
      <c r="N208" s="192" t="s">
        <v>40</v>
      </c>
      <c r="O208" s="193"/>
      <c r="P208" s="194">
        <f>O208*H208</f>
        <v>0</v>
      </c>
      <c r="Q208" s="194">
        <v>0</v>
      </c>
      <c r="R208" s="194">
        <f>Q208*H208</f>
        <v>0</v>
      </c>
      <c r="S208" s="194">
        <v>0</v>
      </c>
      <c r="T208" s="195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2" t="s">
        <v>146</v>
      </c>
      <c r="AT208" s="162" t="s">
        <v>142</v>
      </c>
      <c r="AU208" s="162" t="s">
        <v>82</v>
      </c>
      <c r="AY208" s="18" t="s">
        <v>140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8" t="s">
        <v>97</v>
      </c>
      <c r="BK208" s="163">
        <f>ROUND(I208*H208,2)</f>
        <v>0</v>
      </c>
      <c r="BL208" s="18" t="s">
        <v>146</v>
      </c>
      <c r="BM208" s="162" t="s">
        <v>441</v>
      </c>
    </row>
    <row r="209" spans="1:31" s="2" customFormat="1" ht="6.9" customHeight="1">
      <c r="A209" s="33"/>
      <c r="B209" s="48"/>
      <c r="C209" s="49"/>
      <c r="D209" s="49"/>
      <c r="E209" s="49"/>
      <c r="F209" s="49"/>
      <c r="G209" s="49"/>
      <c r="H209" s="49"/>
      <c r="I209" s="49"/>
      <c r="J209" s="49"/>
      <c r="K209" s="49"/>
      <c r="L209" s="34"/>
      <c r="M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</row>
  </sheetData>
  <autoFilter ref="C125:K208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00"/>
  <sheetViews>
    <sheetView showGridLines="0" topLeftCell="A143" workbookViewId="0">
      <selection activeCell="F186" sqref="F18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9" t="s">
        <v>442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ROUND((SUM(BE125:BE199)),  2)</f>
        <v>0</v>
      </c>
      <c r="G33" s="33"/>
      <c r="H33" s="33"/>
      <c r="I33" s="106">
        <v>0.2</v>
      </c>
      <c r="J33" s="105">
        <f>ROUND(((SUM(BE125:BE199))*I33),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ROUND((SUM(BF125:BF199)),  2)</f>
        <v>0</v>
      </c>
      <c r="G34" s="33"/>
      <c r="H34" s="33"/>
      <c r="I34" s="106">
        <v>0.2</v>
      </c>
      <c r="J34" s="105">
        <f>ROUND(((SUM(BF125:BF199))*I34),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ROUND((SUM(BG125:BG199)),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ROUND((SUM(BH125:BH199)),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ROUND((SUM(BI125:BI199)),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9" t="str">
        <f>E9</f>
        <v>SO02 - SO02  Dažďová kanalizácia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J126</f>
        <v>0</v>
      </c>
      <c r="L97" s="118"/>
    </row>
    <row r="98" spans="1:31" s="10" customFormat="1" ht="19.95" customHeight="1">
      <c r="B98" s="122"/>
      <c r="D98" s="123" t="s">
        <v>443</v>
      </c>
      <c r="E98" s="124"/>
      <c r="F98" s="124"/>
      <c r="G98" s="124"/>
      <c r="H98" s="124"/>
      <c r="I98" s="124"/>
      <c r="J98" s="125">
        <f>J127</f>
        <v>0</v>
      </c>
      <c r="L98" s="122"/>
    </row>
    <row r="99" spans="1:31" s="10" customFormat="1" ht="19.95" customHeight="1">
      <c r="B99" s="122"/>
      <c r="D99" s="123" t="s">
        <v>444</v>
      </c>
      <c r="E99" s="124"/>
      <c r="F99" s="124"/>
      <c r="G99" s="124"/>
      <c r="H99" s="124"/>
      <c r="I99" s="124"/>
      <c r="J99" s="125">
        <f>J155</f>
        <v>0</v>
      </c>
      <c r="L99" s="122"/>
    </row>
    <row r="100" spans="1:31" s="10" customFormat="1" ht="19.95" customHeight="1">
      <c r="B100" s="122"/>
      <c r="D100" s="123" t="s">
        <v>445</v>
      </c>
      <c r="E100" s="124"/>
      <c r="F100" s="124"/>
      <c r="G100" s="124"/>
      <c r="H100" s="124"/>
      <c r="I100" s="124"/>
      <c r="J100" s="125">
        <f>J158</f>
        <v>0</v>
      </c>
      <c r="L100" s="122"/>
    </row>
    <row r="101" spans="1:31" s="10" customFormat="1" ht="19.95" customHeight="1">
      <c r="B101" s="122"/>
      <c r="D101" s="123" t="s">
        <v>446</v>
      </c>
      <c r="E101" s="124"/>
      <c r="F101" s="124"/>
      <c r="G101" s="124"/>
      <c r="H101" s="124"/>
      <c r="I101" s="124"/>
      <c r="J101" s="125">
        <f>J162</f>
        <v>0</v>
      </c>
      <c r="L101" s="122"/>
    </row>
    <row r="102" spans="1:31" s="10" customFormat="1" ht="19.95" customHeight="1">
      <c r="B102" s="122"/>
      <c r="D102" s="123" t="s">
        <v>447</v>
      </c>
      <c r="E102" s="124"/>
      <c r="F102" s="124"/>
      <c r="G102" s="124"/>
      <c r="H102" s="124"/>
      <c r="I102" s="124"/>
      <c r="J102" s="125">
        <f>J189</f>
        <v>0</v>
      </c>
      <c r="L102" s="122"/>
    </row>
    <row r="103" spans="1:31" s="10" customFormat="1" ht="19.95" customHeight="1">
      <c r="B103" s="122"/>
      <c r="D103" s="123" t="s">
        <v>448</v>
      </c>
      <c r="E103" s="124"/>
      <c r="F103" s="124"/>
      <c r="G103" s="124"/>
      <c r="H103" s="124"/>
      <c r="I103" s="124"/>
      <c r="J103" s="125">
        <f>J194</f>
        <v>0</v>
      </c>
      <c r="L103" s="122"/>
    </row>
    <row r="104" spans="1:31" s="9" customFormat="1" ht="24.9" customHeight="1">
      <c r="B104" s="118"/>
      <c r="D104" s="119" t="s">
        <v>125</v>
      </c>
      <c r="E104" s="120"/>
      <c r="F104" s="120"/>
      <c r="G104" s="120"/>
      <c r="H104" s="120"/>
      <c r="I104" s="120"/>
      <c r="J104" s="121">
        <f>J196</f>
        <v>0</v>
      </c>
      <c r="L104" s="118"/>
    </row>
    <row r="105" spans="1:31" s="10" customFormat="1" ht="19.95" customHeight="1">
      <c r="B105" s="122"/>
      <c r="D105" s="123" t="s">
        <v>449</v>
      </c>
      <c r="E105" s="124"/>
      <c r="F105" s="124"/>
      <c r="G105" s="124"/>
      <c r="H105" s="124"/>
      <c r="I105" s="124"/>
      <c r="J105" s="125">
        <f>J197</f>
        <v>0</v>
      </c>
      <c r="L105" s="122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" customHeight="1">
      <c r="A112" s="33"/>
      <c r="B112" s="34"/>
      <c r="C112" s="22" t="s">
        <v>126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8" t="str">
        <f>E7</f>
        <v>Revitalizácia areálu Plaváreň Štiavničky</v>
      </c>
      <c r="F115" s="259"/>
      <c r="G115" s="259"/>
      <c r="H115" s="25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109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39" t="str">
        <f>E9</f>
        <v>SO02 - SO02  Dažďová kanalizácia</v>
      </c>
      <c r="F117" s="257"/>
      <c r="G117" s="257"/>
      <c r="H117" s="25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F12</f>
        <v>Banská Bystrica</v>
      </c>
      <c r="G119" s="33"/>
      <c r="H119" s="33"/>
      <c r="I119" s="28" t="s">
        <v>20</v>
      </c>
      <c r="J119" s="56" t="str">
        <f>IF(J12="","",J12)</f>
        <v>25. 11. 2020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22</v>
      </c>
      <c r="D121" s="33"/>
      <c r="E121" s="33"/>
      <c r="F121" s="26" t="str">
        <f>E15</f>
        <v>MBB, a.s., ČSA 26, Banská Bystrica</v>
      </c>
      <c r="G121" s="33"/>
      <c r="H121" s="33"/>
      <c r="I121" s="28" t="s">
        <v>28</v>
      </c>
      <c r="J121" s="31" t="str">
        <f>E21</f>
        <v>CREAT, s.r.o.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28" t="s">
        <v>31</v>
      </c>
      <c r="J122" s="31" t="str">
        <f>E24</f>
        <v>Ing.Jedlička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127</v>
      </c>
      <c r="D124" s="129" t="s">
        <v>59</v>
      </c>
      <c r="E124" s="129" t="s">
        <v>55</v>
      </c>
      <c r="F124" s="129" t="s">
        <v>56</v>
      </c>
      <c r="G124" s="129" t="s">
        <v>128</v>
      </c>
      <c r="H124" s="129" t="s">
        <v>129</v>
      </c>
      <c r="I124" s="129" t="s">
        <v>130</v>
      </c>
      <c r="J124" s="130" t="s">
        <v>113</v>
      </c>
      <c r="K124" s="131" t="s">
        <v>131</v>
      </c>
      <c r="L124" s="132"/>
      <c r="M124" s="63" t="s">
        <v>1</v>
      </c>
      <c r="N124" s="64" t="s">
        <v>38</v>
      </c>
      <c r="O124" s="64" t="s">
        <v>132</v>
      </c>
      <c r="P124" s="64" t="s">
        <v>133</v>
      </c>
      <c r="Q124" s="64" t="s">
        <v>134</v>
      </c>
      <c r="R124" s="64" t="s">
        <v>135</v>
      </c>
      <c r="S124" s="64" t="s">
        <v>136</v>
      </c>
      <c r="T124" s="65" t="s">
        <v>137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8" customHeight="1">
      <c r="A125" s="33"/>
      <c r="B125" s="34"/>
      <c r="C125" s="70" t="s">
        <v>114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P126+P196</f>
        <v>0</v>
      </c>
      <c r="Q125" s="67"/>
      <c r="R125" s="134">
        <f>R126+R196</f>
        <v>241.46657946771739</v>
      </c>
      <c r="S125" s="67"/>
      <c r="T125" s="135">
        <f>T126+T196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73</v>
      </c>
      <c r="AU125" s="18" t="s">
        <v>115</v>
      </c>
      <c r="BK125" s="136">
        <f>BK126+BK196</f>
        <v>0</v>
      </c>
    </row>
    <row r="126" spans="1:65" s="12" customFormat="1" ht="25.95" customHeight="1">
      <c r="B126" s="137"/>
      <c r="D126" s="138" t="s">
        <v>73</v>
      </c>
      <c r="E126" s="139" t="s">
        <v>138</v>
      </c>
      <c r="F126" s="139" t="s">
        <v>139</v>
      </c>
      <c r="I126" s="140"/>
      <c r="J126" s="141">
        <f>BK126</f>
        <v>0</v>
      </c>
      <c r="L126" s="137"/>
      <c r="M126" s="142"/>
      <c r="N126" s="143"/>
      <c r="O126" s="143"/>
      <c r="P126" s="144">
        <f>P127+P155+P158+P162+P189+P194</f>
        <v>0</v>
      </c>
      <c r="Q126" s="143"/>
      <c r="R126" s="144">
        <f>R127+R155+R158+R162+R189+R194</f>
        <v>241.46657946771739</v>
      </c>
      <c r="S126" s="143"/>
      <c r="T126" s="145">
        <f>T127+T155+T158+T162+T189+T194</f>
        <v>0</v>
      </c>
      <c r="AR126" s="138" t="s">
        <v>82</v>
      </c>
      <c r="AT126" s="146" t="s">
        <v>73</v>
      </c>
      <c r="AU126" s="146" t="s">
        <v>74</v>
      </c>
      <c r="AY126" s="138" t="s">
        <v>140</v>
      </c>
      <c r="BK126" s="147">
        <f>BK127+BK155+BK158+BK162+BK189+BK194</f>
        <v>0</v>
      </c>
    </row>
    <row r="127" spans="1:65" s="12" customFormat="1" ht="22.8" customHeight="1">
      <c r="B127" s="137"/>
      <c r="D127" s="138" t="s">
        <v>73</v>
      </c>
      <c r="E127" s="148" t="s">
        <v>82</v>
      </c>
      <c r="F127" s="148" t="s">
        <v>450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SUM(P128:P154)</f>
        <v>0</v>
      </c>
      <c r="Q127" s="143"/>
      <c r="R127" s="144">
        <f>SUM(R128:R154)</f>
        <v>152.75272000000001</v>
      </c>
      <c r="S127" s="143"/>
      <c r="T127" s="145">
        <f>SUM(T128:T154)</f>
        <v>0</v>
      </c>
      <c r="AR127" s="138" t="s">
        <v>82</v>
      </c>
      <c r="AT127" s="146" t="s">
        <v>73</v>
      </c>
      <c r="AU127" s="146" t="s">
        <v>82</v>
      </c>
      <c r="AY127" s="138" t="s">
        <v>140</v>
      </c>
      <c r="BK127" s="147">
        <f>SUM(BK128:BK154)</f>
        <v>0</v>
      </c>
    </row>
    <row r="128" spans="1:65" s="2" customFormat="1" ht="21.75" customHeight="1">
      <c r="A128" s="33"/>
      <c r="B128" s="150"/>
      <c r="C128" s="151" t="s">
        <v>82</v>
      </c>
      <c r="D128" s="151" t="s">
        <v>142</v>
      </c>
      <c r="E128" s="152" t="s">
        <v>451</v>
      </c>
      <c r="F128" s="153" t="s">
        <v>452</v>
      </c>
      <c r="G128" s="154" t="s">
        <v>264</v>
      </c>
      <c r="H128" s="155">
        <v>30</v>
      </c>
      <c r="I128" s="156"/>
      <c r="J128" s="155">
        <f t="shared" ref="J128:J154" si="0">ROUND(I128*H128,2)</f>
        <v>0</v>
      </c>
      <c r="K128" s="157"/>
      <c r="L128" s="34"/>
      <c r="M128" s="158" t="s">
        <v>1</v>
      </c>
      <c r="N128" s="159" t="s">
        <v>40</v>
      </c>
      <c r="O128" s="59"/>
      <c r="P128" s="160">
        <f t="shared" ref="P128:P154" si="1">O128*H128</f>
        <v>0</v>
      </c>
      <c r="Q128" s="160">
        <v>7.9399999999999991E-3</v>
      </c>
      <c r="R128" s="160">
        <f t="shared" ref="R128:R154" si="2">Q128*H128</f>
        <v>0.23819999999999997</v>
      </c>
      <c r="S128" s="160">
        <v>0</v>
      </c>
      <c r="T128" s="161">
        <f t="shared" ref="T128:T154" si="3"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146</v>
      </c>
      <c r="AT128" s="162" t="s">
        <v>142</v>
      </c>
      <c r="AU128" s="162" t="s">
        <v>97</v>
      </c>
      <c r="AY128" s="18" t="s">
        <v>140</v>
      </c>
      <c r="BE128" s="163">
        <f t="shared" ref="BE128:BE154" si="4">IF(N128="základná",J128,0)</f>
        <v>0</v>
      </c>
      <c r="BF128" s="163">
        <f t="shared" ref="BF128:BF154" si="5">IF(N128="znížená",J128,0)</f>
        <v>0</v>
      </c>
      <c r="BG128" s="163">
        <f t="shared" ref="BG128:BG154" si="6">IF(N128="zákl. prenesená",J128,0)</f>
        <v>0</v>
      </c>
      <c r="BH128" s="163">
        <f t="shared" ref="BH128:BH154" si="7">IF(N128="zníž. prenesená",J128,0)</f>
        <v>0</v>
      </c>
      <c r="BI128" s="163">
        <f t="shared" ref="BI128:BI154" si="8">IF(N128="nulová",J128,0)</f>
        <v>0</v>
      </c>
      <c r="BJ128" s="18" t="s">
        <v>97</v>
      </c>
      <c r="BK128" s="163">
        <f t="shared" ref="BK128:BK154" si="9">ROUND(I128*H128,2)</f>
        <v>0</v>
      </c>
      <c r="BL128" s="18" t="s">
        <v>146</v>
      </c>
      <c r="BM128" s="162" t="s">
        <v>453</v>
      </c>
    </row>
    <row r="129" spans="1:65" s="2" customFormat="1" ht="33" customHeight="1">
      <c r="A129" s="33"/>
      <c r="B129" s="150"/>
      <c r="C129" s="151" t="s">
        <v>97</v>
      </c>
      <c r="D129" s="151" t="s">
        <v>142</v>
      </c>
      <c r="E129" s="152" t="s">
        <v>454</v>
      </c>
      <c r="F129" s="153" t="s">
        <v>455</v>
      </c>
      <c r="G129" s="154" t="s">
        <v>456</v>
      </c>
      <c r="H129" s="155">
        <v>504</v>
      </c>
      <c r="I129" s="156"/>
      <c r="J129" s="155">
        <f t="shared" si="0"/>
        <v>0</v>
      </c>
      <c r="K129" s="157"/>
      <c r="L129" s="34"/>
      <c r="M129" s="158" t="s">
        <v>1</v>
      </c>
      <c r="N129" s="159" t="s">
        <v>40</v>
      </c>
      <c r="O129" s="59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146</v>
      </c>
      <c r="AT129" s="162" t="s">
        <v>142</v>
      </c>
      <c r="AU129" s="162" t="s">
        <v>97</v>
      </c>
      <c r="AY129" s="18" t="s">
        <v>140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8" t="s">
        <v>97</v>
      </c>
      <c r="BK129" s="163">
        <f t="shared" si="9"/>
        <v>0</v>
      </c>
      <c r="BL129" s="18" t="s">
        <v>146</v>
      </c>
      <c r="BM129" s="162" t="s">
        <v>457</v>
      </c>
    </row>
    <row r="130" spans="1:65" s="2" customFormat="1" ht="33" customHeight="1">
      <c r="A130" s="33"/>
      <c r="B130" s="150"/>
      <c r="C130" s="151" t="s">
        <v>151</v>
      </c>
      <c r="D130" s="151" t="s">
        <v>142</v>
      </c>
      <c r="E130" s="152" t="s">
        <v>458</v>
      </c>
      <c r="F130" s="153" t="s">
        <v>459</v>
      </c>
      <c r="G130" s="154" t="s">
        <v>395</v>
      </c>
      <c r="H130" s="155">
        <v>21</v>
      </c>
      <c r="I130" s="156"/>
      <c r="J130" s="155">
        <f t="shared" si="0"/>
        <v>0</v>
      </c>
      <c r="K130" s="157"/>
      <c r="L130" s="34"/>
      <c r="M130" s="158" t="s">
        <v>1</v>
      </c>
      <c r="N130" s="159" t="s">
        <v>40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146</v>
      </c>
      <c r="AT130" s="162" t="s">
        <v>142</v>
      </c>
      <c r="AU130" s="162" t="s">
        <v>97</v>
      </c>
      <c r="AY130" s="18" t="s">
        <v>140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146</v>
      </c>
      <c r="BM130" s="162" t="s">
        <v>460</v>
      </c>
    </row>
    <row r="131" spans="1:65" s="2" customFormat="1" ht="21.75" customHeight="1">
      <c r="A131" s="33"/>
      <c r="B131" s="150"/>
      <c r="C131" s="151" t="s">
        <v>146</v>
      </c>
      <c r="D131" s="151" t="s">
        <v>142</v>
      </c>
      <c r="E131" s="152" t="s">
        <v>461</v>
      </c>
      <c r="F131" s="153" t="s">
        <v>462</v>
      </c>
      <c r="G131" s="154" t="s">
        <v>264</v>
      </c>
      <c r="H131" s="155">
        <v>20</v>
      </c>
      <c r="I131" s="156"/>
      <c r="J131" s="155">
        <f t="shared" si="0"/>
        <v>0</v>
      </c>
      <c r="K131" s="157"/>
      <c r="L131" s="34"/>
      <c r="M131" s="158" t="s">
        <v>1</v>
      </c>
      <c r="N131" s="159" t="s">
        <v>40</v>
      </c>
      <c r="O131" s="59"/>
      <c r="P131" s="160">
        <f t="shared" si="1"/>
        <v>0</v>
      </c>
      <c r="Q131" s="160">
        <v>1.0710000000000001E-2</v>
      </c>
      <c r="R131" s="160">
        <f t="shared" si="2"/>
        <v>0.2142</v>
      </c>
      <c r="S131" s="160">
        <v>0</v>
      </c>
      <c r="T131" s="161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146</v>
      </c>
      <c r="AT131" s="162" t="s">
        <v>142</v>
      </c>
      <c r="AU131" s="162" t="s">
        <v>97</v>
      </c>
      <c r="AY131" s="18" t="s">
        <v>140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146</v>
      </c>
      <c r="BM131" s="162" t="s">
        <v>463</v>
      </c>
    </row>
    <row r="132" spans="1:65" s="2" customFormat="1" ht="21.75" customHeight="1">
      <c r="A132" s="33"/>
      <c r="B132" s="150"/>
      <c r="C132" s="151" t="s">
        <v>158</v>
      </c>
      <c r="D132" s="151" t="s">
        <v>142</v>
      </c>
      <c r="E132" s="152" t="s">
        <v>464</v>
      </c>
      <c r="F132" s="153" t="s">
        <v>465</v>
      </c>
      <c r="G132" s="154" t="s">
        <v>264</v>
      </c>
      <c r="H132" s="155">
        <v>60</v>
      </c>
      <c r="I132" s="156"/>
      <c r="J132" s="155">
        <f t="shared" si="0"/>
        <v>0</v>
      </c>
      <c r="K132" s="157"/>
      <c r="L132" s="34"/>
      <c r="M132" s="158" t="s">
        <v>1</v>
      </c>
      <c r="N132" s="159" t="s">
        <v>40</v>
      </c>
      <c r="O132" s="59"/>
      <c r="P132" s="160">
        <f t="shared" si="1"/>
        <v>0</v>
      </c>
      <c r="Q132" s="160">
        <v>1.2710000000000001E-2</v>
      </c>
      <c r="R132" s="160">
        <f t="shared" si="2"/>
        <v>0.76260000000000006</v>
      </c>
      <c r="S132" s="160">
        <v>0</v>
      </c>
      <c r="T132" s="161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146</v>
      </c>
      <c r="BM132" s="162" t="s">
        <v>466</v>
      </c>
    </row>
    <row r="133" spans="1:65" s="2" customFormat="1" ht="21.75" customHeight="1">
      <c r="A133" s="33"/>
      <c r="B133" s="150"/>
      <c r="C133" s="151" t="s">
        <v>163</v>
      </c>
      <c r="D133" s="151" t="s">
        <v>142</v>
      </c>
      <c r="E133" s="152" t="s">
        <v>467</v>
      </c>
      <c r="F133" s="153" t="s">
        <v>468</v>
      </c>
      <c r="G133" s="154" t="s">
        <v>264</v>
      </c>
      <c r="H133" s="155">
        <v>17</v>
      </c>
      <c r="I133" s="156"/>
      <c r="J133" s="155">
        <f t="shared" si="0"/>
        <v>0</v>
      </c>
      <c r="K133" s="157"/>
      <c r="L133" s="34"/>
      <c r="M133" s="158" t="s">
        <v>1</v>
      </c>
      <c r="N133" s="159" t="s">
        <v>40</v>
      </c>
      <c r="O133" s="59"/>
      <c r="P133" s="160">
        <f t="shared" si="1"/>
        <v>0</v>
      </c>
      <c r="Q133" s="160">
        <v>5.9540000000000003E-2</v>
      </c>
      <c r="R133" s="160">
        <f t="shared" si="2"/>
        <v>1.0121800000000001</v>
      </c>
      <c r="S133" s="160">
        <v>0</v>
      </c>
      <c r="T133" s="161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146</v>
      </c>
      <c r="AT133" s="162" t="s">
        <v>142</v>
      </c>
      <c r="AU133" s="162" t="s">
        <v>97</v>
      </c>
      <c r="AY133" s="18" t="s">
        <v>140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8" t="s">
        <v>97</v>
      </c>
      <c r="BK133" s="163">
        <f t="shared" si="9"/>
        <v>0</v>
      </c>
      <c r="BL133" s="18" t="s">
        <v>146</v>
      </c>
      <c r="BM133" s="162" t="s">
        <v>469</v>
      </c>
    </row>
    <row r="134" spans="1:65" s="2" customFormat="1" ht="21.75" customHeight="1">
      <c r="A134" s="33"/>
      <c r="B134" s="150"/>
      <c r="C134" s="151" t="s">
        <v>167</v>
      </c>
      <c r="D134" s="151" t="s">
        <v>142</v>
      </c>
      <c r="E134" s="152" t="s">
        <v>470</v>
      </c>
      <c r="F134" s="153" t="s">
        <v>471</v>
      </c>
      <c r="G134" s="154" t="s">
        <v>161</v>
      </c>
      <c r="H134" s="155">
        <v>81.489999999999995</v>
      </c>
      <c r="I134" s="156"/>
      <c r="J134" s="155">
        <f t="shared" si="0"/>
        <v>0</v>
      </c>
      <c r="K134" s="157"/>
      <c r="L134" s="34"/>
      <c r="M134" s="158" t="s">
        <v>1</v>
      </c>
      <c r="N134" s="159" t="s">
        <v>40</v>
      </c>
      <c r="O134" s="59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146</v>
      </c>
      <c r="AT134" s="162" t="s">
        <v>142</v>
      </c>
      <c r="AU134" s="162" t="s">
        <v>97</v>
      </c>
      <c r="AY134" s="18" t="s">
        <v>140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8" t="s">
        <v>97</v>
      </c>
      <c r="BK134" s="163">
        <f t="shared" si="9"/>
        <v>0</v>
      </c>
      <c r="BL134" s="18" t="s">
        <v>146</v>
      </c>
      <c r="BM134" s="162" t="s">
        <v>472</v>
      </c>
    </row>
    <row r="135" spans="1:65" s="2" customFormat="1" ht="21.75" customHeight="1">
      <c r="A135" s="33"/>
      <c r="B135" s="150"/>
      <c r="C135" s="151" t="s">
        <v>171</v>
      </c>
      <c r="D135" s="151" t="s">
        <v>142</v>
      </c>
      <c r="E135" s="152" t="s">
        <v>473</v>
      </c>
      <c r="F135" s="153" t="s">
        <v>474</v>
      </c>
      <c r="G135" s="154" t="s">
        <v>161</v>
      </c>
      <c r="H135" s="155">
        <v>4.3</v>
      </c>
      <c r="I135" s="156"/>
      <c r="J135" s="155">
        <f t="shared" si="0"/>
        <v>0</v>
      </c>
      <c r="K135" s="157"/>
      <c r="L135" s="34"/>
      <c r="M135" s="158" t="s">
        <v>1</v>
      </c>
      <c r="N135" s="159" t="s">
        <v>40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146</v>
      </c>
      <c r="AT135" s="162" t="s">
        <v>142</v>
      </c>
      <c r="AU135" s="162" t="s">
        <v>97</v>
      </c>
      <c r="AY135" s="18" t="s">
        <v>140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146</v>
      </c>
      <c r="BM135" s="162" t="s">
        <v>475</v>
      </c>
    </row>
    <row r="136" spans="1:65" s="2" customFormat="1" ht="21.75" customHeight="1">
      <c r="A136" s="33"/>
      <c r="B136" s="150"/>
      <c r="C136" s="151" t="s">
        <v>175</v>
      </c>
      <c r="D136" s="151" t="s">
        <v>142</v>
      </c>
      <c r="E136" s="152" t="s">
        <v>476</v>
      </c>
      <c r="F136" s="153" t="s">
        <v>477</v>
      </c>
      <c r="G136" s="154" t="s">
        <v>161</v>
      </c>
      <c r="H136" s="155">
        <v>63.75</v>
      </c>
      <c r="I136" s="156"/>
      <c r="J136" s="155">
        <f t="shared" si="0"/>
        <v>0</v>
      </c>
      <c r="K136" s="157"/>
      <c r="L136" s="34"/>
      <c r="M136" s="158" t="s">
        <v>1</v>
      </c>
      <c r="N136" s="159" t="s">
        <v>40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146</v>
      </c>
      <c r="AT136" s="162" t="s">
        <v>142</v>
      </c>
      <c r="AU136" s="162" t="s">
        <v>97</v>
      </c>
      <c r="AY136" s="18" t="s">
        <v>140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146</v>
      </c>
      <c r="BM136" s="162" t="s">
        <v>478</v>
      </c>
    </row>
    <row r="137" spans="1:65" s="2" customFormat="1" ht="21.75" customHeight="1">
      <c r="A137" s="33"/>
      <c r="B137" s="150"/>
      <c r="C137" s="151" t="s">
        <v>184</v>
      </c>
      <c r="D137" s="151" t="s">
        <v>142</v>
      </c>
      <c r="E137" s="152" t="s">
        <v>479</v>
      </c>
      <c r="F137" s="153" t="s">
        <v>480</v>
      </c>
      <c r="G137" s="154" t="s">
        <v>161</v>
      </c>
      <c r="H137" s="155">
        <v>63.75</v>
      </c>
      <c r="I137" s="156"/>
      <c r="J137" s="155">
        <f t="shared" si="0"/>
        <v>0</v>
      </c>
      <c r="K137" s="157"/>
      <c r="L137" s="34"/>
      <c r="M137" s="158" t="s">
        <v>1</v>
      </c>
      <c r="N137" s="159" t="s">
        <v>40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146</v>
      </c>
      <c r="AT137" s="162" t="s">
        <v>142</v>
      </c>
      <c r="AU137" s="162" t="s">
        <v>97</v>
      </c>
      <c r="AY137" s="18" t="s">
        <v>140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146</v>
      </c>
      <c r="BM137" s="162" t="s">
        <v>481</v>
      </c>
    </row>
    <row r="138" spans="1:65" s="2" customFormat="1" ht="21.75" customHeight="1">
      <c r="A138" s="33"/>
      <c r="B138" s="150"/>
      <c r="C138" s="151" t="s">
        <v>188</v>
      </c>
      <c r="D138" s="151" t="s">
        <v>142</v>
      </c>
      <c r="E138" s="152" t="s">
        <v>482</v>
      </c>
      <c r="F138" s="153" t="s">
        <v>483</v>
      </c>
      <c r="G138" s="154" t="s">
        <v>161</v>
      </c>
      <c r="H138" s="155">
        <v>10.050000000000001</v>
      </c>
      <c r="I138" s="156"/>
      <c r="J138" s="155">
        <f t="shared" si="0"/>
        <v>0</v>
      </c>
      <c r="K138" s="157"/>
      <c r="L138" s="34"/>
      <c r="M138" s="158" t="s">
        <v>1</v>
      </c>
      <c r="N138" s="159" t="s">
        <v>40</v>
      </c>
      <c r="O138" s="59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146</v>
      </c>
      <c r="AT138" s="162" t="s">
        <v>142</v>
      </c>
      <c r="AU138" s="162" t="s">
        <v>97</v>
      </c>
      <c r="AY138" s="18" t="s">
        <v>140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8" t="s">
        <v>97</v>
      </c>
      <c r="BK138" s="163">
        <f t="shared" si="9"/>
        <v>0</v>
      </c>
      <c r="BL138" s="18" t="s">
        <v>146</v>
      </c>
      <c r="BM138" s="162" t="s">
        <v>484</v>
      </c>
    </row>
    <row r="139" spans="1:65" s="2" customFormat="1" ht="33" customHeight="1">
      <c r="A139" s="33"/>
      <c r="B139" s="150"/>
      <c r="C139" s="151" t="s">
        <v>193</v>
      </c>
      <c r="D139" s="151" t="s">
        <v>142</v>
      </c>
      <c r="E139" s="152" t="s">
        <v>485</v>
      </c>
      <c r="F139" s="153" t="s">
        <v>486</v>
      </c>
      <c r="G139" s="154" t="s">
        <v>161</v>
      </c>
      <c r="H139" s="155">
        <v>10.050000000000001</v>
      </c>
      <c r="I139" s="156"/>
      <c r="J139" s="155">
        <f t="shared" si="0"/>
        <v>0</v>
      </c>
      <c r="K139" s="157"/>
      <c r="L139" s="34"/>
      <c r="M139" s="158" t="s">
        <v>1</v>
      </c>
      <c r="N139" s="159" t="s">
        <v>40</v>
      </c>
      <c r="O139" s="59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146</v>
      </c>
      <c r="AT139" s="162" t="s">
        <v>142</v>
      </c>
      <c r="AU139" s="162" t="s">
        <v>97</v>
      </c>
      <c r="AY139" s="18" t="s">
        <v>140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8" t="s">
        <v>97</v>
      </c>
      <c r="BK139" s="163">
        <f t="shared" si="9"/>
        <v>0</v>
      </c>
      <c r="BL139" s="18" t="s">
        <v>146</v>
      </c>
      <c r="BM139" s="162" t="s">
        <v>487</v>
      </c>
    </row>
    <row r="140" spans="1:65" s="2" customFormat="1" ht="21.75" customHeight="1">
      <c r="A140" s="33"/>
      <c r="B140" s="150"/>
      <c r="C140" s="151" t="s">
        <v>198</v>
      </c>
      <c r="D140" s="151" t="s">
        <v>142</v>
      </c>
      <c r="E140" s="152" t="s">
        <v>488</v>
      </c>
      <c r="F140" s="153" t="s">
        <v>489</v>
      </c>
      <c r="G140" s="154" t="s">
        <v>161</v>
      </c>
      <c r="H140" s="155">
        <v>169.66</v>
      </c>
      <c r="I140" s="156"/>
      <c r="J140" s="155">
        <f t="shared" si="0"/>
        <v>0</v>
      </c>
      <c r="K140" s="157"/>
      <c r="L140" s="34"/>
      <c r="M140" s="158" t="s">
        <v>1</v>
      </c>
      <c r="N140" s="159" t="s">
        <v>40</v>
      </c>
      <c r="O140" s="59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146</v>
      </c>
      <c r="AT140" s="162" t="s">
        <v>142</v>
      </c>
      <c r="AU140" s="162" t="s">
        <v>97</v>
      </c>
      <c r="AY140" s="18" t="s">
        <v>140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8" t="s">
        <v>97</v>
      </c>
      <c r="BK140" s="163">
        <f t="shared" si="9"/>
        <v>0</v>
      </c>
      <c r="BL140" s="18" t="s">
        <v>146</v>
      </c>
      <c r="BM140" s="162" t="s">
        <v>490</v>
      </c>
    </row>
    <row r="141" spans="1:65" s="2" customFormat="1" ht="33" customHeight="1">
      <c r="A141" s="33"/>
      <c r="B141" s="150"/>
      <c r="C141" s="151" t="s">
        <v>202</v>
      </c>
      <c r="D141" s="151" t="s">
        <v>142</v>
      </c>
      <c r="E141" s="152" t="s">
        <v>491</v>
      </c>
      <c r="F141" s="153" t="s">
        <v>492</v>
      </c>
      <c r="G141" s="154" t="s">
        <v>161</v>
      </c>
      <c r="H141" s="155">
        <v>169.66</v>
      </c>
      <c r="I141" s="156"/>
      <c r="J141" s="155">
        <f t="shared" si="0"/>
        <v>0</v>
      </c>
      <c r="K141" s="157"/>
      <c r="L141" s="34"/>
      <c r="M141" s="158" t="s">
        <v>1</v>
      </c>
      <c r="N141" s="159" t="s">
        <v>40</v>
      </c>
      <c r="O141" s="59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146</v>
      </c>
      <c r="AT141" s="162" t="s">
        <v>142</v>
      </c>
      <c r="AU141" s="162" t="s">
        <v>97</v>
      </c>
      <c r="AY141" s="18" t="s">
        <v>140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8" t="s">
        <v>97</v>
      </c>
      <c r="BK141" s="163">
        <f t="shared" si="9"/>
        <v>0</v>
      </c>
      <c r="BL141" s="18" t="s">
        <v>146</v>
      </c>
      <c r="BM141" s="162" t="s">
        <v>493</v>
      </c>
    </row>
    <row r="142" spans="1:65" s="2" customFormat="1" ht="16.5" customHeight="1">
      <c r="A142" s="33"/>
      <c r="B142" s="150"/>
      <c r="C142" s="151" t="s">
        <v>206</v>
      </c>
      <c r="D142" s="151" t="s">
        <v>142</v>
      </c>
      <c r="E142" s="152" t="s">
        <v>494</v>
      </c>
      <c r="F142" s="153" t="s">
        <v>495</v>
      </c>
      <c r="G142" s="154" t="s">
        <v>161</v>
      </c>
      <c r="H142" s="155">
        <v>54.2</v>
      </c>
      <c r="I142" s="156"/>
      <c r="J142" s="155">
        <f t="shared" si="0"/>
        <v>0</v>
      </c>
      <c r="K142" s="157"/>
      <c r="L142" s="34"/>
      <c r="M142" s="158" t="s">
        <v>1</v>
      </c>
      <c r="N142" s="159" t="s">
        <v>40</v>
      </c>
      <c r="O142" s="59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146</v>
      </c>
      <c r="AT142" s="162" t="s">
        <v>142</v>
      </c>
      <c r="AU142" s="162" t="s">
        <v>97</v>
      </c>
      <c r="AY142" s="18" t="s">
        <v>140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8" t="s">
        <v>97</v>
      </c>
      <c r="BK142" s="163">
        <f t="shared" si="9"/>
        <v>0</v>
      </c>
      <c r="BL142" s="18" t="s">
        <v>146</v>
      </c>
      <c r="BM142" s="162" t="s">
        <v>496</v>
      </c>
    </row>
    <row r="143" spans="1:65" s="2" customFormat="1" ht="21.75" customHeight="1">
      <c r="A143" s="33"/>
      <c r="B143" s="150"/>
      <c r="C143" s="151" t="s">
        <v>210</v>
      </c>
      <c r="D143" s="151" t="s">
        <v>142</v>
      </c>
      <c r="E143" s="152" t="s">
        <v>497</v>
      </c>
      <c r="F143" s="153" t="s">
        <v>498</v>
      </c>
      <c r="G143" s="154" t="s">
        <v>161</v>
      </c>
      <c r="H143" s="155">
        <v>54.2</v>
      </c>
      <c r="I143" s="156"/>
      <c r="J143" s="155">
        <f t="shared" si="0"/>
        <v>0</v>
      </c>
      <c r="K143" s="157"/>
      <c r="L143" s="34"/>
      <c r="M143" s="158" t="s">
        <v>1</v>
      </c>
      <c r="N143" s="159" t="s">
        <v>40</v>
      </c>
      <c r="O143" s="59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146</v>
      </c>
      <c r="AT143" s="162" t="s">
        <v>142</v>
      </c>
      <c r="AU143" s="162" t="s">
        <v>97</v>
      </c>
      <c r="AY143" s="18" t="s">
        <v>140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8" t="s">
        <v>97</v>
      </c>
      <c r="BK143" s="163">
        <f t="shared" si="9"/>
        <v>0</v>
      </c>
      <c r="BL143" s="18" t="s">
        <v>146</v>
      </c>
      <c r="BM143" s="162" t="s">
        <v>499</v>
      </c>
    </row>
    <row r="144" spans="1:65" s="2" customFormat="1" ht="45.6">
      <c r="A144" s="33"/>
      <c r="B144" s="150"/>
      <c r="C144" s="151" t="s">
        <v>214</v>
      </c>
      <c r="D144" s="151" t="s">
        <v>142</v>
      </c>
      <c r="E144" s="152" t="s">
        <v>500</v>
      </c>
      <c r="F144" s="153" t="s">
        <v>2124</v>
      </c>
      <c r="G144" s="154" t="s">
        <v>145</v>
      </c>
      <c r="H144" s="155">
        <v>277.75</v>
      </c>
      <c r="I144" s="156"/>
      <c r="J144" s="155">
        <f t="shared" si="0"/>
        <v>0</v>
      </c>
      <c r="K144" s="157"/>
      <c r="L144" s="34"/>
      <c r="M144" s="158" t="s">
        <v>1</v>
      </c>
      <c r="N144" s="159" t="s">
        <v>40</v>
      </c>
      <c r="O144" s="59"/>
      <c r="P144" s="160">
        <f t="shared" si="1"/>
        <v>0</v>
      </c>
      <c r="Q144" s="160">
        <v>7.4001800180017996E-4</v>
      </c>
      <c r="R144" s="160">
        <f t="shared" si="2"/>
        <v>0.20553999999999997</v>
      </c>
      <c r="S144" s="160">
        <v>0</v>
      </c>
      <c r="T144" s="161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146</v>
      </c>
      <c r="AT144" s="162" t="s">
        <v>142</v>
      </c>
      <c r="AU144" s="162" t="s">
        <v>97</v>
      </c>
      <c r="AY144" s="18" t="s">
        <v>140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8" t="s">
        <v>97</v>
      </c>
      <c r="BK144" s="163">
        <f t="shared" si="9"/>
        <v>0</v>
      </c>
      <c r="BL144" s="18" t="s">
        <v>146</v>
      </c>
      <c r="BM144" s="162" t="s">
        <v>501</v>
      </c>
    </row>
    <row r="145" spans="1:65" s="2" customFormat="1" ht="44.25" customHeight="1">
      <c r="A145" s="33"/>
      <c r="B145" s="150"/>
      <c r="C145" s="151" t="s">
        <v>218</v>
      </c>
      <c r="D145" s="151" t="s">
        <v>142</v>
      </c>
      <c r="E145" s="152" t="s">
        <v>502</v>
      </c>
      <c r="F145" s="153" t="s">
        <v>2125</v>
      </c>
      <c r="G145" s="154" t="s">
        <v>145</v>
      </c>
      <c r="H145" s="155">
        <v>277.75</v>
      </c>
      <c r="I145" s="156"/>
      <c r="J145" s="155">
        <f t="shared" si="0"/>
        <v>0</v>
      </c>
      <c r="K145" s="157"/>
      <c r="L145" s="34"/>
      <c r="M145" s="158" t="s">
        <v>1</v>
      </c>
      <c r="N145" s="159" t="s">
        <v>40</v>
      </c>
      <c r="O145" s="59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146</v>
      </c>
      <c r="AT145" s="162" t="s">
        <v>142</v>
      </c>
      <c r="AU145" s="162" t="s">
        <v>97</v>
      </c>
      <c r="AY145" s="18" t="s">
        <v>140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8" t="s">
        <v>97</v>
      </c>
      <c r="BK145" s="163">
        <f t="shared" si="9"/>
        <v>0</v>
      </c>
      <c r="BL145" s="18" t="s">
        <v>146</v>
      </c>
      <c r="BM145" s="162" t="s">
        <v>503</v>
      </c>
    </row>
    <row r="146" spans="1:65" s="2" customFormat="1" ht="33" customHeight="1">
      <c r="A146" s="33"/>
      <c r="B146" s="150"/>
      <c r="C146" s="151" t="s">
        <v>222</v>
      </c>
      <c r="D146" s="151" t="s">
        <v>142</v>
      </c>
      <c r="E146" s="152" t="s">
        <v>504</v>
      </c>
      <c r="F146" s="153" t="s">
        <v>505</v>
      </c>
      <c r="G146" s="154" t="s">
        <v>161</v>
      </c>
      <c r="H146" s="155">
        <v>173.24</v>
      </c>
      <c r="I146" s="156"/>
      <c r="J146" s="155">
        <f t="shared" si="0"/>
        <v>0</v>
      </c>
      <c r="K146" s="157"/>
      <c r="L146" s="34"/>
      <c r="M146" s="158" t="s">
        <v>1</v>
      </c>
      <c r="N146" s="159" t="s">
        <v>40</v>
      </c>
      <c r="O146" s="59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8" t="s">
        <v>97</v>
      </c>
      <c r="BK146" s="163">
        <f t="shared" si="9"/>
        <v>0</v>
      </c>
      <c r="BL146" s="18" t="s">
        <v>146</v>
      </c>
      <c r="BM146" s="162" t="s">
        <v>506</v>
      </c>
    </row>
    <row r="147" spans="1:65" s="2" customFormat="1" ht="44.25" customHeight="1">
      <c r="A147" s="33"/>
      <c r="B147" s="150"/>
      <c r="C147" s="151" t="s">
        <v>7</v>
      </c>
      <c r="D147" s="151" t="s">
        <v>142</v>
      </c>
      <c r="E147" s="152" t="s">
        <v>507</v>
      </c>
      <c r="F147" s="153" t="s">
        <v>508</v>
      </c>
      <c r="G147" s="154" t="s">
        <v>161</v>
      </c>
      <c r="H147" s="155">
        <v>173.24</v>
      </c>
      <c r="I147" s="156"/>
      <c r="J147" s="155">
        <f t="shared" si="0"/>
        <v>0</v>
      </c>
      <c r="K147" s="157"/>
      <c r="L147" s="34"/>
      <c r="M147" s="158" t="s">
        <v>1</v>
      </c>
      <c r="N147" s="159" t="s">
        <v>40</v>
      </c>
      <c r="O147" s="59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146</v>
      </c>
      <c r="AT147" s="162" t="s">
        <v>142</v>
      </c>
      <c r="AU147" s="162" t="s">
        <v>97</v>
      </c>
      <c r="AY147" s="18" t="s">
        <v>140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8" t="s">
        <v>97</v>
      </c>
      <c r="BK147" s="163">
        <f t="shared" si="9"/>
        <v>0</v>
      </c>
      <c r="BL147" s="18" t="s">
        <v>146</v>
      </c>
      <c r="BM147" s="162" t="s">
        <v>509</v>
      </c>
    </row>
    <row r="148" spans="1:65" s="2" customFormat="1" ht="21.75" customHeight="1">
      <c r="A148" s="33"/>
      <c r="B148" s="150"/>
      <c r="C148" s="151" t="s">
        <v>229</v>
      </c>
      <c r="D148" s="151" t="s">
        <v>142</v>
      </c>
      <c r="E148" s="152" t="s">
        <v>172</v>
      </c>
      <c r="F148" s="153" t="s">
        <v>173</v>
      </c>
      <c r="G148" s="154" t="s">
        <v>161</v>
      </c>
      <c r="H148" s="155">
        <v>173.24</v>
      </c>
      <c r="I148" s="156"/>
      <c r="J148" s="155">
        <f t="shared" si="0"/>
        <v>0</v>
      </c>
      <c r="K148" s="157"/>
      <c r="L148" s="34"/>
      <c r="M148" s="158" t="s">
        <v>1</v>
      </c>
      <c r="N148" s="159" t="s">
        <v>40</v>
      </c>
      <c r="O148" s="59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146</v>
      </c>
      <c r="AT148" s="162" t="s">
        <v>142</v>
      </c>
      <c r="AU148" s="162" t="s">
        <v>97</v>
      </c>
      <c r="AY148" s="18" t="s">
        <v>140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8" t="s">
        <v>97</v>
      </c>
      <c r="BK148" s="163">
        <f t="shared" si="9"/>
        <v>0</v>
      </c>
      <c r="BL148" s="18" t="s">
        <v>146</v>
      </c>
      <c r="BM148" s="162" t="s">
        <v>510</v>
      </c>
    </row>
    <row r="149" spans="1:65" s="2" customFormat="1" ht="21.75" customHeight="1">
      <c r="A149" s="33"/>
      <c r="B149" s="150"/>
      <c r="C149" s="151" t="s">
        <v>233</v>
      </c>
      <c r="D149" s="151" t="s">
        <v>142</v>
      </c>
      <c r="E149" s="152" t="s">
        <v>176</v>
      </c>
      <c r="F149" s="153" t="s">
        <v>511</v>
      </c>
      <c r="G149" s="154" t="s">
        <v>178</v>
      </c>
      <c r="H149" s="155">
        <v>294.51</v>
      </c>
      <c r="I149" s="156"/>
      <c r="J149" s="155">
        <f t="shared" si="0"/>
        <v>0</v>
      </c>
      <c r="K149" s="157"/>
      <c r="L149" s="34"/>
      <c r="M149" s="158" t="s">
        <v>1</v>
      </c>
      <c r="N149" s="159" t="s">
        <v>40</v>
      </c>
      <c r="O149" s="59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8" t="s">
        <v>97</v>
      </c>
      <c r="BK149" s="163">
        <f t="shared" si="9"/>
        <v>0</v>
      </c>
      <c r="BL149" s="18" t="s">
        <v>146</v>
      </c>
      <c r="BM149" s="162" t="s">
        <v>512</v>
      </c>
    </row>
    <row r="150" spans="1:65" s="2" customFormat="1" ht="21.75" customHeight="1">
      <c r="A150" s="33"/>
      <c r="B150" s="150"/>
      <c r="C150" s="151" t="s">
        <v>237</v>
      </c>
      <c r="D150" s="151" t="s">
        <v>142</v>
      </c>
      <c r="E150" s="152" t="s">
        <v>513</v>
      </c>
      <c r="F150" s="153" t="s">
        <v>514</v>
      </c>
      <c r="G150" s="154" t="s">
        <v>515</v>
      </c>
      <c r="H150" s="155">
        <v>51.15</v>
      </c>
      <c r="I150" s="156"/>
      <c r="J150" s="155">
        <f t="shared" si="0"/>
        <v>0</v>
      </c>
      <c r="K150" s="157"/>
      <c r="L150" s="34"/>
      <c r="M150" s="158" t="s">
        <v>1</v>
      </c>
      <c r="N150" s="159" t="s">
        <v>40</v>
      </c>
      <c r="O150" s="59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146</v>
      </c>
      <c r="AT150" s="162" t="s">
        <v>142</v>
      </c>
      <c r="AU150" s="162" t="s">
        <v>97</v>
      </c>
      <c r="AY150" s="18" t="s">
        <v>140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8" t="s">
        <v>97</v>
      </c>
      <c r="BK150" s="163">
        <f t="shared" si="9"/>
        <v>0</v>
      </c>
      <c r="BL150" s="18" t="s">
        <v>146</v>
      </c>
      <c r="BM150" s="162" t="s">
        <v>516</v>
      </c>
    </row>
    <row r="151" spans="1:65" s="2" customFormat="1" ht="16.5" customHeight="1">
      <c r="A151" s="33"/>
      <c r="B151" s="150"/>
      <c r="C151" s="181" t="s">
        <v>241</v>
      </c>
      <c r="D151" s="181" t="s">
        <v>189</v>
      </c>
      <c r="E151" s="182" t="s">
        <v>517</v>
      </c>
      <c r="F151" s="183" t="s">
        <v>518</v>
      </c>
      <c r="G151" s="184" t="s">
        <v>178</v>
      </c>
      <c r="H151" s="185">
        <v>97.19</v>
      </c>
      <c r="I151" s="186"/>
      <c r="J151" s="185">
        <f t="shared" si="0"/>
        <v>0</v>
      </c>
      <c r="K151" s="187"/>
      <c r="L151" s="188"/>
      <c r="M151" s="189" t="s">
        <v>1</v>
      </c>
      <c r="N151" s="190" t="s">
        <v>40</v>
      </c>
      <c r="O151" s="59"/>
      <c r="P151" s="160">
        <f t="shared" si="1"/>
        <v>0</v>
      </c>
      <c r="Q151" s="160">
        <v>1</v>
      </c>
      <c r="R151" s="160">
        <f t="shared" si="2"/>
        <v>97.19</v>
      </c>
      <c r="S151" s="160">
        <v>0</v>
      </c>
      <c r="T151" s="161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171</v>
      </c>
      <c r="AT151" s="162" t="s">
        <v>189</v>
      </c>
      <c r="AU151" s="162" t="s">
        <v>97</v>
      </c>
      <c r="AY151" s="18" t="s">
        <v>140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8" t="s">
        <v>97</v>
      </c>
      <c r="BK151" s="163">
        <f t="shared" si="9"/>
        <v>0</v>
      </c>
      <c r="BL151" s="18" t="s">
        <v>146</v>
      </c>
      <c r="BM151" s="162" t="s">
        <v>519</v>
      </c>
    </row>
    <row r="152" spans="1:65" s="2" customFormat="1" ht="33" customHeight="1">
      <c r="A152" s="33"/>
      <c r="B152" s="150"/>
      <c r="C152" s="151" t="s">
        <v>245</v>
      </c>
      <c r="D152" s="151" t="s">
        <v>142</v>
      </c>
      <c r="E152" s="152" t="s">
        <v>520</v>
      </c>
      <c r="F152" s="153" t="s">
        <v>521</v>
      </c>
      <c r="G152" s="154" t="s">
        <v>161</v>
      </c>
      <c r="H152" s="155">
        <v>103.6</v>
      </c>
      <c r="I152" s="156"/>
      <c r="J152" s="155">
        <f t="shared" si="0"/>
        <v>0</v>
      </c>
      <c r="K152" s="157"/>
      <c r="L152" s="34"/>
      <c r="M152" s="158" t="s">
        <v>1</v>
      </c>
      <c r="N152" s="159" t="s">
        <v>40</v>
      </c>
      <c r="O152" s="59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146</v>
      </c>
      <c r="AT152" s="162" t="s">
        <v>142</v>
      </c>
      <c r="AU152" s="162" t="s">
        <v>97</v>
      </c>
      <c r="AY152" s="18" t="s">
        <v>140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8" t="s">
        <v>97</v>
      </c>
      <c r="BK152" s="163">
        <f t="shared" si="9"/>
        <v>0</v>
      </c>
      <c r="BL152" s="18" t="s">
        <v>146</v>
      </c>
      <c r="BM152" s="162" t="s">
        <v>522</v>
      </c>
    </row>
    <row r="153" spans="1:65" s="2" customFormat="1" ht="21.75" customHeight="1">
      <c r="A153" s="33"/>
      <c r="B153" s="150"/>
      <c r="C153" s="151" t="s">
        <v>249</v>
      </c>
      <c r="D153" s="151" t="s">
        <v>142</v>
      </c>
      <c r="E153" s="152" t="s">
        <v>523</v>
      </c>
      <c r="F153" s="153" t="s">
        <v>524</v>
      </c>
      <c r="G153" s="154" t="s">
        <v>161</v>
      </c>
      <c r="H153" s="155">
        <v>31.25</v>
      </c>
      <c r="I153" s="156"/>
      <c r="J153" s="155">
        <f t="shared" si="0"/>
        <v>0</v>
      </c>
      <c r="K153" s="157"/>
      <c r="L153" s="34"/>
      <c r="M153" s="158" t="s">
        <v>1</v>
      </c>
      <c r="N153" s="159" t="s">
        <v>40</v>
      </c>
      <c r="O153" s="59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8" t="s">
        <v>97</v>
      </c>
      <c r="BK153" s="163">
        <f t="shared" si="9"/>
        <v>0</v>
      </c>
      <c r="BL153" s="18" t="s">
        <v>146</v>
      </c>
      <c r="BM153" s="162" t="s">
        <v>525</v>
      </c>
    </row>
    <row r="154" spans="1:65" s="2" customFormat="1" ht="16.5" customHeight="1">
      <c r="A154" s="33"/>
      <c r="B154" s="150"/>
      <c r="C154" s="181" t="s">
        <v>253</v>
      </c>
      <c r="D154" s="181" t="s">
        <v>189</v>
      </c>
      <c r="E154" s="182" t="s">
        <v>526</v>
      </c>
      <c r="F154" s="183" t="s">
        <v>527</v>
      </c>
      <c r="G154" s="184" t="s">
        <v>178</v>
      </c>
      <c r="H154" s="185">
        <v>53.13</v>
      </c>
      <c r="I154" s="186"/>
      <c r="J154" s="185">
        <f t="shared" si="0"/>
        <v>0</v>
      </c>
      <c r="K154" s="187"/>
      <c r="L154" s="188"/>
      <c r="M154" s="189" t="s">
        <v>1</v>
      </c>
      <c r="N154" s="190" t="s">
        <v>40</v>
      </c>
      <c r="O154" s="59"/>
      <c r="P154" s="160">
        <f t="shared" si="1"/>
        <v>0</v>
      </c>
      <c r="Q154" s="160">
        <v>1</v>
      </c>
      <c r="R154" s="160">
        <f t="shared" si="2"/>
        <v>53.13</v>
      </c>
      <c r="S154" s="160">
        <v>0</v>
      </c>
      <c r="T154" s="161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171</v>
      </c>
      <c r="AT154" s="162" t="s">
        <v>189</v>
      </c>
      <c r="AU154" s="162" t="s">
        <v>97</v>
      </c>
      <c r="AY154" s="18" t="s">
        <v>140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8" t="s">
        <v>97</v>
      </c>
      <c r="BK154" s="163">
        <f t="shared" si="9"/>
        <v>0</v>
      </c>
      <c r="BL154" s="18" t="s">
        <v>146</v>
      </c>
      <c r="BM154" s="162" t="s">
        <v>528</v>
      </c>
    </row>
    <row r="155" spans="1:65" s="12" customFormat="1" ht="22.8" customHeight="1">
      <c r="B155" s="137"/>
      <c r="D155" s="138" t="s">
        <v>73</v>
      </c>
      <c r="E155" s="148" t="s">
        <v>151</v>
      </c>
      <c r="F155" s="148" t="s">
        <v>529</v>
      </c>
      <c r="I155" s="140"/>
      <c r="J155" s="149">
        <f>BK155</f>
        <v>0</v>
      </c>
      <c r="L155" s="137"/>
      <c r="M155" s="142"/>
      <c r="N155" s="143"/>
      <c r="O155" s="143"/>
      <c r="P155" s="144">
        <f>SUM(P156:P157)</f>
        <v>0</v>
      </c>
      <c r="Q155" s="143"/>
      <c r="R155" s="144">
        <f>SUM(R156:R157)</f>
        <v>14</v>
      </c>
      <c r="S155" s="143"/>
      <c r="T155" s="145">
        <f>SUM(T156:T157)</f>
        <v>0</v>
      </c>
      <c r="AR155" s="138" t="s">
        <v>82</v>
      </c>
      <c r="AT155" s="146" t="s">
        <v>73</v>
      </c>
      <c r="AU155" s="146" t="s">
        <v>82</v>
      </c>
      <c r="AY155" s="138" t="s">
        <v>140</v>
      </c>
      <c r="BK155" s="147">
        <f>SUM(BK156:BK157)</f>
        <v>0</v>
      </c>
    </row>
    <row r="156" spans="1:65" s="2" customFormat="1" ht="33" customHeight="1">
      <c r="A156" s="33"/>
      <c r="B156" s="150"/>
      <c r="C156" s="151" t="s">
        <v>257</v>
      </c>
      <c r="D156" s="151" t="s">
        <v>142</v>
      </c>
      <c r="E156" s="152" t="s">
        <v>530</v>
      </c>
      <c r="F156" s="153" t="s">
        <v>531</v>
      </c>
      <c r="G156" s="154" t="s">
        <v>270</v>
      </c>
      <c r="H156" s="155">
        <v>1</v>
      </c>
      <c r="I156" s="156"/>
      <c r="J156" s="155">
        <f>ROUND(I156*H156,2)</f>
        <v>0</v>
      </c>
      <c r="K156" s="157"/>
      <c r="L156" s="34"/>
      <c r="M156" s="158" t="s">
        <v>1</v>
      </c>
      <c r="N156" s="159" t="s">
        <v>40</v>
      </c>
      <c r="O156" s="59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146</v>
      </c>
      <c r="AT156" s="162" t="s">
        <v>142</v>
      </c>
      <c r="AU156" s="162" t="s">
        <v>97</v>
      </c>
      <c r="AY156" s="18" t="s">
        <v>140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8" t="s">
        <v>97</v>
      </c>
      <c r="BK156" s="163">
        <f>ROUND(I156*H156,2)</f>
        <v>0</v>
      </c>
      <c r="BL156" s="18" t="s">
        <v>146</v>
      </c>
      <c r="BM156" s="162" t="s">
        <v>532</v>
      </c>
    </row>
    <row r="157" spans="1:65" s="2" customFormat="1" ht="22.8">
      <c r="A157" s="33"/>
      <c r="B157" s="150"/>
      <c r="C157" s="181" t="s">
        <v>261</v>
      </c>
      <c r="D157" s="181" t="s">
        <v>189</v>
      </c>
      <c r="E157" s="182" t="s">
        <v>533</v>
      </c>
      <c r="F157" s="183" t="s">
        <v>2123</v>
      </c>
      <c r="G157" s="184" t="s">
        <v>270</v>
      </c>
      <c r="H157" s="185">
        <v>1</v>
      </c>
      <c r="I157" s="186"/>
      <c r="J157" s="185">
        <f>ROUND(I157*H157,2)</f>
        <v>0</v>
      </c>
      <c r="K157" s="187"/>
      <c r="L157" s="188"/>
      <c r="M157" s="189" t="s">
        <v>1</v>
      </c>
      <c r="N157" s="190" t="s">
        <v>40</v>
      </c>
      <c r="O157" s="59"/>
      <c r="P157" s="160">
        <f>O157*H157</f>
        <v>0</v>
      </c>
      <c r="Q157" s="160">
        <v>14</v>
      </c>
      <c r="R157" s="160">
        <f>Q157*H157</f>
        <v>14</v>
      </c>
      <c r="S157" s="160">
        <v>0</v>
      </c>
      <c r="T157" s="16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171</v>
      </c>
      <c r="AT157" s="162" t="s">
        <v>189</v>
      </c>
      <c r="AU157" s="162" t="s">
        <v>97</v>
      </c>
      <c r="AY157" s="18" t="s">
        <v>140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8" t="s">
        <v>97</v>
      </c>
      <c r="BK157" s="163">
        <f>ROUND(I157*H157,2)</f>
        <v>0</v>
      </c>
      <c r="BL157" s="18" t="s">
        <v>146</v>
      </c>
      <c r="BM157" s="162" t="s">
        <v>534</v>
      </c>
    </row>
    <row r="158" spans="1:65" s="12" customFormat="1" ht="22.8" customHeight="1">
      <c r="B158" s="137"/>
      <c r="D158" s="138" t="s">
        <v>73</v>
      </c>
      <c r="E158" s="148" t="s">
        <v>146</v>
      </c>
      <c r="F158" s="148" t="s">
        <v>535</v>
      </c>
      <c r="I158" s="140"/>
      <c r="J158" s="149">
        <f>BK158</f>
        <v>0</v>
      </c>
      <c r="L158" s="137"/>
      <c r="M158" s="142"/>
      <c r="N158" s="143"/>
      <c r="O158" s="143"/>
      <c r="P158" s="144">
        <f>SUM(P159:P161)</f>
        <v>0</v>
      </c>
      <c r="Q158" s="143"/>
      <c r="R158" s="144">
        <f>SUM(R159:R161)</f>
        <v>45.648426021505436</v>
      </c>
      <c r="S158" s="143"/>
      <c r="T158" s="145">
        <f>SUM(T159:T161)</f>
        <v>0</v>
      </c>
      <c r="AR158" s="138" t="s">
        <v>82</v>
      </c>
      <c r="AT158" s="146" t="s">
        <v>73</v>
      </c>
      <c r="AU158" s="146" t="s">
        <v>82</v>
      </c>
      <c r="AY158" s="138" t="s">
        <v>140</v>
      </c>
      <c r="BK158" s="147">
        <f>SUM(BK159:BK161)</f>
        <v>0</v>
      </c>
    </row>
    <row r="159" spans="1:65" s="2" customFormat="1" ht="33" customHeight="1">
      <c r="A159" s="33"/>
      <c r="B159" s="150"/>
      <c r="C159" s="151" t="s">
        <v>267</v>
      </c>
      <c r="D159" s="151" t="s">
        <v>142</v>
      </c>
      <c r="E159" s="152" t="s">
        <v>536</v>
      </c>
      <c r="F159" s="153" t="s">
        <v>537</v>
      </c>
      <c r="G159" s="154" t="s">
        <v>161</v>
      </c>
      <c r="H159" s="155">
        <v>13.75</v>
      </c>
      <c r="I159" s="156"/>
      <c r="J159" s="155">
        <f>ROUND(I159*H159,2)</f>
        <v>0</v>
      </c>
      <c r="K159" s="157"/>
      <c r="L159" s="34"/>
      <c r="M159" s="158" t="s">
        <v>1</v>
      </c>
      <c r="N159" s="159" t="s">
        <v>40</v>
      </c>
      <c r="O159" s="59"/>
      <c r="P159" s="160">
        <f>O159*H159</f>
        <v>0</v>
      </c>
      <c r="Q159" s="160">
        <v>1.89076989247312</v>
      </c>
      <c r="R159" s="160">
        <f>Q159*H159</f>
        <v>25.998086021505401</v>
      </c>
      <c r="S159" s="160">
        <v>0</v>
      </c>
      <c r="T159" s="16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146</v>
      </c>
      <c r="AT159" s="162" t="s">
        <v>142</v>
      </c>
      <c r="AU159" s="162" t="s">
        <v>97</v>
      </c>
      <c r="AY159" s="18" t="s">
        <v>140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8" t="s">
        <v>97</v>
      </c>
      <c r="BK159" s="163">
        <f>ROUND(I159*H159,2)</f>
        <v>0</v>
      </c>
      <c r="BL159" s="18" t="s">
        <v>146</v>
      </c>
      <c r="BM159" s="162" t="s">
        <v>538</v>
      </c>
    </row>
    <row r="160" spans="1:65" s="2" customFormat="1" ht="21.75" customHeight="1">
      <c r="A160" s="33"/>
      <c r="B160" s="150"/>
      <c r="C160" s="151" t="s">
        <v>272</v>
      </c>
      <c r="D160" s="151" t="s">
        <v>142</v>
      </c>
      <c r="E160" s="152" t="s">
        <v>539</v>
      </c>
      <c r="F160" s="153" t="s">
        <v>540</v>
      </c>
      <c r="G160" s="154" t="s">
        <v>161</v>
      </c>
      <c r="H160" s="155">
        <v>8.85</v>
      </c>
      <c r="I160" s="156"/>
      <c r="J160" s="155">
        <f>ROUND(I160*H160,2)</f>
        <v>0</v>
      </c>
      <c r="K160" s="157"/>
      <c r="L160" s="34"/>
      <c r="M160" s="158" t="s">
        <v>1</v>
      </c>
      <c r="N160" s="159" t="s">
        <v>40</v>
      </c>
      <c r="O160" s="59"/>
      <c r="P160" s="160">
        <f>O160*H160</f>
        <v>0</v>
      </c>
      <c r="Q160" s="160">
        <v>2.21647005649718</v>
      </c>
      <c r="R160" s="160">
        <f>Q160*H160</f>
        <v>19.615760000000041</v>
      </c>
      <c r="S160" s="160">
        <v>0</v>
      </c>
      <c r="T160" s="16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146</v>
      </c>
      <c r="AT160" s="162" t="s">
        <v>142</v>
      </c>
      <c r="AU160" s="162" t="s">
        <v>97</v>
      </c>
      <c r="AY160" s="18" t="s">
        <v>140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8" t="s">
        <v>97</v>
      </c>
      <c r="BK160" s="163">
        <f>ROUND(I160*H160,2)</f>
        <v>0</v>
      </c>
      <c r="BL160" s="18" t="s">
        <v>146</v>
      </c>
      <c r="BM160" s="162" t="s">
        <v>541</v>
      </c>
    </row>
    <row r="161" spans="1:65" s="2" customFormat="1" ht="33" customHeight="1">
      <c r="A161" s="33"/>
      <c r="B161" s="150"/>
      <c r="C161" s="151" t="s">
        <v>276</v>
      </c>
      <c r="D161" s="151" t="s">
        <v>142</v>
      </c>
      <c r="E161" s="152" t="s">
        <v>542</v>
      </c>
      <c r="F161" s="153" t="s">
        <v>543</v>
      </c>
      <c r="G161" s="154" t="s">
        <v>145</v>
      </c>
      <c r="H161" s="155">
        <v>7.5</v>
      </c>
      <c r="I161" s="156"/>
      <c r="J161" s="155">
        <f>ROUND(I161*H161,2)</f>
        <v>0</v>
      </c>
      <c r="K161" s="157"/>
      <c r="L161" s="34"/>
      <c r="M161" s="158" t="s">
        <v>1</v>
      </c>
      <c r="N161" s="159" t="s">
        <v>40</v>
      </c>
      <c r="O161" s="59"/>
      <c r="P161" s="160">
        <f>O161*H161</f>
        <v>0</v>
      </c>
      <c r="Q161" s="160">
        <v>4.61066666666667E-3</v>
      </c>
      <c r="R161" s="160">
        <f>Q161*H161</f>
        <v>3.4580000000000027E-2</v>
      </c>
      <c r="S161" s="160">
        <v>0</v>
      </c>
      <c r="T161" s="16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146</v>
      </c>
      <c r="AT161" s="162" t="s">
        <v>142</v>
      </c>
      <c r="AU161" s="162" t="s">
        <v>97</v>
      </c>
      <c r="AY161" s="18" t="s">
        <v>140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8" t="s">
        <v>97</v>
      </c>
      <c r="BK161" s="163">
        <f>ROUND(I161*H161,2)</f>
        <v>0</v>
      </c>
      <c r="BL161" s="18" t="s">
        <v>146</v>
      </c>
      <c r="BM161" s="162" t="s">
        <v>544</v>
      </c>
    </row>
    <row r="162" spans="1:65" s="12" customFormat="1" ht="22.8" customHeight="1">
      <c r="B162" s="137"/>
      <c r="D162" s="138" t="s">
        <v>73</v>
      </c>
      <c r="E162" s="148" t="s">
        <v>171</v>
      </c>
      <c r="F162" s="148" t="s">
        <v>545</v>
      </c>
      <c r="I162" s="140"/>
      <c r="J162" s="149">
        <f>BK162</f>
        <v>0</v>
      </c>
      <c r="L162" s="137"/>
      <c r="M162" s="142"/>
      <c r="N162" s="143"/>
      <c r="O162" s="143"/>
      <c r="P162" s="144">
        <f>SUM(P163:P188)</f>
        <v>0</v>
      </c>
      <c r="Q162" s="143"/>
      <c r="R162" s="144">
        <f>SUM(R163:R188)</f>
        <v>29.065433446211959</v>
      </c>
      <c r="S162" s="143"/>
      <c r="T162" s="145">
        <f>SUM(T163:T188)</f>
        <v>0</v>
      </c>
      <c r="AR162" s="138" t="s">
        <v>82</v>
      </c>
      <c r="AT162" s="146" t="s">
        <v>73</v>
      </c>
      <c r="AU162" s="146" t="s">
        <v>82</v>
      </c>
      <c r="AY162" s="138" t="s">
        <v>140</v>
      </c>
      <c r="BK162" s="147">
        <f>SUM(BK163:BK188)</f>
        <v>0</v>
      </c>
    </row>
    <row r="163" spans="1:65" s="2" customFormat="1" ht="33" customHeight="1">
      <c r="A163" s="33"/>
      <c r="B163" s="150"/>
      <c r="C163" s="151" t="s">
        <v>280</v>
      </c>
      <c r="D163" s="151" t="s">
        <v>142</v>
      </c>
      <c r="E163" s="152" t="s">
        <v>546</v>
      </c>
      <c r="F163" s="153" t="s">
        <v>547</v>
      </c>
      <c r="G163" s="154" t="s">
        <v>264</v>
      </c>
      <c r="H163" s="155">
        <v>10.5</v>
      </c>
      <c r="I163" s="156"/>
      <c r="J163" s="155">
        <f t="shared" ref="J163:J188" si="10">ROUND(I163*H163,2)</f>
        <v>0</v>
      </c>
      <c r="K163" s="157"/>
      <c r="L163" s="34"/>
      <c r="M163" s="158" t="s">
        <v>1</v>
      </c>
      <c r="N163" s="159" t="s">
        <v>40</v>
      </c>
      <c r="O163" s="59"/>
      <c r="P163" s="160">
        <f t="shared" ref="P163:P188" si="11">O163*H163</f>
        <v>0</v>
      </c>
      <c r="Q163" s="160">
        <v>1.0013175230566499E-5</v>
      </c>
      <c r="R163" s="160">
        <f t="shared" ref="R163:R188" si="12">Q163*H163</f>
        <v>1.0513833992094824E-4</v>
      </c>
      <c r="S163" s="160">
        <v>0</v>
      </c>
      <c r="T163" s="161">
        <f t="shared" ref="T163:T188" si="13"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2" t="s">
        <v>146</v>
      </c>
      <c r="AT163" s="162" t="s">
        <v>142</v>
      </c>
      <c r="AU163" s="162" t="s">
        <v>97</v>
      </c>
      <c r="AY163" s="18" t="s">
        <v>140</v>
      </c>
      <c r="BE163" s="163">
        <f t="shared" ref="BE163:BE188" si="14">IF(N163="základná",J163,0)</f>
        <v>0</v>
      </c>
      <c r="BF163" s="163">
        <f t="shared" ref="BF163:BF188" si="15">IF(N163="znížená",J163,0)</f>
        <v>0</v>
      </c>
      <c r="BG163" s="163">
        <f t="shared" ref="BG163:BG188" si="16">IF(N163="zákl. prenesená",J163,0)</f>
        <v>0</v>
      </c>
      <c r="BH163" s="163">
        <f t="shared" ref="BH163:BH188" si="17">IF(N163="zníž. prenesená",J163,0)</f>
        <v>0</v>
      </c>
      <c r="BI163" s="163">
        <f t="shared" ref="BI163:BI188" si="18">IF(N163="nulová",J163,0)</f>
        <v>0</v>
      </c>
      <c r="BJ163" s="18" t="s">
        <v>97</v>
      </c>
      <c r="BK163" s="163">
        <f t="shared" ref="BK163:BK188" si="19">ROUND(I163*H163,2)</f>
        <v>0</v>
      </c>
      <c r="BL163" s="18" t="s">
        <v>146</v>
      </c>
      <c r="BM163" s="162" t="s">
        <v>548</v>
      </c>
    </row>
    <row r="164" spans="1:65" s="2" customFormat="1" ht="21.75" customHeight="1">
      <c r="A164" s="33"/>
      <c r="B164" s="150"/>
      <c r="C164" s="181" t="s">
        <v>284</v>
      </c>
      <c r="D164" s="181" t="s">
        <v>189</v>
      </c>
      <c r="E164" s="182" t="s">
        <v>549</v>
      </c>
      <c r="F164" s="183" t="s">
        <v>2126</v>
      </c>
      <c r="G164" s="184" t="s">
        <v>270</v>
      </c>
      <c r="H164" s="185">
        <v>10.5</v>
      </c>
      <c r="I164" s="186"/>
      <c r="J164" s="185">
        <f t="shared" si="10"/>
        <v>0</v>
      </c>
      <c r="K164" s="187"/>
      <c r="L164" s="188"/>
      <c r="M164" s="189" t="s">
        <v>1</v>
      </c>
      <c r="N164" s="190" t="s">
        <v>40</v>
      </c>
      <c r="O164" s="59"/>
      <c r="P164" s="160">
        <f t="shared" si="11"/>
        <v>0</v>
      </c>
      <c r="Q164" s="160">
        <v>1.38600790513834E-2</v>
      </c>
      <c r="R164" s="160">
        <f t="shared" si="12"/>
        <v>0.14553083003952569</v>
      </c>
      <c r="S164" s="160">
        <v>0</v>
      </c>
      <c r="T164" s="161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171</v>
      </c>
      <c r="AT164" s="162" t="s">
        <v>189</v>
      </c>
      <c r="AU164" s="162" t="s">
        <v>97</v>
      </c>
      <c r="AY164" s="18" t="s">
        <v>140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8" t="s">
        <v>97</v>
      </c>
      <c r="BK164" s="163">
        <f t="shared" si="19"/>
        <v>0</v>
      </c>
      <c r="BL164" s="18" t="s">
        <v>146</v>
      </c>
      <c r="BM164" s="162" t="s">
        <v>550</v>
      </c>
    </row>
    <row r="165" spans="1:65" s="2" customFormat="1" ht="33" customHeight="1">
      <c r="A165" s="33"/>
      <c r="B165" s="150"/>
      <c r="C165" s="151" t="s">
        <v>288</v>
      </c>
      <c r="D165" s="151" t="s">
        <v>142</v>
      </c>
      <c r="E165" s="152" t="s">
        <v>551</v>
      </c>
      <c r="F165" s="153" t="s">
        <v>552</v>
      </c>
      <c r="G165" s="154" t="s">
        <v>264</v>
      </c>
      <c r="H165" s="155">
        <v>96.4</v>
      </c>
      <c r="I165" s="156"/>
      <c r="J165" s="155">
        <f t="shared" si="10"/>
        <v>0</v>
      </c>
      <c r="K165" s="157"/>
      <c r="L165" s="34"/>
      <c r="M165" s="158" t="s">
        <v>1</v>
      </c>
      <c r="N165" s="159" t="s">
        <v>40</v>
      </c>
      <c r="O165" s="59"/>
      <c r="P165" s="160">
        <f t="shared" si="11"/>
        <v>0</v>
      </c>
      <c r="Q165" s="160">
        <v>1.0000000000000001E-5</v>
      </c>
      <c r="R165" s="160">
        <f t="shared" si="12"/>
        <v>9.6400000000000012E-4</v>
      </c>
      <c r="S165" s="160">
        <v>0</v>
      </c>
      <c r="T165" s="161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146</v>
      </c>
      <c r="AT165" s="162" t="s">
        <v>142</v>
      </c>
      <c r="AU165" s="162" t="s">
        <v>97</v>
      </c>
      <c r="AY165" s="18" t="s">
        <v>140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8" t="s">
        <v>97</v>
      </c>
      <c r="BK165" s="163">
        <f t="shared" si="19"/>
        <v>0</v>
      </c>
      <c r="BL165" s="18" t="s">
        <v>146</v>
      </c>
      <c r="BM165" s="162" t="s">
        <v>553</v>
      </c>
    </row>
    <row r="166" spans="1:65" s="2" customFormat="1" ht="21.75" customHeight="1">
      <c r="A166" s="33"/>
      <c r="B166" s="150"/>
      <c r="C166" s="181" t="s">
        <v>292</v>
      </c>
      <c r="D166" s="181" t="s">
        <v>189</v>
      </c>
      <c r="E166" s="182" t="s">
        <v>554</v>
      </c>
      <c r="F166" s="183" t="s">
        <v>2127</v>
      </c>
      <c r="G166" s="184" t="s">
        <v>270</v>
      </c>
      <c r="H166" s="185">
        <v>96.4</v>
      </c>
      <c r="I166" s="186"/>
      <c r="J166" s="185">
        <f t="shared" si="10"/>
        <v>0</v>
      </c>
      <c r="K166" s="187"/>
      <c r="L166" s="188"/>
      <c r="M166" s="189" t="s">
        <v>1</v>
      </c>
      <c r="N166" s="190" t="s">
        <v>40</v>
      </c>
      <c r="O166" s="59"/>
      <c r="P166" s="160">
        <f t="shared" si="11"/>
        <v>0</v>
      </c>
      <c r="Q166" s="160">
        <v>3.6580000000000001E-2</v>
      </c>
      <c r="R166" s="160">
        <f t="shared" si="12"/>
        <v>3.5263120000000003</v>
      </c>
      <c r="S166" s="160">
        <v>0</v>
      </c>
      <c r="T166" s="161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171</v>
      </c>
      <c r="AT166" s="162" t="s">
        <v>189</v>
      </c>
      <c r="AU166" s="162" t="s">
        <v>97</v>
      </c>
      <c r="AY166" s="18" t="s">
        <v>140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8" t="s">
        <v>97</v>
      </c>
      <c r="BK166" s="163">
        <f t="shared" si="19"/>
        <v>0</v>
      </c>
      <c r="BL166" s="18" t="s">
        <v>146</v>
      </c>
      <c r="BM166" s="162" t="s">
        <v>555</v>
      </c>
    </row>
    <row r="167" spans="1:65" s="2" customFormat="1" ht="21.75" customHeight="1">
      <c r="A167" s="33"/>
      <c r="B167" s="150"/>
      <c r="C167" s="151" t="s">
        <v>296</v>
      </c>
      <c r="D167" s="151" t="s">
        <v>142</v>
      </c>
      <c r="E167" s="152" t="s">
        <v>556</v>
      </c>
      <c r="F167" s="153" t="s">
        <v>557</v>
      </c>
      <c r="G167" s="154" t="s">
        <v>270</v>
      </c>
      <c r="H167" s="155">
        <v>5</v>
      </c>
      <c r="I167" s="156"/>
      <c r="J167" s="155">
        <f t="shared" si="10"/>
        <v>0</v>
      </c>
      <c r="K167" s="157"/>
      <c r="L167" s="34"/>
      <c r="M167" s="158" t="s">
        <v>1</v>
      </c>
      <c r="N167" s="159" t="s">
        <v>40</v>
      </c>
      <c r="O167" s="59"/>
      <c r="P167" s="160">
        <f t="shared" si="11"/>
        <v>0</v>
      </c>
      <c r="Q167" s="160">
        <v>6.9999999999999994E-5</v>
      </c>
      <c r="R167" s="160">
        <f t="shared" si="12"/>
        <v>3.4999999999999994E-4</v>
      </c>
      <c r="S167" s="160">
        <v>0</v>
      </c>
      <c r="T167" s="161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146</v>
      </c>
      <c r="AT167" s="162" t="s">
        <v>142</v>
      </c>
      <c r="AU167" s="162" t="s">
        <v>97</v>
      </c>
      <c r="AY167" s="18" t="s">
        <v>140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8" t="s">
        <v>97</v>
      </c>
      <c r="BK167" s="163">
        <f t="shared" si="19"/>
        <v>0</v>
      </c>
      <c r="BL167" s="18" t="s">
        <v>146</v>
      </c>
      <c r="BM167" s="162" t="s">
        <v>558</v>
      </c>
    </row>
    <row r="168" spans="1:65" s="2" customFormat="1" ht="21.75" customHeight="1">
      <c r="A168" s="33"/>
      <c r="B168" s="150"/>
      <c r="C168" s="181" t="s">
        <v>300</v>
      </c>
      <c r="D168" s="181" t="s">
        <v>189</v>
      </c>
      <c r="E168" s="182" t="s">
        <v>559</v>
      </c>
      <c r="F168" s="183" t="s">
        <v>560</v>
      </c>
      <c r="G168" s="184" t="s">
        <v>270</v>
      </c>
      <c r="H168" s="185">
        <v>5</v>
      </c>
      <c r="I168" s="186"/>
      <c r="J168" s="185">
        <f t="shared" si="10"/>
        <v>0</v>
      </c>
      <c r="K168" s="187"/>
      <c r="L168" s="188"/>
      <c r="M168" s="189" t="s">
        <v>1</v>
      </c>
      <c r="N168" s="190" t="s">
        <v>40</v>
      </c>
      <c r="O168" s="59"/>
      <c r="P168" s="160">
        <f t="shared" si="11"/>
        <v>0</v>
      </c>
      <c r="Q168" s="160">
        <v>1.6380295566502501E-2</v>
      </c>
      <c r="R168" s="160">
        <f t="shared" si="12"/>
        <v>8.1901477832512504E-2</v>
      </c>
      <c r="S168" s="160">
        <v>0</v>
      </c>
      <c r="T168" s="161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171</v>
      </c>
      <c r="AT168" s="162" t="s">
        <v>189</v>
      </c>
      <c r="AU168" s="162" t="s">
        <v>97</v>
      </c>
      <c r="AY168" s="18" t="s">
        <v>140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8" t="s">
        <v>97</v>
      </c>
      <c r="BK168" s="163">
        <f t="shared" si="19"/>
        <v>0</v>
      </c>
      <c r="BL168" s="18" t="s">
        <v>146</v>
      </c>
      <c r="BM168" s="162" t="s">
        <v>561</v>
      </c>
    </row>
    <row r="169" spans="1:65" s="2" customFormat="1" ht="16.5" customHeight="1">
      <c r="A169" s="33"/>
      <c r="B169" s="150"/>
      <c r="C169" s="151" t="s">
        <v>304</v>
      </c>
      <c r="D169" s="151" t="s">
        <v>142</v>
      </c>
      <c r="E169" s="152" t="s">
        <v>562</v>
      </c>
      <c r="F169" s="153" t="s">
        <v>563</v>
      </c>
      <c r="G169" s="154" t="s">
        <v>264</v>
      </c>
      <c r="H169" s="155">
        <v>10.5</v>
      </c>
      <c r="I169" s="156"/>
      <c r="J169" s="155">
        <f t="shared" si="10"/>
        <v>0</v>
      </c>
      <c r="K169" s="157"/>
      <c r="L169" s="34"/>
      <c r="M169" s="158" t="s">
        <v>1</v>
      </c>
      <c r="N169" s="159" t="s">
        <v>40</v>
      </c>
      <c r="O169" s="59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146</v>
      </c>
      <c r="AT169" s="162" t="s">
        <v>142</v>
      </c>
      <c r="AU169" s="162" t="s">
        <v>97</v>
      </c>
      <c r="AY169" s="18" t="s">
        <v>140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8" t="s">
        <v>97</v>
      </c>
      <c r="BK169" s="163">
        <f t="shared" si="19"/>
        <v>0</v>
      </c>
      <c r="BL169" s="18" t="s">
        <v>146</v>
      </c>
      <c r="BM169" s="162" t="s">
        <v>564</v>
      </c>
    </row>
    <row r="170" spans="1:65" s="2" customFormat="1" ht="16.5" customHeight="1">
      <c r="A170" s="33"/>
      <c r="B170" s="150"/>
      <c r="C170" s="151" t="s">
        <v>308</v>
      </c>
      <c r="D170" s="151" t="s">
        <v>142</v>
      </c>
      <c r="E170" s="152" t="s">
        <v>565</v>
      </c>
      <c r="F170" s="153" t="s">
        <v>566</v>
      </c>
      <c r="G170" s="154" t="s">
        <v>264</v>
      </c>
      <c r="H170" s="155">
        <v>96.4</v>
      </c>
      <c r="I170" s="156"/>
      <c r="J170" s="155">
        <f t="shared" si="10"/>
        <v>0</v>
      </c>
      <c r="K170" s="157"/>
      <c r="L170" s="34"/>
      <c r="M170" s="158" t="s">
        <v>1</v>
      </c>
      <c r="N170" s="159" t="s">
        <v>40</v>
      </c>
      <c r="O170" s="59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146</v>
      </c>
      <c r="AT170" s="162" t="s">
        <v>142</v>
      </c>
      <c r="AU170" s="162" t="s">
        <v>97</v>
      </c>
      <c r="AY170" s="18" t="s">
        <v>140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8" t="s">
        <v>97</v>
      </c>
      <c r="BK170" s="163">
        <f t="shared" si="19"/>
        <v>0</v>
      </c>
      <c r="BL170" s="18" t="s">
        <v>146</v>
      </c>
      <c r="BM170" s="162" t="s">
        <v>567</v>
      </c>
    </row>
    <row r="171" spans="1:65" s="2" customFormat="1" ht="21.75" customHeight="1">
      <c r="A171" s="33"/>
      <c r="B171" s="150"/>
      <c r="C171" s="151" t="s">
        <v>312</v>
      </c>
      <c r="D171" s="151" t="s">
        <v>142</v>
      </c>
      <c r="E171" s="152" t="s">
        <v>568</v>
      </c>
      <c r="F171" s="153" t="s">
        <v>569</v>
      </c>
      <c r="G171" s="154" t="s">
        <v>270</v>
      </c>
      <c r="H171" s="155">
        <v>7</v>
      </c>
      <c r="I171" s="156"/>
      <c r="J171" s="155">
        <f t="shared" si="10"/>
        <v>0</v>
      </c>
      <c r="K171" s="157"/>
      <c r="L171" s="34"/>
      <c r="M171" s="158" t="s">
        <v>1</v>
      </c>
      <c r="N171" s="159" t="s">
        <v>40</v>
      </c>
      <c r="O171" s="59"/>
      <c r="P171" s="160">
        <f t="shared" si="11"/>
        <v>0</v>
      </c>
      <c r="Q171" s="160">
        <v>1.6559999999999998E-2</v>
      </c>
      <c r="R171" s="160">
        <f t="shared" si="12"/>
        <v>0.11592</v>
      </c>
      <c r="S171" s="160">
        <v>0</v>
      </c>
      <c r="T171" s="161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146</v>
      </c>
      <c r="AT171" s="162" t="s">
        <v>142</v>
      </c>
      <c r="AU171" s="162" t="s">
        <v>97</v>
      </c>
      <c r="AY171" s="18" t="s">
        <v>140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8" t="s">
        <v>97</v>
      </c>
      <c r="BK171" s="163">
        <f t="shared" si="19"/>
        <v>0</v>
      </c>
      <c r="BL171" s="18" t="s">
        <v>146</v>
      </c>
      <c r="BM171" s="162" t="s">
        <v>570</v>
      </c>
    </row>
    <row r="172" spans="1:65" s="2" customFormat="1" ht="33" customHeight="1">
      <c r="A172" s="33"/>
      <c r="B172" s="150"/>
      <c r="C172" s="181" t="s">
        <v>316</v>
      </c>
      <c r="D172" s="181" t="s">
        <v>189</v>
      </c>
      <c r="E172" s="182" t="s">
        <v>571</v>
      </c>
      <c r="F172" s="183" t="s">
        <v>572</v>
      </c>
      <c r="G172" s="184" t="s">
        <v>270</v>
      </c>
      <c r="H172" s="185">
        <v>3</v>
      </c>
      <c r="I172" s="186"/>
      <c r="J172" s="185">
        <f t="shared" si="10"/>
        <v>0</v>
      </c>
      <c r="K172" s="187"/>
      <c r="L172" s="188"/>
      <c r="M172" s="189" t="s">
        <v>1</v>
      </c>
      <c r="N172" s="190" t="s">
        <v>40</v>
      </c>
      <c r="O172" s="59"/>
      <c r="P172" s="160">
        <f t="shared" si="11"/>
        <v>0</v>
      </c>
      <c r="Q172" s="160">
        <v>0.25</v>
      </c>
      <c r="R172" s="160">
        <f t="shared" si="12"/>
        <v>0.75</v>
      </c>
      <c r="S172" s="160">
        <v>0</v>
      </c>
      <c r="T172" s="161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171</v>
      </c>
      <c r="AT172" s="162" t="s">
        <v>189</v>
      </c>
      <c r="AU172" s="162" t="s">
        <v>97</v>
      </c>
      <c r="AY172" s="18" t="s">
        <v>140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8" t="s">
        <v>97</v>
      </c>
      <c r="BK172" s="163">
        <f t="shared" si="19"/>
        <v>0</v>
      </c>
      <c r="BL172" s="18" t="s">
        <v>146</v>
      </c>
      <c r="BM172" s="162" t="s">
        <v>573</v>
      </c>
    </row>
    <row r="173" spans="1:65" s="2" customFormat="1" ht="21.75" customHeight="1">
      <c r="A173" s="33"/>
      <c r="B173" s="150"/>
      <c r="C173" s="181" t="s">
        <v>320</v>
      </c>
      <c r="D173" s="181" t="s">
        <v>189</v>
      </c>
      <c r="E173" s="182" t="s">
        <v>574</v>
      </c>
      <c r="F173" s="183" t="s">
        <v>575</v>
      </c>
      <c r="G173" s="184" t="s">
        <v>270</v>
      </c>
      <c r="H173" s="185">
        <v>4</v>
      </c>
      <c r="I173" s="186"/>
      <c r="J173" s="185">
        <f t="shared" si="10"/>
        <v>0</v>
      </c>
      <c r="K173" s="187"/>
      <c r="L173" s="188"/>
      <c r="M173" s="189" t="s">
        <v>1</v>
      </c>
      <c r="N173" s="190" t="s">
        <v>40</v>
      </c>
      <c r="O173" s="59"/>
      <c r="P173" s="160">
        <f t="shared" si="11"/>
        <v>0</v>
      </c>
      <c r="Q173" s="160">
        <v>0.58499999999999996</v>
      </c>
      <c r="R173" s="160">
        <f t="shared" si="12"/>
        <v>2.34</v>
      </c>
      <c r="S173" s="160">
        <v>0</v>
      </c>
      <c r="T173" s="161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171</v>
      </c>
      <c r="AT173" s="162" t="s">
        <v>189</v>
      </c>
      <c r="AU173" s="162" t="s">
        <v>97</v>
      </c>
      <c r="AY173" s="18" t="s">
        <v>140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8" t="s">
        <v>97</v>
      </c>
      <c r="BK173" s="163">
        <f t="shared" si="19"/>
        <v>0</v>
      </c>
      <c r="BL173" s="18" t="s">
        <v>146</v>
      </c>
      <c r="BM173" s="162" t="s">
        <v>576</v>
      </c>
    </row>
    <row r="174" spans="1:65" s="2" customFormat="1" ht="21.75" customHeight="1">
      <c r="A174" s="33"/>
      <c r="B174" s="150"/>
      <c r="C174" s="151" t="s">
        <v>324</v>
      </c>
      <c r="D174" s="151" t="s">
        <v>142</v>
      </c>
      <c r="E174" s="152" t="s">
        <v>577</v>
      </c>
      <c r="F174" s="153" t="s">
        <v>578</v>
      </c>
      <c r="G174" s="154" t="s">
        <v>270</v>
      </c>
      <c r="H174" s="155">
        <v>11</v>
      </c>
      <c r="I174" s="156"/>
      <c r="J174" s="155">
        <f t="shared" si="10"/>
        <v>0</v>
      </c>
      <c r="K174" s="157"/>
      <c r="L174" s="34"/>
      <c r="M174" s="158" t="s">
        <v>1</v>
      </c>
      <c r="N174" s="159" t="s">
        <v>40</v>
      </c>
      <c r="O174" s="59"/>
      <c r="P174" s="160">
        <f t="shared" si="11"/>
        <v>0</v>
      </c>
      <c r="Q174" s="160">
        <v>3.5029999999999999E-2</v>
      </c>
      <c r="R174" s="160">
        <f t="shared" si="12"/>
        <v>0.38533000000000001</v>
      </c>
      <c r="S174" s="160">
        <v>0</v>
      </c>
      <c r="T174" s="161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146</v>
      </c>
      <c r="AT174" s="162" t="s">
        <v>142</v>
      </c>
      <c r="AU174" s="162" t="s">
        <v>97</v>
      </c>
      <c r="AY174" s="18" t="s">
        <v>140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8" t="s">
        <v>97</v>
      </c>
      <c r="BK174" s="163">
        <f t="shared" si="19"/>
        <v>0</v>
      </c>
      <c r="BL174" s="18" t="s">
        <v>146</v>
      </c>
      <c r="BM174" s="162" t="s">
        <v>579</v>
      </c>
    </row>
    <row r="175" spans="1:65" s="2" customFormat="1" ht="16.5" customHeight="1">
      <c r="A175" s="33"/>
      <c r="B175" s="150"/>
      <c r="C175" s="181" t="s">
        <v>328</v>
      </c>
      <c r="D175" s="181" t="s">
        <v>189</v>
      </c>
      <c r="E175" s="182" t="s">
        <v>580</v>
      </c>
      <c r="F175" s="183" t="s">
        <v>581</v>
      </c>
      <c r="G175" s="184" t="s">
        <v>270</v>
      </c>
      <c r="H175" s="185">
        <v>1</v>
      </c>
      <c r="I175" s="186"/>
      <c r="J175" s="185">
        <f t="shared" si="10"/>
        <v>0</v>
      </c>
      <c r="K175" s="187"/>
      <c r="L175" s="188"/>
      <c r="M175" s="189" t="s">
        <v>1</v>
      </c>
      <c r="N175" s="190" t="s">
        <v>40</v>
      </c>
      <c r="O175" s="59"/>
      <c r="P175" s="160">
        <f t="shared" si="11"/>
        <v>0</v>
      </c>
      <c r="Q175" s="160">
        <v>0.58499999999999996</v>
      </c>
      <c r="R175" s="160">
        <f t="shared" si="12"/>
        <v>0.58499999999999996</v>
      </c>
      <c r="S175" s="160">
        <v>0</v>
      </c>
      <c r="T175" s="161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171</v>
      </c>
      <c r="AT175" s="162" t="s">
        <v>189</v>
      </c>
      <c r="AU175" s="162" t="s">
        <v>97</v>
      </c>
      <c r="AY175" s="18" t="s">
        <v>140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8" t="s">
        <v>97</v>
      </c>
      <c r="BK175" s="163">
        <f t="shared" si="19"/>
        <v>0</v>
      </c>
      <c r="BL175" s="18" t="s">
        <v>146</v>
      </c>
      <c r="BM175" s="162" t="s">
        <v>582</v>
      </c>
    </row>
    <row r="176" spans="1:65" s="2" customFormat="1" ht="16.5" customHeight="1">
      <c r="A176" s="33"/>
      <c r="B176" s="150"/>
      <c r="C176" s="181" t="s">
        <v>332</v>
      </c>
      <c r="D176" s="181" t="s">
        <v>189</v>
      </c>
      <c r="E176" s="182" t="s">
        <v>583</v>
      </c>
      <c r="F176" s="183" t="s">
        <v>584</v>
      </c>
      <c r="G176" s="184" t="s">
        <v>270</v>
      </c>
      <c r="H176" s="185">
        <v>2</v>
      </c>
      <c r="I176" s="186"/>
      <c r="J176" s="185">
        <f t="shared" si="10"/>
        <v>0</v>
      </c>
      <c r="K176" s="187"/>
      <c r="L176" s="188"/>
      <c r="M176" s="189" t="s">
        <v>1</v>
      </c>
      <c r="N176" s="190" t="s">
        <v>40</v>
      </c>
      <c r="O176" s="59"/>
      <c r="P176" s="160">
        <f t="shared" si="11"/>
        <v>0</v>
      </c>
      <c r="Q176" s="160">
        <v>0.58499999999999996</v>
      </c>
      <c r="R176" s="160">
        <f t="shared" si="12"/>
        <v>1.17</v>
      </c>
      <c r="S176" s="160">
        <v>0</v>
      </c>
      <c r="T176" s="161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171</v>
      </c>
      <c r="AT176" s="162" t="s">
        <v>189</v>
      </c>
      <c r="AU176" s="162" t="s">
        <v>97</v>
      </c>
      <c r="AY176" s="18" t="s">
        <v>140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8" t="s">
        <v>97</v>
      </c>
      <c r="BK176" s="163">
        <f t="shared" si="19"/>
        <v>0</v>
      </c>
      <c r="BL176" s="18" t="s">
        <v>146</v>
      </c>
      <c r="BM176" s="162" t="s">
        <v>585</v>
      </c>
    </row>
    <row r="177" spans="1:65" s="2" customFormat="1" ht="16.5" customHeight="1">
      <c r="A177" s="33"/>
      <c r="B177" s="150"/>
      <c r="C177" s="181" t="s">
        <v>336</v>
      </c>
      <c r="D177" s="181" t="s">
        <v>189</v>
      </c>
      <c r="E177" s="182" t="s">
        <v>586</v>
      </c>
      <c r="F177" s="183" t="s">
        <v>587</v>
      </c>
      <c r="G177" s="184" t="s">
        <v>270</v>
      </c>
      <c r="H177" s="185">
        <v>1</v>
      </c>
      <c r="I177" s="186"/>
      <c r="J177" s="185">
        <f t="shared" si="10"/>
        <v>0</v>
      </c>
      <c r="K177" s="187"/>
      <c r="L177" s="188"/>
      <c r="M177" s="189" t="s">
        <v>1</v>
      </c>
      <c r="N177" s="190" t="s">
        <v>40</v>
      </c>
      <c r="O177" s="59"/>
      <c r="P177" s="160">
        <f t="shared" si="11"/>
        <v>0</v>
      </c>
      <c r="Q177" s="160">
        <v>0.58499999999999996</v>
      </c>
      <c r="R177" s="160">
        <f t="shared" si="12"/>
        <v>0.58499999999999996</v>
      </c>
      <c r="S177" s="160">
        <v>0</v>
      </c>
      <c r="T177" s="161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171</v>
      </c>
      <c r="AT177" s="162" t="s">
        <v>189</v>
      </c>
      <c r="AU177" s="162" t="s">
        <v>97</v>
      </c>
      <c r="AY177" s="18" t="s">
        <v>140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8" t="s">
        <v>97</v>
      </c>
      <c r="BK177" s="163">
        <f t="shared" si="19"/>
        <v>0</v>
      </c>
      <c r="BL177" s="18" t="s">
        <v>146</v>
      </c>
      <c r="BM177" s="162" t="s">
        <v>588</v>
      </c>
    </row>
    <row r="178" spans="1:65" s="2" customFormat="1" ht="16.5" customHeight="1">
      <c r="A178" s="33"/>
      <c r="B178" s="150"/>
      <c r="C178" s="181" t="s">
        <v>340</v>
      </c>
      <c r="D178" s="181" t="s">
        <v>189</v>
      </c>
      <c r="E178" s="182" t="s">
        <v>589</v>
      </c>
      <c r="F178" s="183" t="s">
        <v>590</v>
      </c>
      <c r="G178" s="184" t="s">
        <v>270</v>
      </c>
      <c r="H178" s="185">
        <v>3</v>
      </c>
      <c r="I178" s="186"/>
      <c r="J178" s="185">
        <f t="shared" si="10"/>
        <v>0</v>
      </c>
      <c r="K178" s="187"/>
      <c r="L178" s="188"/>
      <c r="M178" s="189" t="s">
        <v>1</v>
      </c>
      <c r="N178" s="190" t="s">
        <v>40</v>
      </c>
      <c r="O178" s="59"/>
      <c r="P178" s="160">
        <f t="shared" si="11"/>
        <v>0</v>
      </c>
      <c r="Q178" s="160">
        <v>0.58499999999999996</v>
      </c>
      <c r="R178" s="160">
        <f t="shared" si="12"/>
        <v>1.7549999999999999</v>
      </c>
      <c r="S178" s="160">
        <v>0</v>
      </c>
      <c r="T178" s="161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171</v>
      </c>
      <c r="AT178" s="162" t="s">
        <v>189</v>
      </c>
      <c r="AU178" s="162" t="s">
        <v>97</v>
      </c>
      <c r="AY178" s="18" t="s">
        <v>140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8" t="s">
        <v>97</v>
      </c>
      <c r="BK178" s="163">
        <f t="shared" si="19"/>
        <v>0</v>
      </c>
      <c r="BL178" s="18" t="s">
        <v>146</v>
      </c>
      <c r="BM178" s="162" t="s">
        <v>591</v>
      </c>
    </row>
    <row r="179" spans="1:65" s="2" customFormat="1" ht="16.5" customHeight="1">
      <c r="A179" s="33"/>
      <c r="B179" s="150"/>
      <c r="C179" s="181" t="s">
        <v>344</v>
      </c>
      <c r="D179" s="181" t="s">
        <v>189</v>
      </c>
      <c r="E179" s="182" t="s">
        <v>592</v>
      </c>
      <c r="F179" s="183" t="s">
        <v>593</v>
      </c>
      <c r="G179" s="184" t="s">
        <v>270</v>
      </c>
      <c r="H179" s="185">
        <v>1</v>
      </c>
      <c r="I179" s="186"/>
      <c r="J179" s="185">
        <f t="shared" si="10"/>
        <v>0</v>
      </c>
      <c r="K179" s="187"/>
      <c r="L179" s="188"/>
      <c r="M179" s="189" t="s">
        <v>1</v>
      </c>
      <c r="N179" s="190" t="s">
        <v>40</v>
      </c>
      <c r="O179" s="59"/>
      <c r="P179" s="160">
        <f t="shared" si="11"/>
        <v>0</v>
      </c>
      <c r="Q179" s="160">
        <v>0.58499999999999996</v>
      </c>
      <c r="R179" s="160">
        <f t="shared" si="12"/>
        <v>0.58499999999999996</v>
      </c>
      <c r="S179" s="160">
        <v>0</v>
      </c>
      <c r="T179" s="161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2" t="s">
        <v>171</v>
      </c>
      <c r="AT179" s="162" t="s">
        <v>189</v>
      </c>
      <c r="AU179" s="162" t="s">
        <v>97</v>
      </c>
      <c r="AY179" s="18" t="s">
        <v>140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8" t="s">
        <v>97</v>
      </c>
      <c r="BK179" s="163">
        <f t="shared" si="19"/>
        <v>0</v>
      </c>
      <c r="BL179" s="18" t="s">
        <v>146</v>
      </c>
      <c r="BM179" s="162" t="s">
        <v>594</v>
      </c>
    </row>
    <row r="180" spans="1:65" s="2" customFormat="1" ht="16.5" customHeight="1">
      <c r="A180" s="33"/>
      <c r="B180" s="150"/>
      <c r="C180" s="181" t="s">
        <v>348</v>
      </c>
      <c r="D180" s="181" t="s">
        <v>189</v>
      </c>
      <c r="E180" s="182" t="s">
        <v>595</v>
      </c>
      <c r="F180" s="183" t="s">
        <v>596</v>
      </c>
      <c r="G180" s="184" t="s">
        <v>270</v>
      </c>
      <c r="H180" s="185">
        <v>3</v>
      </c>
      <c r="I180" s="186"/>
      <c r="J180" s="185">
        <f t="shared" si="10"/>
        <v>0</v>
      </c>
      <c r="K180" s="187"/>
      <c r="L180" s="188"/>
      <c r="M180" s="189" t="s">
        <v>1</v>
      </c>
      <c r="N180" s="190" t="s">
        <v>40</v>
      </c>
      <c r="O180" s="59"/>
      <c r="P180" s="160">
        <f t="shared" si="11"/>
        <v>0</v>
      </c>
      <c r="Q180" s="160">
        <v>0.58499999999999996</v>
      </c>
      <c r="R180" s="160">
        <f t="shared" si="12"/>
        <v>1.7549999999999999</v>
      </c>
      <c r="S180" s="160">
        <v>0</v>
      </c>
      <c r="T180" s="161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171</v>
      </c>
      <c r="AT180" s="162" t="s">
        <v>189</v>
      </c>
      <c r="AU180" s="162" t="s">
        <v>97</v>
      </c>
      <c r="AY180" s="18" t="s">
        <v>140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8" t="s">
        <v>97</v>
      </c>
      <c r="BK180" s="163">
        <f t="shared" si="19"/>
        <v>0</v>
      </c>
      <c r="BL180" s="18" t="s">
        <v>146</v>
      </c>
      <c r="BM180" s="162" t="s">
        <v>597</v>
      </c>
    </row>
    <row r="181" spans="1:65" s="2" customFormat="1" ht="21.75" customHeight="1">
      <c r="A181" s="33"/>
      <c r="B181" s="150"/>
      <c r="C181" s="151" t="s">
        <v>352</v>
      </c>
      <c r="D181" s="151" t="s">
        <v>142</v>
      </c>
      <c r="E181" s="152" t="s">
        <v>598</v>
      </c>
      <c r="F181" s="153" t="s">
        <v>599</v>
      </c>
      <c r="G181" s="154" t="s">
        <v>270</v>
      </c>
      <c r="H181" s="155">
        <v>7</v>
      </c>
      <c r="I181" s="156"/>
      <c r="J181" s="155">
        <f t="shared" si="10"/>
        <v>0</v>
      </c>
      <c r="K181" s="157"/>
      <c r="L181" s="34"/>
      <c r="M181" s="158" t="s">
        <v>1</v>
      </c>
      <c r="N181" s="159" t="s">
        <v>40</v>
      </c>
      <c r="O181" s="59"/>
      <c r="P181" s="160">
        <f t="shared" si="11"/>
        <v>0</v>
      </c>
      <c r="Q181" s="160">
        <v>2.6440000000000002E-2</v>
      </c>
      <c r="R181" s="160">
        <f t="shared" si="12"/>
        <v>0.18508000000000002</v>
      </c>
      <c r="S181" s="160">
        <v>0</v>
      </c>
      <c r="T181" s="161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146</v>
      </c>
      <c r="AT181" s="162" t="s">
        <v>142</v>
      </c>
      <c r="AU181" s="162" t="s">
        <v>97</v>
      </c>
      <c r="AY181" s="18" t="s">
        <v>140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8" t="s">
        <v>97</v>
      </c>
      <c r="BK181" s="163">
        <f t="shared" si="19"/>
        <v>0</v>
      </c>
      <c r="BL181" s="18" t="s">
        <v>146</v>
      </c>
      <c r="BM181" s="162" t="s">
        <v>600</v>
      </c>
    </row>
    <row r="182" spans="1:65" s="2" customFormat="1" ht="21.75" customHeight="1">
      <c r="A182" s="33"/>
      <c r="B182" s="150"/>
      <c r="C182" s="181" t="s">
        <v>356</v>
      </c>
      <c r="D182" s="181" t="s">
        <v>189</v>
      </c>
      <c r="E182" s="182" t="s">
        <v>601</v>
      </c>
      <c r="F182" s="183" t="s">
        <v>602</v>
      </c>
      <c r="G182" s="184" t="s">
        <v>270</v>
      </c>
      <c r="H182" s="185">
        <v>7</v>
      </c>
      <c r="I182" s="186"/>
      <c r="J182" s="185">
        <f t="shared" si="10"/>
        <v>0</v>
      </c>
      <c r="K182" s="187"/>
      <c r="L182" s="188"/>
      <c r="M182" s="189" t="s">
        <v>1</v>
      </c>
      <c r="N182" s="190" t="s">
        <v>40</v>
      </c>
      <c r="O182" s="59"/>
      <c r="P182" s="160">
        <f t="shared" si="11"/>
        <v>0</v>
      </c>
      <c r="Q182" s="160">
        <v>1.6</v>
      </c>
      <c r="R182" s="160">
        <f t="shared" si="12"/>
        <v>11.200000000000001</v>
      </c>
      <c r="S182" s="160">
        <v>0</v>
      </c>
      <c r="T182" s="161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171</v>
      </c>
      <c r="AT182" s="162" t="s">
        <v>189</v>
      </c>
      <c r="AU182" s="162" t="s">
        <v>97</v>
      </c>
      <c r="AY182" s="18" t="s">
        <v>140</v>
      </c>
      <c r="BE182" s="163">
        <f t="shared" si="14"/>
        <v>0</v>
      </c>
      <c r="BF182" s="163">
        <f t="shared" si="15"/>
        <v>0</v>
      </c>
      <c r="BG182" s="163">
        <f t="shared" si="16"/>
        <v>0</v>
      </c>
      <c r="BH182" s="163">
        <f t="shared" si="17"/>
        <v>0</v>
      </c>
      <c r="BI182" s="163">
        <f t="shared" si="18"/>
        <v>0</v>
      </c>
      <c r="BJ182" s="18" t="s">
        <v>97</v>
      </c>
      <c r="BK182" s="163">
        <f t="shared" si="19"/>
        <v>0</v>
      </c>
      <c r="BL182" s="18" t="s">
        <v>146</v>
      </c>
      <c r="BM182" s="162" t="s">
        <v>603</v>
      </c>
    </row>
    <row r="183" spans="1:65" s="2" customFormat="1" ht="21.75" customHeight="1">
      <c r="A183" s="33"/>
      <c r="B183" s="150"/>
      <c r="C183" s="151" t="s">
        <v>360</v>
      </c>
      <c r="D183" s="151" t="s">
        <v>142</v>
      </c>
      <c r="E183" s="152" t="s">
        <v>604</v>
      </c>
      <c r="F183" s="153" t="s">
        <v>605</v>
      </c>
      <c r="G183" s="154" t="s">
        <v>270</v>
      </c>
      <c r="H183" s="155">
        <v>6</v>
      </c>
      <c r="I183" s="156"/>
      <c r="J183" s="155">
        <f t="shared" si="10"/>
        <v>0</v>
      </c>
      <c r="K183" s="157"/>
      <c r="L183" s="34"/>
      <c r="M183" s="158" t="s">
        <v>1</v>
      </c>
      <c r="N183" s="159" t="s">
        <v>40</v>
      </c>
      <c r="O183" s="59"/>
      <c r="P183" s="160">
        <f t="shared" si="11"/>
        <v>0</v>
      </c>
      <c r="Q183" s="160">
        <v>0.34099000000000002</v>
      </c>
      <c r="R183" s="160">
        <f t="shared" si="12"/>
        <v>2.0459399999999999</v>
      </c>
      <c r="S183" s="160">
        <v>0</v>
      </c>
      <c r="T183" s="161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2" t="s">
        <v>146</v>
      </c>
      <c r="AT183" s="162" t="s">
        <v>142</v>
      </c>
      <c r="AU183" s="162" t="s">
        <v>97</v>
      </c>
      <c r="AY183" s="18" t="s">
        <v>140</v>
      </c>
      <c r="BE183" s="163">
        <f t="shared" si="14"/>
        <v>0</v>
      </c>
      <c r="BF183" s="163">
        <f t="shared" si="15"/>
        <v>0</v>
      </c>
      <c r="BG183" s="163">
        <f t="shared" si="16"/>
        <v>0</v>
      </c>
      <c r="BH183" s="163">
        <f t="shared" si="17"/>
        <v>0</v>
      </c>
      <c r="BI183" s="163">
        <f t="shared" si="18"/>
        <v>0</v>
      </c>
      <c r="BJ183" s="18" t="s">
        <v>97</v>
      </c>
      <c r="BK183" s="163">
        <f t="shared" si="19"/>
        <v>0</v>
      </c>
      <c r="BL183" s="18" t="s">
        <v>146</v>
      </c>
      <c r="BM183" s="162" t="s">
        <v>606</v>
      </c>
    </row>
    <row r="184" spans="1:65" s="2" customFormat="1" ht="22.8">
      <c r="A184" s="33"/>
      <c r="B184" s="150"/>
      <c r="C184" s="181" t="s">
        <v>364</v>
      </c>
      <c r="D184" s="181" t="s">
        <v>189</v>
      </c>
      <c r="E184" s="182" t="s">
        <v>607</v>
      </c>
      <c r="F184" s="183" t="s">
        <v>2128</v>
      </c>
      <c r="G184" s="184" t="s">
        <v>270</v>
      </c>
      <c r="H184" s="185">
        <v>6</v>
      </c>
      <c r="I184" s="186"/>
      <c r="J184" s="185">
        <f t="shared" si="10"/>
        <v>0</v>
      </c>
      <c r="K184" s="187"/>
      <c r="L184" s="188"/>
      <c r="M184" s="189" t="s">
        <v>1</v>
      </c>
      <c r="N184" s="190" t="s">
        <v>40</v>
      </c>
      <c r="O184" s="59"/>
      <c r="P184" s="160">
        <f t="shared" si="11"/>
        <v>0</v>
      </c>
      <c r="Q184" s="160">
        <v>6.5000000000000002E-2</v>
      </c>
      <c r="R184" s="160">
        <f t="shared" si="12"/>
        <v>0.39</v>
      </c>
      <c r="S184" s="160">
        <v>0</v>
      </c>
      <c r="T184" s="161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2" t="s">
        <v>171</v>
      </c>
      <c r="AT184" s="162" t="s">
        <v>189</v>
      </c>
      <c r="AU184" s="162" t="s">
        <v>97</v>
      </c>
      <c r="AY184" s="18" t="s">
        <v>140</v>
      </c>
      <c r="BE184" s="163">
        <f t="shared" si="14"/>
        <v>0</v>
      </c>
      <c r="BF184" s="163">
        <f t="shared" si="15"/>
        <v>0</v>
      </c>
      <c r="BG184" s="163">
        <f t="shared" si="16"/>
        <v>0</v>
      </c>
      <c r="BH184" s="163">
        <f t="shared" si="17"/>
        <v>0</v>
      </c>
      <c r="BI184" s="163">
        <f t="shared" si="18"/>
        <v>0</v>
      </c>
      <c r="BJ184" s="18" t="s">
        <v>97</v>
      </c>
      <c r="BK184" s="163">
        <f t="shared" si="19"/>
        <v>0</v>
      </c>
      <c r="BL184" s="18" t="s">
        <v>146</v>
      </c>
      <c r="BM184" s="162" t="s">
        <v>608</v>
      </c>
    </row>
    <row r="185" spans="1:65" s="2" customFormat="1" ht="21.75" customHeight="1">
      <c r="A185" s="33"/>
      <c r="B185" s="150"/>
      <c r="C185" s="151" t="s">
        <v>368</v>
      </c>
      <c r="D185" s="151" t="s">
        <v>142</v>
      </c>
      <c r="E185" s="152" t="s">
        <v>609</v>
      </c>
      <c r="F185" s="153" t="s">
        <v>610</v>
      </c>
      <c r="G185" s="154" t="s">
        <v>270</v>
      </c>
      <c r="H185" s="155">
        <v>10</v>
      </c>
      <c r="I185" s="156"/>
      <c r="J185" s="155">
        <f t="shared" si="10"/>
        <v>0</v>
      </c>
      <c r="K185" s="157"/>
      <c r="L185" s="34"/>
      <c r="M185" s="158" t="s">
        <v>1</v>
      </c>
      <c r="N185" s="159" t="s">
        <v>40</v>
      </c>
      <c r="O185" s="59"/>
      <c r="P185" s="160">
        <f t="shared" si="11"/>
        <v>0</v>
      </c>
      <c r="Q185" s="160">
        <v>6.3E-3</v>
      </c>
      <c r="R185" s="160">
        <f t="shared" si="12"/>
        <v>6.3E-2</v>
      </c>
      <c r="S185" s="160">
        <v>0</v>
      </c>
      <c r="T185" s="161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146</v>
      </c>
      <c r="AT185" s="162" t="s">
        <v>142</v>
      </c>
      <c r="AU185" s="162" t="s">
        <v>97</v>
      </c>
      <c r="AY185" s="18" t="s">
        <v>140</v>
      </c>
      <c r="BE185" s="163">
        <f t="shared" si="14"/>
        <v>0</v>
      </c>
      <c r="BF185" s="163">
        <f t="shared" si="15"/>
        <v>0</v>
      </c>
      <c r="BG185" s="163">
        <f t="shared" si="16"/>
        <v>0</v>
      </c>
      <c r="BH185" s="163">
        <f t="shared" si="17"/>
        <v>0</v>
      </c>
      <c r="BI185" s="163">
        <f t="shared" si="18"/>
        <v>0</v>
      </c>
      <c r="BJ185" s="18" t="s">
        <v>97</v>
      </c>
      <c r="BK185" s="163">
        <f t="shared" si="19"/>
        <v>0</v>
      </c>
      <c r="BL185" s="18" t="s">
        <v>146</v>
      </c>
      <c r="BM185" s="162" t="s">
        <v>611</v>
      </c>
    </row>
    <row r="186" spans="1:65" s="2" customFormat="1" ht="21.75" customHeight="1">
      <c r="A186" s="33"/>
      <c r="B186" s="150"/>
      <c r="C186" s="181" t="s">
        <v>372</v>
      </c>
      <c r="D186" s="181" t="s">
        <v>189</v>
      </c>
      <c r="E186" s="182" t="s">
        <v>612</v>
      </c>
      <c r="F186" s="183" t="s">
        <v>613</v>
      </c>
      <c r="G186" s="184" t="s">
        <v>270</v>
      </c>
      <c r="H186" s="185">
        <v>10</v>
      </c>
      <c r="I186" s="186"/>
      <c r="J186" s="185">
        <f t="shared" si="10"/>
        <v>0</v>
      </c>
      <c r="K186" s="187"/>
      <c r="L186" s="188"/>
      <c r="M186" s="189" t="s">
        <v>1</v>
      </c>
      <c r="N186" s="190" t="s">
        <v>40</v>
      </c>
      <c r="O186" s="59"/>
      <c r="P186" s="160">
        <f t="shared" si="11"/>
        <v>0</v>
      </c>
      <c r="Q186" s="160">
        <v>0.14000000000000001</v>
      </c>
      <c r="R186" s="160">
        <f t="shared" si="12"/>
        <v>1.4000000000000001</v>
      </c>
      <c r="S186" s="160">
        <v>0</v>
      </c>
      <c r="T186" s="161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171</v>
      </c>
      <c r="AT186" s="162" t="s">
        <v>189</v>
      </c>
      <c r="AU186" s="162" t="s">
        <v>97</v>
      </c>
      <c r="AY186" s="18" t="s">
        <v>140</v>
      </c>
      <c r="BE186" s="163">
        <f t="shared" si="14"/>
        <v>0</v>
      </c>
      <c r="BF186" s="163">
        <f t="shared" si="15"/>
        <v>0</v>
      </c>
      <c r="BG186" s="163">
        <f t="shared" si="16"/>
        <v>0</v>
      </c>
      <c r="BH186" s="163">
        <f t="shared" si="17"/>
        <v>0</v>
      </c>
      <c r="BI186" s="163">
        <f t="shared" si="18"/>
        <v>0</v>
      </c>
      <c r="BJ186" s="18" t="s">
        <v>97</v>
      </c>
      <c r="BK186" s="163">
        <f t="shared" si="19"/>
        <v>0</v>
      </c>
      <c r="BL186" s="18" t="s">
        <v>146</v>
      </c>
      <c r="BM186" s="162" t="s">
        <v>614</v>
      </c>
    </row>
    <row r="187" spans="1:65" s="2" customFormat="1" ht="16.5" customHeight="1">
      <c r="A187" s="33"/>
      <c r="B187" s="150"/>
      <c r="C187" s="151" t="s">
        <v>376</v>
      </c>
      <c r="D187" s="151" t="s">
        <v>142</v>
      </c>
      <c r="E187" s="152" t="s">
        <v>615</v>
      </c>
      <c r="F187" s="153" t="s">
        <v>616</v>
      </c>
      <c r="G187" s="154" t="s">
        <v>270</v>
      </c>
      <c r="H187" s="155">
        <v>1</v>
      </c>
      <c r="I187" s="156"/>
      <c r="J187" s="155">
        <f t="shared" si="10"/>
        <v>0</v>
      </c>
      <c r="K187" s="157"/>
      <c r="L187" s="34"/>
      <c r="M187" s="158" t="s">
        <v>1</v>
      </c>
      <c r="N187" s="159" t="s">
        <v>40</v>
      </c>
      <c r="O187" s="59"/>
      <c r="P187" s="160">
        <f t="shared" si="11"/>
        <v>0</v>
      </c>
      <c r="Q187" s="160">
        <v>0</v>
      </c>
      <c r="R187" s="160">
        <f t="shared" si="12"/>
        <v>0</v>
      </c>
      <c r="S187" s="160">
        <v>0</v>
      </c>
      <c r="T187" s="161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146</v>
      </c>
      <c r="AT187" s="162" t="s">
        <v>142</v>
      </c>
      <c r="AU187" s="162" t="s">
        <v>97</v>
      </c>
      <c r="AY187" s="18" t="s">
        <v>140</v>
      </c>
      <c r="BE187" s="163">
        <f t="shared" si="14"/>
        <v>0</v>
      </c>
      <c r="BF187" s="163">
        <f t="shared" si="15"/>
        <v>0</v>
      </c>
      <c r="BG187" s="163">
        <f t="shared" si="16"/>
        <v>0</v>
      </c>
      <c r="BH187" s="163">
        <f t="shared" si="17"/>
        <v>0</v>
      </c>
      <c r="BI187" s="163">
        <f t="shared" si="18"/>
        <v>0</v>
      </c>
      <c r="BJ187" s="18" t="s">
        <v>97</v>
      </c>
      <c r="BK187" s="163">
        <f t="shared" si="19"/>
        <v>0</v>
      </c>
      <c r="BL187" s="18" t="s">
        <v>146</v>
      </c>
      <c r="BM187" s="162" t="s">
        <v>617</v>
      </c>
    </row>
    <row r="188" spans="1:65" s="2" customFormat="1" ht="16.5" customHeight="1">
      <c r="A188" s="33"/>
      <c r="B188" s="150"/>
      <c r="C188" s="151" t="s">
        <v>380</v>
      </c>
      <c r="D188" s="151" t="s">
        <v>142</v>
      </c>
      <c r="E188" s="152" t="s">
        <v>618</v>
      </c>
      <c r="F188" s="153" t="s">
        <v>619</v>
      </c>
      <c r="G188" s="154" t="s">
        <v>270</v>
      </c>
      <c r="H188" s="155">
        <v>1</v>
      </c>
      <c r="I188" s="156"/>
      <c r="J188" s="155">
        <f t="shared" si="10"/>
        <v>0</v>
      </c>
      <c r="K188" s="157"/>
      <c r="L188" s="34"/>
      <c r="M188" s="158" t="s">
        <v>1</v>
      </c>
      <c r="N188" s="159" t="s">
        <v>40</v>
      </c>
      <c r="O188" s="59"/>
      <c r="P188" s="160">
        <f t="shared" si="11"/>
        <v>0</v>
      </c>
      <c r="Q188" s="160">
        <v>0</v>
      </c>
      <c r="R188" s="160">
        <f t="shared" si="12"/>
        <v>0</v>
      </c>
      <c r="S188" s="160">
        <v>0</v>
      </c>
      <c r="T188" s="161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146</v>
      </c>
      <c r="AT188" s="162" t="s">
        <v>142</v>
      </c>
      <c r="AU188" s="162" t="s">
        <v>97</v>
      </c>
      <c r="AY188" s="18" t="s">
        <v>140</v>
      </c>
      <c r="BE188" s="163">
        <f t="shared" si="14"/>
        <v>0</v>
      </c>
      <c r="BF188" s="163">
        <f t="shared" si="15"/>
        <v>0</v>
      </c>
      <c r="BG188" s="163">
        <f t="shared" si="16"/>
        <v>0</v>
      </c>
      <c r="BH188" s="163">
        <f t="shared" si="17"/>
        <v>0</v>
      </c>
      <c r="BI188" s="163">
        <f t="shared" si="18"/>
        <v>0</v>
      </c>
      <c r="BJ188" s="18" t="s">
        <v>97</v>
      </c>
      <c r="BK188" s="163">
        <f t="shared" si="19"/>
        <v>0</v>
      </c>
      <c r="BL188" s="18" t="s">
        <v>146</v>
      </c>
      <c r="BM188" s="162" t="s">
        <v>620</v>
      </c>
    </row>
    <row r="189" spans="1:65" s="12" customFormat="1" ht="22.8" customHeight="1">
      <c r="B189" s="137"/>
      <c r="D189" s="138" t="s">
        <v>73</v>
      </c>
      <c r="E189" s="148" t="s">
        <v>175</v>
      </c>
      <c r="F189" s="148" t="s">
        <v>621</v>
      </c>
      <c r="I189" s="140"/>
      <c r="J189" s="149">
        <f>BK189</f>
        <v>0</v>
      </c>
      <c r="L189" s="137"/>
      <c r="M189" s="142"/>
      <c r="N189" s="143"/>
      <c r="O189" s="143"/>
      <c r="P189" s="144">
        <f>SUM(P190:P193)</f>
        <v>0</v>
      </c>
      <c r="Q189" s="143"/>
      <c r="R189" s="144">
        <f>SUM(R190:R193)</f>
        <v>0</v>
      </c>
      <c r="S189" s="143"/>
      <c r="T189" s="145">
        <f>SUM(T190:T193)</f>
        <v>0</v>
      </c>
      <c r="AR189" s="138" t="s">
        <v>82</v>
      </c>
      <c r="AT189" s="146" t="s">
        <v>73</v>
      </c>
      <c r="AU189" s="146" t="s">
        <v>82</v>
      </c>
      <c r="AY189" s="138" t="s">
        <v>140</v>
      </c>
      <c r="BK189" s="147">
        <f>SUM(BK190:BK193)</f>
        <v>0</v>
      </c>
    </row>
    <row r="190" spans="1:65" s="2" customFormat="1" ht="21.75" customHeight="1">
      <c r="A190" s="33"/>
      <c r="B190" s="150"/>
      <c r="C190" s="151" t="s">
        <v>384</v>
      </c>
      <c r="D190" s="151" t="s">
        <v>142</v>
      </c>
      <c r="E190" s="152" t="s">
        <v>622</v>
      </c>
      <c r="F190" s="153" t="s">
        <v>623</v>
      </c>
      <c r="G190" s="154" t="s">
        <v>178</v>
      </c>
      <c r="H190" s="155">
        <v>12.04</v>
      </c>
      <c r="I190" s="156"/>
      <c r="J190" s="155">
        <f>ROUND(I190*H190,2)</f>
        <v>0</v>
      </c>
      <c r="K190" s="157"/>
      <c r="L190" s="34"/>
      <c r="M190" s="158" t="s">
        <v>1</v>
      </c>
      <c r="N190" s="159" t="s">
        <v>40</v>
      </c>
      <c r="O190" s="59"/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146</v>
      </c>
      <c r="AT190" s="162" t="s">
        <v>142</v>
      </c>
      <c r="AU190" s="162" t="s">
        <v>97</v>
      </c>
      <c r="AY190" s="18" t="s">
        <v>140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8" t="s">
        <v>97</v>
      </c>
      <c r="BK190" s="163">
        <f>ROUND(I190*H190,2)</f>
        <v>0</v>
      </c>
      <c r="BL190" s="18" t="s">
        <v>146</v>
      </c>
      <c r="BM190" s="162" t="s">
        <v>624</v>
      </c>
    </row>
    <row r="191" spans="1:65" s="2" customFormat="1" ht="21.75" customHeight="1">
      <c r="A191" s="33"/>
      <c r="B191" s="150"/>
      <c r="C191" s="151" t="s">
        <v>388</v>
      </c>
      <c r="D191" s="151" t="s">
        <v>142</v>
      </c>
      <c r="E191" s="152" t="s">
        <v>625</v>
      </c>
      <c r="F191" s="153" t="s">
        <v>626</v>
      </c>
      <c r="G191" s="154" t="s">
        <v>178</v>
      </c>
      <c r="H191" s="155">
        <v>180.55</v>
      </c>
      <c r="I191" s="156"/>
      <c r="J191" s="155">
        <f>ROUND(I191*H191,2)</f>
        <v>0</v>
      </c>
      <c r="K191" s="157"/>
      <c r="L191" s="34"/>
      <c r="M191" s="158" t="s">
        <v>1</v>
      </c>
      <c r="N191" s="159" t="s">
        <v>40</v>
      </c>
      <c r="O191" s="59"/>
      <c r="P191" s="160">
        <f>O191*H191</f>
        <v>0</v>
      </c>
      <c r="Q191" s="160">
        <v>0</v>
      </c>
      <c r="R191" s="160">
        <f>Q191*H191</f>
        <v>0</v>
      </c>
      <c r="S191" s="160">
        <v>0</v>
      </c>
      <c r="T191" s="161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146</v>
      </c>
      <c r="AT191" s="162" t="s">
        <v>142</v>
      </c>
      <c r="AU191" s="162" t="s">
        <v>97</v>
      </c>
      <c r="AY191" s="18" t="s">
        <v>140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8" t="s">
        <v>97</v>
      </c>
      <c r="BK191" s="163">
        <f>ROUND(I191*H191,2)</f>
        <v>0</v>
      </c>
      <c r="BL191" s="18" t="s">
        <v>146</v>
      </c>
      <c r="BM191" s="162" t="s">
        <v>627</v>
      </c>
    </row>
    <row r="192" spans="1:65" s="2" customFormat="1" ht="21.75" customHeight="1">
      <c r="A192" s="33"/>
      <c r="B192" s="150"/>
      <c r="C192" s="151" t="s">
        <v>392</v>
      </c>
      <c r="D192" s="151" t="s">
        <v>142</v>
      </c>
      <c r="E192" s="152" t="s">
        <v>628</v>
      </c>
      <c r="F192" s="153" t="s">
        <v>629</v>
      </c>
      <c r="G192" s="154" t="s">
        <v>178</v>
      </c>
      <c r="H192" s="155">
        <v>12.04</v>
      </c>
      <c r="I192" s="156"/>
      <c r="J192" s="155">
        <f>ROUND(I192*H192,2)</f>
        <v>0</v>
      </c>
      <c r="K192" s="157"/>
      <c r="L192" s="34"/>
      <c r="M192" s="158" t="s">
        <v>1</v>
      </c>
      <c r="N192" s="159" t="s">
        <v>40</v>
      </c>
      <c r="O192" s="59"/>
      <c r="P192" s="160">
        <f>O192*H192</f>
        <v>0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146</v>
      </c>
      <c r="AT192" s="162" t="s">
        <v>142</v>
      </c>
      <c r="AU192" s="162" t="s">
        <v>97</v>
      </c>
      <c r="AY192" s="18" t="s">
        <v>140</v>
      </c>
      <c r="BE192" s="163">
        <f>IF(N192="základná",J192,0)</f>
        <v>0</v>
      </c>
      <c r="BF192" s="163">
        <f>IF(N192="znížená",J192,0)</f>
        <v>0</v>
      </c>
      <c r="BG192" s="163">
        <f>IF(N192="zákl. prenesená",J192,0)</f>
        <v>0</v>
      </c>
      <c r="BH192" s="163">
        <f>IF(N192="zníž. prenesená",J192,0)</f>
        <v>0</v>
      </c>
      <c r="BI192" s="163">
        <f>IF(N192="nulová",J192,0)</f>
        <v>0</v>
      </c>
      <c r="BJ192" s="18" t="s">
        <v>97</v>
      </c>
      <c r="BK192" s="163">
        <f>ROUND(I192*H192,2)</f>
        <v>0</v>
      </c>
      <c r="BL192" s="18" t="s">
        <v>146</v>
      </c>
      <c r="BM192" s="162" t="s">
        <v>630</v>
      </c>
    </row>
    <row r="193" spans="1:65" s="2" customFormat="1" ht="21.75" customHeight="1">
      <c r="A193" s="33"/>
      <c r="B193" s="150"/>
      <c r="C193" s="151" t="s">
        <v>397</v>
      </c>
      <c r="D193" s="151" t="s">
        <v>142</v>
      </c>
      <c r="E193" s="152" t="s">
        <v>631</v>
      </c>
      <c r="F193" s="153" t="s">
        <v>632</v>
      </c>
      <c r="G193" s="154" t="s">
        <v>178</v>
      </c>
      <c r="H193" s="155">
        <v>12.04</v>
      </c>
      <c r="I193" s="156"/>
      <c r="J193" s="155">
        <f>ROUND(I193*H193,2)</f>
        <v>0</v>
      </c>
      <c r="K193" s="157"/>
      <c r="L193" s="34"/>
      <c r="M193" s="158" t="s">
        <v>1</v>
      </c>
      <c r="N193" s="159" t="s">
        <v>40</v>
      </c>
      <c r="O193" s="59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146</v>
      </c>
      <c r="AT193" s="162" t="s">
        <v>142</v>
      </c>
      <c r="AU193" s="162" t="s">
        <v>97</v>
      </c>
      <c r="AY193" s="18" t="s">
        <v>140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8" t="s">
        <v>97</v>
      </c>
      <c r="BK193" s="163">
        <f>ROUND(I193*H193,2)</f>
        <v>0</v>
      </c>
      <c r="BL193" s="18" t="s">
        <v>146</v>
      </c>
      <c r="BM193" s="162" t="s">
        <v>633</v>
      </c>
    </row>
    <row r="194" spans="1:65" s="12" customFormat="1" ht="22.8" customHeight="1">
      <c r="B194" s="137"/>
      <c r="D194" s="138" t="s">
        <v>73</v>
      </c>
      <c r="E194" s="148" t="s">
        <v>413</v>
      </c>
      <c r="F194" s="148" t="s">
        <v>634</v>
      </c>
      <c r="I194" s="140"/>
      <c r="J194" s="149">
        <f>BK194</f>
        <v>0</v>
      </c>
      <c r="L194" s="137"/>
      <c r="M194" s="142"/>
      <c r="N194" s="143"/>
      <c r="O194" s="143"/>
      <c r="P194" s="144">
        <f>P195</f>
        <v>0</v>
      </c>
      <c r="Q194" s="143"/>
      <c r="R194" s="144">
        <f>R195</f>
        <v>0</v>
      </c>
      <c r="S194" s="143"/>
      <c r="T194" s="145">
        <f>T195</f>
        <v>0</v>
      </c>
      <c r="AR194" s="138" t="s">
        <v>82</v>
      </c>
      <c r="AT194" s="146" t="s">
        <v>73</v>
      </c>
      <c r="AU194" s="146" t="s">
        <v>82</v>
      </c>
      <c r="AY194" s="138" t="s">
        <v>140</v>
      </c>
      <c r="BK194" s="147">
        <f>BK195</f>
        <v>0</v>
      </c>
    </row>
    <row r="195" spans="1:65" s="2" customFormat="1" ht="33" customHeight="1">
      <c r="A195" s="33"/>
      <c r="B195" s="150"/>
      <c r="C195" s="151" t="s">
        <v>401</v>
      </c>
      <c r="D195" s="151" t="s">
        <v>142</v>
      </c>
      <c r="E195" s="152" t="s">
        <v>635</v>
      </c>
      <c r="F195" s="153" t="s">
        <v>636</v>
      </c>
      <c r="G195" s="154" t="s">
        <v>178</v>
      </c>
      <c r="H195" s="155">
        <v>241.46</v>
      </c>
      <c r="I195" s="156"/>
      <c r="J195" s="155">
        <f>ROUND(I195*H195,2)</f>
        <v>0</v>
      </c>
      <c r="K195" s="157"/>
      <c r="L195" s="34"/>
      <c r="M195" s="158" t="s">
        <v>1</v>
      </c>
      <c r="N195" s="159" t="s">
        <v>40</v>
      </c>
      <c r="O195" s="59"/>
      <c r="P195" s="160">
        <f>O195*H195</f>
        <v>0</v>
      </c>
      <c r="Q195" s="160">
        <v>0</v>
      </c>
      <c r="R195" s="160">
        <f>Q195*H195</f>
        <v>0</v>
      </c>
      <c r="S195" s="160">
        <v>0</v>
      </c>
      <c r="T195" s="161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2" t="s">
        <v>146</v>
      </c>
      <c r="AT195" s="162" t="s">
        <v>142</v>
      </c>
      <c r="AU195" s="162" t="s">
        <v>97</v>
      </c>
      <c r="AY195" s="18" t="s">
        <v>140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8" t="s">
        <v>97</v>
      </c>
      <c r="BK195" s="163">
        <f>ROUND(I195*H195,2)</f>
        <v>0</v>
      </c>
      <c r="BL195" s="18" t="s">
        <v>146</v>
      </c>
      <c r="BM195" s="162" t="s">
        <v>637</v>
      </c>
    </row>
    <row r="196" spans="1:65" s="12" customFormat="1" ht="25.95" customHeight="1">
      <c r="B196" s="137"/>
      <c r="D196" s="138" t="s">
        <v>73</v>
      </c>
      <c r="E196" s="139" t="s">
        <v>435</v>
      </c>
      <c r="F196" s="139" t="s">
        <v>436</v>
      </c>
      <c r="I196" s="140"/>
      <c r="J196" s="141">
        <f>BK196</f>
        <v>0</v>
      </c>
      <c r="L196" s="137"/>
      <c r="M196" s="142"/>
      <c r="N196" s="143"/>
      <c r="O196" s="143"/>
      <c r="P196" s="144">
        <f>P197</f>
        <v>0</v>
      </c>
      <c r="Q196" s="143"/>
      <c r="R196" s="144">
        <f>R197</f>
        <v>0</v>
      </c>
      <c r="S196" s="143"/>
      <c r="T196" s="145">
        <f>T197</f>
        <v>0</v>
      </c>
      <c r="AR196" s="138" t="s">
        <v>158</v>
      </c>
      <c r="AT196" s="146" t="s">
        <v>73</v>
      </c>
      <c r="AU196" s="146" t="s">
        <v>74</v>
      </c>
      <c r="AY196" s="138" t="s">
        <v>140</v>
      </c>
      <c r="BK196" s="147">
        <f>BK197</f>
        <v>0</v>
      </c>
    </row>
    <row r="197" spans="1:65" s="12" customFormat="1" ht="22.8" customHeight="1">
      <c r="B197" s="137"/>
      <c r="D197" s="138" t="s">
        <v>73</v>
      </c>
      <c r="E197" s="148" t="s">
        <v>638</v>
      </c>
      <c r="F197" s="148" t="s">
        <v>639</v>
      </c>
      <c r="I197" s="140"/>
      <c r="J197" s="149">
        <f>BK197</f>
        <v>0</v>
      </c>
      <c r="L197" s="137"/>
      <c r="M197" s="142"/>
      <c r="N197" s="143"/>
      <c r="O197" s="143"/>
      <c r="P197" s="144">
        <f>SUM(P198:P199)</f>
        <v>0</v>
      </c>
      <c r="Q197" s="143"/>
      <c r="R197" s="144">
        <f>SUM(R198:R199)</f>
        <v>0</v>
      </c>
      <c r="S197" s="143"/>
      <c r="T197" s="145">
        <f>SUM(T198:T199)</f>
        <v>0</v>
      </c>
      <c r="AR197" s="138" t="s">
        <v>158</v>
      </c>
      <c r="AT197" s="146" t="s">
        <v>73</v>
      </c>
      <c r="AU197" s="146" t="s">
        <v>82</v>
      </c>
      <c r="AY197" s="138" t="s">
        <v>140</v>
      </c>
      <c r="BK197" s="147">
        <f>SUM(BK198:BK199)</f>
        <v>0</v>
      </c>
    </row>
    <row r="198" spans="1:65" s="2" customFormat="1" ht="44.25" customHeight="1">
      <c r="A198" s="33"/>
      <c r="B198" s="150"/>
      <c r="C198" s="151" t="s">
        <v>405</v>
      </c>
      <c r="D198" s="151" t="s">
        <v>142</v>
      </c>
      <c r="E198" s="152" t="s">
        <v>640</v>
      </c>
      <c r="F198" s="153" t="s">
        <v>641</v>
      </c>
      <c r="G198" s="154" t="s">
        <v>440</v>
      </c>
      <c r="H198" s="155">
        <v>1</v>
      </c>
      <c r="I198" s="156"/>
      <c r="J198" s="155">
        <f>ROUND(I198*H198,2)</f>
        <v>0</v>
      </c>
      <c r="K198" s="157"/>
      <c r="L198" s="34"/>
      <c r="M198" s="158" t="s">
        <v>1</v>
      </c>
      <c r="N198" s="159" t="s">
        <v>40</v>
      </c>
      <c r="O198" s="59"/>
      <c r="P198" s="160">
        <f>O198*H198</f>
        <v>0</v>
      </c>
      <c r="Q198" s="160">
        <v>0</v>
      </c>
      <c r="R198" s="160">
        <f>Q198*H198</f>
        <v>0</v>
      </c>
      <c r="S198" s="160">
        <v>0</v>
      </c>
      <c r="T198" s="161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2" t="s">
        <v>146</v>
      </c>
      <c r="AT198" s="162" t="s">
        <v>142</v>
      </c>
      <c r="AU198" s="162" t="s">
        <v>97</v>
      </c>
      <c r="AY198" s="18" t="s">
        <v>140</v>
      </c>
      <c r="BE198" s="163">
        <f>IF(N198="základná",J198,0)</f>
        <v>0</v>
      </c>
      <c r="BF198" s="163">
        <f>IF(N198="znížená",J198,0)</f>
        <v>0</v>
      </c>
      <c r="BG198" s="163">
        <f>IF(N198="zákl. prenesená",J198,0)</f>
        <v>0</v>
      </c>
      <c r="BH198" s="163">
        <f>IF(N198="zníž. prenesená",J198,0)</f>
        <v>0</v>
      </c>
      <c r="BI198" s="163">
        <f>IF(N198="nulová",J198,0)</f>
        <v>0</v>
      </c>
      <c r="BJ198" s="18" t="s">
        <v>97</v>
      </c>
      <c r="BK198" s="163">
        <f>ROUND(I198*H198,2)</f>
        <v>0</v>
      </c>
      <c r="BL198" s="18" t="s">
        <v>146</v>
      </c>
      <c r="BM198" s="162" t="s">
        <v>642</v>
      </c>
    </row>
    <row r="199" spans="1:65" s="2" customFormat="1" ht="21.75" customHeight="1">
      <c r="A199" s="33"/>
      <c r="B199" s="150"/>
      <c r="C199" s="151" t="s">
        <v>409</v>
      </c>
      <c r="D199" s="151" t="s">
        <v>142</v>
      </c>
      <c r="E199" s="152" t="s">
        <v>643</v>
      </c>
      <c r="F199" s="153" t="s">
        <v>644</v>
      </c>
      <c r="G199" s="154" t="s">
        <v>440</v>
      </c>
      <c r="H199" s="155">
        <v>1</v>
      </c>
      <c r="I199" s="156"/>
      <c r="J199" s="155">
        <f>ROUND(I199*H199,2)</f>
        <v>0</v>
      </c>
      <c r="K199" s="157"/>
      <c r="L199" s="34"/>
      <c r="M199" s="191" t="s">
        <v>1</v>
      </c>
      <c r="N199" s="192" t="s">
        <v>40</v>
      </c>
      <c r="O199" s="193"/>
      <c r="P199" s="194">
        <f>O199*H199</f>
        <v>0</v>
      </c>
      <c r="Q199" s="194">
        <v>0</v>
      </c>
      <c r="R199" s="194">
        <f>Q199*H199</f>
        <v>0</v>
      </c>
      <c r="S199" s="194">
        <v>0</v>
      </c>
      <c r="T199" s="195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146</v>
      </c>
      <c r="AT199" s="162" t="s">
        <v>142</v>
      </c>
      <c r="AU199" s="162" t="s">
        <v>97</v>
      </c>
      <c r="AY199" s="18" t="s">
        <v>140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8" t="s">
        <v>97</v>
      </c>
      <c r="BK199" s="163">
        <f>ROUND(I199*H199,2)</f>
        <v>0</v>
      </c>
      <c r="BL199" s="18" t="s">
        <v>146</v>
      </c>
      <c r="BM199" s="162" t="s">
        <v>645</v>
      </c>
    </row>
    <row r="200" spans="1:65" s="2" customFormat="1" ht="6.9" customHeight="1">
      <c r="A200" s="33"/>
      <c r="B200" s="48"/>
      <c r="C200" s="49"/>
      <c r="D200" s="49"/>
      <c r="E200" s="49"/>
      <c r="F200" s="49"/>
      <c r="G200" s="49"/>
      <c r="H200" s="49"/>
      <c r="I200" s="49"/>
      <c r="J200" s="49"/>
      <c r="K200" s="49"/>
      <c r="L200" s="34"/>
      <c r="M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</row>
  </sheetData>
  <autoFilter ref="C124:K199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92"/>
  <sheetViews>
    <sheetView showGridLines="0" topLeftCell="A179" workbookViewId="0">
      <selection activeCell="H192" sqref="H19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9" t="s">
        <v>646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ROUND(J121,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ROUND((SUM(BE121:BE191)),  2)</f>
        <v>0</v>
      </c>
      <c r="G33" s="33"/>
      <c r="H33" s="33"/>
      <c r="I33" s="106">
        <v>0.2</v>
      </c>
      <c r="J33" s="105">
        <f>ROUND(((SUM(BE121:BE191))*I33),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ROUND((SUM(BF121:BF191)),  2)</f>
        <v>0</v>
      </c>
      <c r="G34" s="33"/>
      <c r="H34" s="33"/>
      <c r="I34" s="106">
        <v>0.2</v>
      </c>
      <c r="J34" s="105">
        <f>ROUND(((SUM(BF121:BF191))*I34),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ROUND((SUM(BG121:BG191)),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ROUND((SUM(BH121:BH191)),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ROUND((SUM(BI121:BI191)),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9" t="str">
        <f>E9</f>
        <v>SO03 - SO03  Verejné osvetlenie - úprava 14.02.2021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647</v>
      </c>
      <c r="E97" s="120"/>
      <c r="F97" s="120"/>
      <c r="G97" s="120"/>
      <c r="H97" s="120"/>
      <c r="I97" s="120"/>
      <c r="J97" s="121">
        <f>J122</f>
        <v>0</v>
      </c>
      <c r="L97" s="118"/>
    </row>
    <row r="98" spans="1:31" s="10" customFormat="1" ht="19.95" customHeight="1">
      <c r="B98" s="122"/>
      <c r="D98" s="123" t="s">
        <v>648</v>
      </c>
      <c r="E98" s="124"/>
      <c r="F98" s="124"/>
      <c r="G98" s="124"/>
      <c r="H98" s="124"/>
      <c r="I98" s="124"/>
      <c r="J98" s="125">
        <f>J123</f>
        <v>0</v>
      </c>
      <c r="L98" s="122"/>
    </row>
    <row r="99" spans="1:31" s="10" customFormat="1" ht="19.95" customHeight="1">
      <c r="B99" s="122"/>
      <c r="D99" s="123" t="s">
        <v>649</v>
      </c>
      <c r="E99" s="124"/>
      <c r="F99" s="124"/>
      <c r="G99" s="124"/>
      <c r="H99" s="124"/>
      <c r="I99" s="124"/>
      <c r="J99" s="125">
        <f>J176</f>
        <v>0</v>
      </c>
      <c r="L99" s="122"/>
    </row>
    <row r="100" spans="1:31" s="10" customFormat="1" ht="19.95" customHeight="1">
      <c r="B100" s="122"/>
      <c r="D100" s="123" t="s">
        <v>650</v>
      </c>
      <c r="E100" s="124"/>
      <c r="F100" s="124"/>
      <c r="G100" s="124"/>
      <c r="H100" s="124"/>
      <c r="I100" s="124"/>
      <c r="J100" s="125">
        <f>J179</f>
        <v>0</v>
      </c>
      <c r="L100" s="122"/>
    </row>
    <row r="101" spans="1:31" s="9" customFormat="1" ht="24.9" customHeight="1">
      <c r="B101" s="118"/>
      <c r="D101" s="119" t="s">
        <v>651</v>
      </c>
      <c r="E101" s="120"/>
      <c r="F101" s="120"/>
      <c r="G101" s="120"/>
      <c r="H101" s="120"/>
      <c r="I101" s="120"/>
      <c r="J101" s="121">
        <f>J190</f>
        <v>0</v>
      </c>
      <c r="L101" s="118"/>
    </row>
    <row r="102" spans="1:31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6.9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6.9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4.9" customHeight="1">
      <c r="A108" s="33"/>
      <c r="B108" s="34"/>
      <c r="C108" s="22" t="s">
        <v>126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14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58" t="str">
        <f>E7</f>
        <v>Revitalizácia areálu Plaváreň Štiavničky</v>
      </c>
      <c r="F111" s="259"/>
      <c r="G111" s="259"/>
      <c r="H111" s="259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109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39" t="str">
        <f>E9</f>
        <v>SO03 - SO03  Verejné osvetlenie - úprava 14.02.2021</v>
      </c>
      <c r="F113" s="257"/>
      <c r="G113" s="257"/>
      <c r="H113" s="257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18</v>
      </c>
      <c r="D115" s="33"/>
      <c r="E115" s="33"/>
      <c r="F115" s="26" t="str">
        <f>F12</f>
        <v>Banská Bystrica</v>
      </c>
      <c r="G115" s="33"/>
      <c r="H115" s="33"/>
      <c r="I115" s="28" t="s">
        <v>20</v>
      </c>
      <c r="J115" s="56" t="str">
        <f>IF(J12="","",J12)</f>
        <v>25. 11. 2020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22</v>
      </c>
      <c r="D117" s="33"/>
      <c r="E117" s="33"/>
      <c r="F117" s="26" t="str">
        <f>E15</f>
        <v>MBB, a.s., ČSA 26, Banská Bystrica</v>
      </c>
      <c r="G117" s="33"/>
      <c r="H117" s="33"/>
      <c r="I117" s="28" t="s">
        <v>28</v>
      </c>
      <c r="J117" s="31" t="str">
        <f>E21</f>
        <v>CREAT, s.r.o.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15" customHeight="1">
      <c r="A118" s="33"/>
      <c r="B118" s="34"/>
      <c r="C118" s="28" t="s">
        <v>26</v>
      </c>
      <c r="D118" s="33"/>
      <c r="E118" s="33"/>
      <c r="F118" s="26" t="str">
        <f>IF(E18="","",E18)</f>
        <v>Vyplň údaj</v>
      </c>
      <c r="G118" s="33"/>
      <c r="H118" s="33"/>
      <c r="I118" s="28" t="s">
        <v>31</v>
      </c>
      <c r="J118" s="31" t="str">
        <f>E24</f>
        <v>Ing.Jedlička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26"/>
      <c r="B120" s="127"/>
      <c r="C120" s="128" t="s">
        <v>127</v>
      </c>
      <c r="D120" s="129" t="s">
        <v>59</v>
      </c>
      <c r="E120" s="129" t="s">
        <v>55</v>
      </c>
      <c r="F120" s="129" t="s">
        <v>56</v>
      </c>
      <c r="G120" s="129" t="s">
        <v>128</v>
      </c>
      <c r="H120" s="129" t="s">
        <v>129</v>
      </c>
      <c r="I120" s="129" t="s">
        <v>130</v>
      </c>
      <c r="J120" s="130" t="s">
        <v>113</v>
      </c>
      <c r="K120" s="131" t="s">
        <v>131</v>
      </c>
      <c r="L120" s="132"/>
      <c r="M120" s="63" t="s">
        <v>1</v>
      </c>
      <c r="N120" s="64" t="s">
        <v>38</v>
      </c>
      <c r="O120" s="64" t="s">
        <v>132</v>
      </c>
      <c r="P120" s="64" t="s">
        <v>133</v>
      </c>
      <c r="Q120" s="64" t="s">
        <v>134</v>
      </c>
      <c r="R120" s="64" t="s">
        <v>135</v>
      </c>
      <c r="S120" s="64" t="s">
        <v>136</v>
      </c>
      <c r="T120" s="65" t="s">
        <v>137</v>
      </c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</row>
    <row r="121" spans="1:65" s="2" customFormat="1" ht="22.8" customHeight="1">
      <c r="A121" s="33"/>
      <c r="B121" s="34"/>
      <c r="C121" s="70" t="s">
        <v>114</v>
      </c>
      <c r="D121" s="33"/>
      <c r="E121" s="33"/>
      <c r="F121" s="33"/>
      <c r="G121" s="33"/>
      <c r="H121" s="33"/>
      <c r="I121" s="33"/>
      <c r="J121" s="133">
        <f>BK121</f>
        <v>0</v>
      </c>
      <c r="K121" s="33"/>
      <c r="L121" s="34"/>
      <c r="M121" s="66"/>
      <c r="N121" s="57"/>
      <c r="O121" s="67"/>
      <c r="P121" s="134">
        <f>P122+P190</f>
        <v>0</v>
      </c>
      <c r="Q121" s="67"/>
      <c r="R121" s="134">
        <f>R122+R190</f>
        <v>36.479999999999997</v>
      </c>
      <c r="S121" s="67"/>
      <c r="T121" s="135">
        <f>T122+T190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73</v>
      </c>
      <c r="AU121" s="18" t="s">
        <v>115</v>
      </c>
      <c r="BK121" s="136">
        <f>BK122+BK190</f>
        <v>0</v>
      </c>
    </row>
    <row r="122" spans="1:65" s="12" customFormat="1" ht="25.95" customHeight="1">
      <c r="B122" s="137"/>
      <c r="D122" s="138" t="s">
        <v>73</v>
      </c>
      <c r="E122" s="139" t="s">
        <v>652</v>
      </c>
      <c r="F122" s="139" t="s">
        <v>653</v>
      </c>
      <c r="I122" s="140"/>
      <c r="J122" s="141">
        <f>BK122</f>
        <v>0</v>
      </c>
      <c r="L122" s="137"/>
      <c r="M122" s="142"/>
      <c r="N122" s="143"/>
      <c r="O122" s="143"/>
      <c r="P122" s="144">
        <f>P123+P176+P179</f>
        <v>0</v>
      </c>
      <c r="Q122" s="143"/>
      <c r="R122" s="144">
        <f>R123+R176+R179</f>
        <v>36.479999999999997</v>
      </c>
      <c r="S122" s="143"/>
      <c r="T122" s="145">
        <f>T123+T176+T179</f>
        <v>0</v>
      </c>
      <c r="AR122" s="138" t="s">
        <v>82</v>
      </c>
      <c r="AT122" s="146" t="s">
        <v>73</v>
      </c>
      <c r="AU122" s="146" t="s">
        <v>74</v>
      </c>
      <c r="AY122" s="138" t="s">
        <v>140</v>
      </c>
      <c r="BK122" s="147">
        <f>BK123+BK176+BK179</f>
        <v>0</v>
      </c>
    </row>
    <row r="123" spans="1:65" s="12" customFormat="1" ht="22.8" customHeight="1">
      <c r="B123" s="137"/>
      <c r="D123" s="138" t="s">
        <v>73</v>
      </c>
      <c r="E123" s="148" t="s">
        <v>654</v>
      </c>
      <c r="F123" s="148" t="s">
        <v>655</v>
      </c>
      <c r="I123" s="140"/>
      <c r="J123" s="149">
        <f>BK123</f>
        <v>0</v>
      </c>
      <c r="L123" s="137"/>
      <c r="M123" s="142"/>
      <c r="N123" s="143"/>
      <c r="O123" s="143"/>
      <c r="P123" s="144">
        <f>SUM(P124:P175)</f>
        <v>0</v>
      </c>
      <c r="Q123" s="143"/>
      <c r="R123" s="144">
        <f>SUM(R124:R175)</f>
        <v>0.48000000000000004</v>
      </c>
      <c r="S123" s="143"/>
      <c r="T123" s="145">
        <f>SUM(T124:T175)</f>
        <v>0</v>
      </c>
      <c r="AR123" s="138" t="s">
        <v>82</v>
      </c>
      <c r="AT123" s="146" t="s">
        <v>73</v>
      </c>
      <c r="AU123" s="146" t="s">
        <v>82</v>
      </c>
      <c r="AY123" s="138" t="s">
        <v>140</v>
      </c>
      <c r="BK123" s="147">
        <f>SUM(BK124:BK175)</f>
        <v>0</v>
      </c>
    </row>
    <row r="124" spans="1:65" s="2" customFormat="1" ht="21.75" customHeight="1">
      <c r="A124" s="33"/>
      <c r="B124" s="150"/>
      <c r="C124" s="151" t="s">
        <v>82</v>
      </c>
      <c r="D124" s="151" t="s">
        <v>142</v>
      </c>
      <c r="E124" s="152" t="s">
        <v>656</v>
      </c>
      <c r="F124" s="153" t="s">
        <v>657</v>
      </c>
      <c r="G124" s="154" t="s">
        <v>264</v>
      </c>
      <c r="H124" s="155">
        <v>65</v>
      </c>
      <c r="I124" s="156"/>
      <c r="J124" s="155">
        <f t="shared" ref="J124:J155" si="0">ROUND(I124*H124,2)</f>
        <v>0</v>
      </c>
      <c r="K124" s="157"/>
      <c r="L124" s="34"/>
      <c r="M124" s="158" t="s">
        <v>1</v>
      </c>
      <c r="N124" s="159" t="s">
        <v>40</v>
      </c>
      <c r="O124" s="59"/>
      <c r="P124" s="160">
        <f t="shared" ref="P124:P155" si="1">O124*H124</f>
        <v>0</v>
      </c>
      <c r="Q124" s="160">
        <v>0</v>
      </c>
      <c r="R124" s="160">
        <f t="shared" ref="R124:R155" si="2">Q124*H124</f>
        <v>0</v>
      </c>
      <c r="S124" s="160">
        <v>0</v>
      </c>
      <c r="T124" s="161">
        <f t="shared" ref="T124:T155" si="3"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2" t="s">
        <v>405</v>
      </c>
      <c r="AT124" s="162" t="s">
        <v>142</v>
      </c>
      <c r="AU124" s="162" t="s">
        <v>97</v>
      </c>
      <c r="AY124" s="18" t="s">
        <v>140</v>
      </c>
      <c r="BE124" s="163">
        <f t="shared" ref="BE124:BE155" si="4">IF(N124="základná",J124,0)</f>
        <v>0</v>
      </c>
      <c r="BF124" s="163">
        <f t="shared" ref="BF124:BF155" si="5">IF(N124="znížená",J124,0)</f>
        <v>0</v>
      </c>
      <c r="BG124" s="163">
        <f t="shared" ref="BG124:BG155" si="6">IF(N124="zákl. prenesená",J124,0)</f>
        <v>0</v>
      </c>
      <c r="BH124" s="163">
        <f t="shared" ref="BH124:BH155" si="7">IF(N124="zníž. prenesená",J124,0)</f>
        <v>0</v>
      </c>
      <c r="BI124" s="163">
        <f t="shared" ref="BI124:BI155" si="8">IF(N124="nulová",J124,0)</f>
        <v>0</v>
      </c>
      <c r="BJ124" s="18" t="s">
        <v>97</v>
      </c>
      <c r="BK124" s="163">
        <f t="shared" ref="BK124:BK155" si="9">ROUND(I124*H124,2)</f>
        <v>0</v>
      </c>
      <c r="BL124" s="18" t="s">
        <v>405</v>
      </c>
      <c r="BM124" s="162" t="s">
        <v>658</v>
      </c>
    </row>
    <row r="125" spans="1:65" s="2" customFormat="1" ht="21.75" customHeight="1">
      <c r="A125" s="33"/>
      <c r="B125" s="150"/>
      <c r="C125" s="151" t="s">
        <v>97</v>
      </c>
      <c r="D125" s="151" t="s">
        <v>142</v>
      </c>
      <c r="E125" s="152" t="s">
        <v>659</v>
      </c>
      <c r="F125" s="153" t="s">
        <v>660</v>
      </c>
      <c r="G125" s="154" t="s">
        <v>264</v>
      </c>
      <c r="H125" s="155">
        <v>420</v>
      </c>
      <c r="I125" s="156"/>
      <c r="J125" s="155">
        <f t="shared" si="0"/>
        <v>0</v>
      </c>
      <c r="K125" s="157"/>
      <c r="L125" s="34"/>
      <c r="M125" s="158" t="s">
        <v>1</v>
      </c>
      <c r="N125" s="159" t="s">
        <v>40</v>
      </c>
      <c r="O125" s="59"/>
      <c r="P125" s="160">
        <f t="shared" si="1"/>
        <v>0</v>
      </c>
      <c r="Q125" s="160">
        <v>0</v>
      </c>
      <c r="R125" s="160">
        <f t="shared" si="2"/>
        <v>0</v>
      </c>
      <c r="S125" s="160">
        <v>0</v>
      </c>
      <c r="T125" s="161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2" t="s">
        <v>405</v>
      </c>
      <c r="AT125" s="162" t="s">
        <v>142</v>
      </c>
      <c r="AU125" s="162" t="s">
        <v>97</v>
      </c>
      <c r="AY125" s="18" t="s">
        <v>140</v>
      </c>
      <c r="BE125" s="163">
        <f t="shared" si="4"/>
        <v>0</v>
      </c>
      <c r="BF125" s="163">
        <f t="shared" si="5"/>
        <v>0</v>
      </c>
      <c r="BG125" s="163">
        <f t="shared" si="6"/>
        <v>0</v>
      </c>
      <c r="BH125" s="163">
        <f t="shared" si="7"/>
        <v>0</v>
      </c>
      <c r="BI125" s="163">
        <f t="shared" si="8"/>
        <v>0</v>
      </c>
      <c r="BJ125" s="18" t="s">
        <v>97</v>
      </c>
      <c r="BK125" s="163">
        <f t="shared" si="9"/>
        <v>0</v>
      </c>
      <c r="BL125" s="18" t="s">
        <v>405</v>
      </c>
      <c r="BM125" s="162" t="s">
        <v>661</v>
      </c>
    </row>
    <row r="126" spans="1:65" s="2" customFormat="1" ht="21.75" customHeight="1">
      <c r="A126" s="33"/>
      <c r="B126" s="150"/>
      <c r="C126" s="181" t="s">
        <v>151</v>
      </c>
      <c r="D126" s="181" t="s">
        <v>189</v>
      </c>
      <c r="E126" s="182" t="s">
        <v>662</v>
      </c>
      <c r="F126" s="183" t="s">
        <v>663</v>
      </c>
      <c r="G126" s="184" t="s">
        <v>264</v>
      </c>
      <c r="H126" s="185">
        <v>420</v>
      </c>
      <c r="I126" s="186"/>
      <c r="J126" s="185">
        <f t="shared" si="0"/>
        <v>0</v>
      </c>
      <c r="K126" s="187"/>
      <c r="L126" s="188"/>
      <c r="M126" s="189" t="s">
        <v>1</v>
      </c>
      <c r="N126" s="190" t="s">
        <v>40</v>
      </c>
      <c r="O126" s="59"/>
      <c r="P126" s="160">
        <f t="shared" si="1"/>
        <v>0</v>
      </c>
      <c r="Q126" s="160">
        <v>0</v>
      </c>
      <c r="R126" s="160">
        <f t="shared" si="2"/>
        <v>0</v>
      </c>
      <c r="S126" s="160">
        <v>0</v>
      </c>
      <c r="T126" s="161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2" t="s">
        <v>664</v>
      </c>
      <c r="AT126" s="162" t="s">
        <v>189</v>
      </c>
      <c r="AU126" s="162" t="s">
        <v>97</v>
      </c>
      <c r="AY126" s="18" t="s">
        <v>140</v>
      </c>
      <c r="BE126" s="163">
        <f t="shared" si="4"/>
        <v>0</v>
      </c>
      <c r="BF126" s="163">
        <f t="shared" si="5"/>
        <v>0</v>
      </c>
      <c r="BG126" s="163">
        <f t="shared" si="6"/>
        <v>0</v>
      </c>
      <c r="BH126" s="163">
        <f t="shared" si="7"/>
        <v>0</v>
      </c>
      <c r="BI126" s="163">
        <f t="shared" si="8"/>
        <v>0</v>
      </c>
      <c r="BJ126" s="18" t="s">
        <v>97</v>
      </c>
      <c r="BK126" s="163">
        <f t="shared" si="9"/>
        <v>0</v>
      </c>
      <c r="BL126" s="18" t="s">
        <v>405</v>
      </c>
      <c r="BM126" s="162" t="s">
        <v>665</v>
      </c>
    </row>
    <row r="127" spans="1:65" s="2" customFormat="1" ht="21.75" customHeight="1">
      <c r="A127" s="33"/>
      <c r="B127" s="150"/>
      <c r="C127" s="181" t="s">
        <v>146</v>
      </c>
      <c r="D127" s="181" t="s">
        <v>189</v>
      </c>
      <c r="E127" s="182" t="s">
        <v>666</v>
      </c>
      <c r="F127" s="183" t="s">
        <v>667</v>
      </c>
      <c r="G127" s="184" t="s">
        <v>264</v>
      </c>
      <c r="H127" s="185">
        <v>65</v>
      </c>
      <c r="I127" s="186"/>
      <c r="J127" s="185">
        <f t="shared" si="0"/>
        <v>0</v>
      </c>
      <c r="K127" s="187"/>
      <c r="L127" s="188"/>
      <c r="M127" s="189" t="s">
        <v>1</v>
      </c>
      <c r="N127" s="190" t="s">
        <v>40</v>
      </c>
      <c r="O127" s="59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2" t="s">
        <v>664</v>
      </c>
      <c r="AT127" s="162" t="s">
        <v>189</v>
      </c>
      <c r="AU127" s="162" t="s">
        <v>97</v>
      </c>
      <c r="AY127" s="18" t="s">
        <v>140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8" t="s">
        <v>97</v>
      </c>
      <c r="BK127" s="163">
        <f t="shared" si="9"/>
        <v>0</v>
      </c>
      <c r="BL127" s="18" t="s">
        <v>405</v>
      </c>
      <c r="BM127" s="162" t="s">
        <v>668</v>
      </c>
    </row>
    <row r="128" spans="1:65" s="2" customFormat="1" ht="21.75" customHeight="1">
      <c r="A128" s="33"/>
      <c r="B128" s="150"/>
      <c r="C128" s="151" t="s">
        <v>158</v>
      </c>
      <c r="D128" s="151" t="s">
        <v>142</v>
      </c>
      <c r="E128" s="152" t="s">
        <v>669</v>
      </c>
      <c r="F128" s="153" t="s">
        <v>670</v>
      </c>
      <c r="G128" s="154" t="s">
        <v>671</v>
      </c>
      <c r="H128" s="155">
        <v>2</v>
      </c>
      <c r="I128" s="156"/>
      <c r="J128" s="155">
        <f t="shared" si="0"/>
        <v>0</v>
      </c>
      <c r="K128" s="157"/>
      <c r="L128" s="34"/>
      <c r="M128" s="158" t="s">
        <v>1</v>
      </c>
      <c r="N128" s="159" t="s">
        <v>40</v>
      </c>
      <c r="O128" s="59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405</v>
      </c>
      <c r="AT128" s="162" t="s">
        <v>142</v>
      </c>
      <c r="AU128" s="162" t="s">
        <v>97</v>
      </c>
      <c r="AY128" s="18" t="s">
        <v>140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8" t="s">
        <v>97</v>
      </c>
      <c r="BK128" s="163">
        <f t="shared" si="9"/>
        <v>0</v>
      </c>
      <c r="BL128" s="18" t="s">
        <v>405</v>
      </c>
      <c r="BM128" s="162" t="s">
        <v>672</v>
      </c>
    </row>
    <row r="129" spans="1:65" s="2" customFormat="1" ht="21.75" customHeight="1">
      <c r="A129" s="33"/>
      <c r="B129" s="150"/>
      <c r="C129" s="151" t="s">
        <v>163</v>
      </c>
      <c r="D129" s="151" t="s">
        <v>142</v>
      </c>
      <c r="E129" s="152" t="s">
        <v>673</v>
      </c>
      <c r="F129" s="153" t="s">
        <v>674</v>
      </c>
      <c r="G129" s="154" t="s">
        <v>671</v>
      </c>
      <c r="H129" s="155">
        <v>4</v>
      </c>
      <c r="I129" s="156"/>
      <c r="J129" s="155">
        <f t="shared" si="0"/>
        <v>0</v>
      </c>
      <c r="K129" s="157"/>
      <c r="L129" s="34"/>
      <c r="M129" s="158" t="s">
        <v>1</v>
      </c>
      <c r="N129" s="159" t="s">
        <v>40</v>
      </c>
      <c r="O129" s="59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405</v>
      </c>
      <c r="AT129" s="162" t="s">
        <v>142</v>
      </c>
      <c r="AU129" s="162" t="s">
        <v>97</v>
      </c>
      <c r="AY129" s="18" t="s">
        <v>140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8" t="s">
        <v>97</v>
      </c>
      <c r="BK129" s="163">
        <f t="shared" si="9"/>
        <v>0</v>
      </c>
      <c r="BL129" s="18" t="s">
        <v>405</v>
      </c>
      <c r="BM129" s="162" t="s">
        <v>675</v>
      </c>
    </row>
    <row r="130" spans="1:65" s="2" customFormat="1" ht="21.75" customHeight="1">
      <c r="A130" s="33"/>
      <c r="B130" s="150"/>
      <c r="C130" s="151" t="s">
        <v>167</v>
      </c>
      <c r="D130" s="151" t="s">
        <v>142</v>
      </c>
      <c r="E130" s="152" t="s">
        <v>676</v>
      </c>
      <c r="F130" s="153" t="s">
        <v>677</v>
      </c>
      <c r="G130" s="154" t="s">
        <v>671</v>
      </c>
      <c r="H130" s="155">
        <v>50</v>
      </c>
      <c r="I130" s="156"/>
      <c r="J130" s="155">
        <f t="shared" si="0"/>
        <v>0</v>
      </c>
      <c r="K130" s="157"/>
      <c r="L130" s="34"/>
      <c r="M130" s="158" t="s">
        <v>1</v>
      </c>
      <c r="N130" s="159" t="s">
        <v>40</v>
      </c>
      <c r="O130" s="59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2" t="s">
        <v>405</v>
      </c>
      <c r="AT130" s="162" t="s">
        <v>142</v>
      </c>
      <c r="AU130" s="162" t="s">
        <v>97</v>
      </c>
      <c r="AY130" s="18" t="s">
        <v>140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8" t="s">
        <v>97</v>
      </c>
      <c r="BK130" s="163">
        <f t="shared" si="9"/>
        <v>0</v>
      </c>
      <c r="BL130" s="18" t="s">
        <v>405</v>
      </c>
      <c r="BM130" s="162" t="s">
        <v>678</v>
      </c>
    </row>
    <row r="131" spans="1:65" s="2" customFormat="1" ht="21.75" customHeight="1">
      <c r="A131" s="33"/>
      <c r="B131" s="150"/>
      <c r="C131" s="151" t="s">
        <v>171</v>
      </c>
      <c r="D131" s="151" t="s">
        <v>142</v>
      </c>
      <c r="E131" s="152" t="s">
        <v>679</v>
      </c>
      <c r="F131" s="153" t="s">
        <v>680</v>
      </c>
      <c r="G131" s="154" t="s">
        <v>671</v>
      </c>
      <c r="H131" s="155">
        <v>30</v>
      </c>
      <c r="I131" s="156"/>
      <c r="J131" s="155">
        <f t="shared" si="0"/>
        <v>0</v>
      </c>
      <c r="K131" s="157"/>
      <c r="L131" s="34"/>
      <c r="M131" s="158" t="s">
        <v>1</v>
      </c>
      <c r="N131" s="159" t="s">
        <v>40</v>
      </c>
      <c r="O131" s="59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2" t="s">
        <v>405</v>
      </c>
      <c r="AT131" s="162" t="s">
        <v>142</v>
      </c>
      <c r="AU131" s="162" t="s">
        <v>97</v>
      </c>
      <c r="AY131" s="18" t="s">
        <v>140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8" t="s">
        <v>97</v>
      </c>
      <c r="BK131" s="163">
        <f t="shared" si="9"/>
        <v>0</v>
      </c>
      <c r="BL131" s="18" t="s">
        <v>405</v>
      </c>
      <c r="BM131" s="162" t="s">
        <v>681</v>
      </c>
    </row>
    <row r="132" spans="1:65" s="2" customFormat="1" ht="21.75" customHeight="1">
      <c r="A132" s="33"/>
      <c r="B132" s="150"/>
      <c r="C132" s="151" t="s">
        <v>175</v>
      </c>
      <c r="D132" s="151" t="s">
        <v>142</v>
      </c>
      <c r="E132" s="152" t="s">
        <v>682</v>
      </c>
      <c r="F132" s="153" t="s">
        <v>683</v>
      </c>
      <c r="G132" s="154" t="s">
        <v>671</v>
      </c>
      <c r="H132" s="155">
        <v>1</v>
      </c>
      <c r="I132" s="156"/>
      <c r="J132" s="155">
        <f t="shared" si="0"/>
        <v>0</v>
      </c>
      <c r="K132" s="157"/>
      <c r="L132" s="34"/>
      <c r="M132" s="158" t="s">
        <v>1</v>
      </c>
      <c r="N132" s="159" t="s">
        <v>40</v>
      </c>
      <c r="O132" s="59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405</v>
      </c>
      <c r="AT132" s="162" t="s">
        <v>142</v>
      </c>
      <c r="AU132" s="162" t="s">
        <v>97</v>
      </c>
      <c r="AY132" s="18" t="s">
        <v>140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8" t="s">
        <v>97</v>
      </c>
      <c r="BK132" s="163">
        <f t="shared" si="9"/>
        <v>0</v>
      </c>
      <c r="BL132" s="18" t="s">
        <v>405</v>
      </c>
      <c r="BM132" s="162" t="s">
        <v>684</v>
      </c>
    </row>
    <row r="133" spans="1:65" s="2" customFormat="1" ht="16.5" customHeight="1">
      <c r="A133" s="33"/>
      <c r="B133" s="150"/>
      <c r="C133" s="151" t="s">
        <v>184</v>
      </c>
      <c r="D133" s="151" t="s">
        <v>142</v>
      </c>
      <c r="E133" s="152" t="s">
        <v>685</v>
      </c>
      <c r="F133" s="153" t="s">
        <v>686</v>
      </c>
      <c r="G133" s="154" t="s">
        <v>671</v>
      </c>
      <c r="H133" s="155">
        <v>2</v>
      </c>
      <c r="I133" s="156"/>
      <c r="J133" s="155">
        <f t="shared" si="0"/>
        <v>0</v>
      </c>
      <c r="K133" s="157"/>
      <c r="L133" s="34"/>
      <c r="M133" s="158" t="s">
        <v>1</v>
      </c>
      <c r="N133" s="159" t="s">
        <v>40</v>
      </c>
      <c r="O133" s="59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405</v>
      </c>
      <c r="AT133" s="162" t="s">
        <v>142</v>
      </c>
      <c r="AU133" s="162" t="s">
        <v>97</v>
      </c>
      <c r="AY133" s="18" t="s">
        <v>140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8" t="s">
        <v>97</v>
      </c>
      <c r="BK133" s="163">
        <f t="shared" si="9"/>
        <v>0</v>
      </c>
      <c r="BL133" s="18" t="s">
        <v>405</v>
      </c>
      <c r="BM133" s="162" t="s">
        <v>687</v>
      </c>
    </row>
    <row r="134" spans="1:65" s="2" customFormat="1" ht="22.8">
      <c r="A134" s="33"/>
      <c r="B134" s="150"/>
      <c r="C134" s="181" t="s">
        <v>188</v>
      </c>
      <c r="D134" s="181" t="s">
        <v>189</v>
      </c>
      <c r="E134" s="182" t="s">
        <v>688</v>
      </c>
      <c r="F134" s="183" t="s">
        <v>2129</v>
      </c>
      <c r="G134" s="184" t="s">
        <v>671</v>
      </c>
      <c r="H134" s="185">
        <v>2</v>
      </c>
      <c r="I134" s="186"/>
      <c r="J134" s="185">
        <f t="shared" si="0"/>
        <v>0</v>
      </c>
      <c r="K134" s="187"/>
      <c r="L134" s="188"/>
      <c r="M134" s="189" t="s">
        <v>1</v>
      </c>
      <c r="N134" s="190" t="s">
        <v>40</v>
      </c>
      <c r="O134" s="59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664</v>
      </c>
      <c r="AT134" s="162" t="s">
        <v>189</v>
      </c>
      <c r="AU134" s="162" t="s">
        <v>97</v>
      </c>
      <c r="AY134" s="18" t="s">
        <v>140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8" t="s">
        <v>97</v>
      </c>
      <c r="BK134" s="163">
        <f t="shared" si="9"/>
        <v>0</v>
      </c>
      <c r="BL134" s="18" t="s">
        <v>405</v>
      </c>
      <c r="BM134" s="162" t="s">
        <v>689</v>
      </c>
    </row>
    <row r="135" spans="1:65" s="2" customFormat="1" ht="16.5" customHeight="1">
      <c r="A135" s="33"/>
      <c r="B135" s="150"/>
      <c r="C135" s="151" t="s">
        <v>193</v>
      </c>
      <c r="D135" s="151" t="s">
        <v>142</v>
      </c>
      <c r="E135" s="152" t="s">
        <v>690</v>
      </c>
      <c r="F135" s="153" t="s">
        <v>691</v>
      </c>
      <c r="G135" s="154" t="s">
        <v>671</v>
      </c>
      <c r="H135" s="155">
        <v>1</v>
      </c>
      <c r="I135" s="156"/>
      <c r="J135" s="155">
        <f t="shared" si="0"/>
        <v>0</v>
      </c>
      <c r="K135" s="157"/>
      <c r="L135" s="34"/>
      <c r="M135" s="158" t="s">
        <v>1</v>
      </c>
      <c r="N135" s="159" t="s">
        <v>40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405</v>
      </c>
      <c r="AT135" s="162" t="s">
        <v>142</v>
      </c>
      <c r="AU135" s="162" t="s">
        <v>97</v>
      </c>
      <c r="AY135" s="18" t="s">
        <v>140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405</v>
      </c>
      <c r="BM135" s="162" t="s">
        <v>692</v>
      </c>
    </row>
    <row r="136" spans="1:65" s="2" customFormat="1" ht="21.75" customHeight="1">
      <c r="A136" s="33"/>
      <c r="B136" s="150"/>
      <c r="C136" s="181" t="s">
        <v>198</v>
      </c>
      <c r="D136" s="181" t="s">
        <v>189</v>
      </c>
      <c r="E136" s="182" t="s">
        <v>693</v>
      </c>
      <c r="F136" s="183" t="s">
        <v>694</v>
      </c>
      <c r="G136" s="184" t="s">
        <v>1</v>
      </c>
      <c r="H136" s="185">
        <v>1</v>
      </c>
      <c r="I136" s="186"/>
      <c r="J136" s="185">
        <f t="shared" si="0"/>
        <v>0</v>
      </c>
      <c r="K136" s="187"/>
      <c r="L136" s="188"/>
      <c r="M136" s="189" t="s">
        <v>1</v>
      </c>
      <c r="N136" s="190" t="s">
        <v>40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664</v>
      </c>
      <c r="AT136" s="162" t="s">
        <v>189</v>
      </c>
      <c r="AU136" s="162" t="s">
        <v>97</v>
      </c>
      <c r="AY136" s="18" t="s">
        <v>140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405</v>
      </c>
      <c r="BM136" s="162" t="s">
        <v>695</v>
      </c>
    </row>
    <row r="137" spans="1:65" s="2" customFormat="1" ht="16.5" customHeight="1">
      <c r="A137" s="33"/>
      <c r="B137" s="150"/>
      <c r="C137" s="151" t="s">
        <v>202</v>
      </c>
      <c r="D137" s="151" t="s">
        <v>142</v>
      </c>
      <c r="E137" s="152" t="s">
        <v>696</v>
      </c>
      <c r="F137" s="153" t="s">
        <v>697</v>
      </c>
      <c r="G137" s="154" t="s">
        <v>671</v>
      </c>
      <c r="H137" s="155">
        <v>1</v>
      </c>
      <c r="I137" s="156"/>
      <c r="J137" s="155">
        <f t="shared" si="0"/>
        <v>0</v>
      </c>
      <c r="K137" s="157"/>
      <c r="L137" s="34"/>
      <c r="M137" s="158" t="s">
        <v>1</v>
      </c>
      <c r="N137" s="159" t="s">
        <v>40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405</v>
      </c>
      <c r="AT137" s="162" t="s">
        <v>142</v>
      </c>
      <c r="AU137" s="162" t="s">
        <v>97</v>
      </c>
      <c r="AY137" s="18" t="s">
        <v>140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405</v>
      </c>
      <c r="BM137" s="162" t="s">
        <v>698</v>
      </c>
    </row>
    <row r="138" spans="1:65" s="2" customFormat="1" ht="21.75" customHeight="1">
      <c r="A138" s="33"/>
      <c r="B138" s="150"/>
      <c r="C138" s="151" t="s">
        <v>206</v>
      </c>
      <c r="D138" s="151" t="s">
        <v>142</v>
      </c>
      <c r="E138" s="152" t="s">
        <v>699</v>
      </c>
      <c r="F138" s="153" t="s">
        <v>700</v>
      </c>
      <c r="G138" s="154" t="s">
        <v>671</v>
      </c>
      <c r="H138" s="155">
        <v>25</v>
      </c>
      <c r="I138" s="156"/>
      <c r="J138" s="155">
        <f t="shared" si="0"/>
        <v>0</v>
      </c>
      <c r="K138" s="157"/>
      <c r="L138" s="34"/>
      <c r="M138" s="158" t="s">
        <v>1</v>
      </c>
      <c r="N138" s="159" t="s">
        <v>40</v>
      </c>
      <c r="O138" s="59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405</v>
      </c>
      <c r="AT138" s="162" t="s">
        <v>142</v>
      </c>
      <c r="AU138" s="162" t="s">
        <v>97</v>
      </c>
      <c r="AY138" s="18" t="s">
        <v>140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8" t="s">
        <v>97</v>
      </c>
      <c r="BK138" s="163">
        <f t="shared" si="9"/>
        <v>0</v>
      </c>
      <c r="BL138" s="18" t="s">
        <v>405</v>
      </c>
      <c r="BM138" s="162" t="s">
        <v>701</v>
      </c>
    </row>
    <row r="139" spans="1:65" s="2" customFormat="1" ht="16.5" customHeight="1">
      <c r="A139" s="33"/>
      <c r="B139" s="150"/>
      <c r="C139" s="151" t="s">
        <v>210</v>
      </c>
      <c r="D139" s="151" t="s">
        <v>142</v>
      </c>
      <c r="E139" s="152" t="s">
        <v>702</v>
      </c>
      <c r="F139" s="153" t="s">
        <v>703</v>
      </c>
      <c r="G139" s="154" t="s">
        <v>671</v>
      </c>
      <c r="H139" s="155">
        <v>25</v>
      </c>
      <c r="I139" s="156"/>
      <c r="J139" s="155">
        <f t="shared" si="0"/>
        <v>0</v>
      </c>
      <c r="K139" s="157"/>
      <c r="L139" s="34"/>
      <c r="M139" s="158" t="s">
        <v>1</v>
      </c>
      <c r="N139" s="159" t="s">
        <v>40</v>
      </c>
      <c r="O139" s="59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405</v>
      </c>
      <c r="AT139" s="162" t="s">
        <v>142</v>
      </c>
      <c r="AU139" s="162" t="s">
        <v>97</v>
      </c>
      <c r="AY139" s="18" t="s">
        <v>140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8" t="s">
        <v>97</v>
      </c>
      <c r="BK139" s="163">
        <f t="shared" si="9"/>
        <v>0</v>
      </c>
      <c r="BL139" s="18" t="s">
        <v>405</v>
      </c>
      <c r="BM139" s="162" t="s">
        <v>704</v>
      </c>
    </row>
    <row r="140" spans="1:65" s="2" customFormat="1" ht="16.5" customHeight="1">
      <c r="A140" s="33"/>
      <c r="B140" s="150"/>
      <c r="C140" s="151" t="s">
        <v>214</v>
      </c>
      <c r="D140" s="151" t="s">
        <v>142</v>
      </c>
      <c r="E140" s="152" t="s">
        <v>705</v>
      </c>
      <c r="F140" s="153" t="s">
        <v>706</v>
      </c>
      <c r="G140" s="154" t="s">
        <v>671</v>
      </c>
      <c r="H140" s="155">
        <v>25</v>
      </c>
      <c r="I140" s="156"/>
      <c r="J140" s="155">
        <f t="shared" si="0"/>
        <v>0</v>
      </c>
      <c r="K140" s="157"/>
      <c r="L140" s="34"/>
      <c r="M140" s="158" t="s">
        <v>1</v>
      </c>
      <c r="N140" s="159" t="s">
        <v>40</v>
      </c>
      <c r="O140" s="59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405</v>
      </c>
      <c r="AT140" s="162" t="s">
        <v>142</v>
      </c>
      <c r="AU140" s="162" t="s">
        <v>97</v>
      </c>
      <c r="AY140" s="18" t="s">
        <v>140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8" t="s">
        <v>97</v>
      </c>
      <c r="BK140" s="163">
        <f t="shared" si="9"/>
        <v>0</v>
      </c>
      <c r="BL140" s="18" t="s">
        <v>405</v>
      </c>
      <c r="BM140" s="162" t="s">
        <v>707</v>
      </c>
    </row>
    <row r="141" spans="1:65" s="2" customFormat="1" ht="16.5" customHeight="1">
      <c r="A141" s="33"/>
      <c r="B141" s="150"/>
      <c r="C141" s="151" t="s">
        <v>218</v>
      </c>
      <c r="D141" s="151" t="s">
        <v>142</v>
      </c>
      <c r="E141" s="152" t="s">
        <v>708</v>
      </c>
      <c r="F141" s="153" t="s">
        <v>709</v>
      </c>
      <c r="G141" s="154" t="s">
        <v>671</v>
      </c>
      <c r="H141" s="155">
        <v>25</v>
      </c>
      <c r="I141" s="156"/>
      <c r="J141" s="155">
        <f t="shared" si="0"/>
        <v>0</v>
      </c>
      <c r="K141" s="157"/>
      <c r="L141" s="34"/>
      <c r="M141" s="158" t="s">
        <v>1</v>
      </c>
      <c r="N141" s="159" t="s">
        <v>40</v>
      </c>
      <c r="O141" s="59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405</v>
      </c>
      <c r="AT141" s="162" t="s">
        <v>142</v>
      </c>
      <c r="AU141" s="162" t="s">
        <v>97</v>
      </c>
      <c r="AY141" s="18" t="s">
        <v>140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8" t="s">
        <v>97</v>
      </c>
      <c r="BK141" s="163">
        <f t="shared" si="9"/>
        <v>0</v>
      </c>
      <c r="BL141" s="18" t="s">
        <v>405</v>
      </c>
      <c r="BM141" s="162" t="s">
        <v>710</v>
      </c>
    </row>
    <row r="142" spans="1:65" s="2" customFormat="1" ht="16.5" customHeight="1">
      <c r="A142" s="33"/>
      <c r="B142" s="150"/>
      <c r="C142" s="181" t="s">
        <v>222</v>
      </c>
      <c r="D142" s="181" t="s">
        <v>189</v>
      </c>
      <c r="E142" s="182" t="s">
        <v>711</v>
      </c>
      <c r="F142" s="183" t="s">
        <v>712</v>
      </c>
      <c r="G142" s="184" t="s">
        <v>671</v>
      </c>
      <c r="H142" s="185">
        <v>25</v>
      </c>
      <c r="I142" s="186"/>
      <c r="J142" s="185">
        <f t="shared" si="0"/>
        <v>0</v>
      </c>
      <c r="K142" s="187"/>
      <c r="L142" s="188"/>
      <c r="M142" s="189" t="s">
        <v>1</v>
      </c>
      <c r="N142" s="190" t="s">
        <v>40</v>
      </c>
      <c r="O142" s="59"/>
      <c r="P142" s="160">
        <f t="shared" si="1"/>
        <v>0</v>
      </c>
      <c r="Q142" s="160">
        <v>8.0000000000000002E-3</v>
      </c>
      <c r="R142" s="160">
        <f t="shared" si="2"/>
        <v>0.2</v>
      </c>
      <c r="S142" s="160">
        <v>0</v>
      </c>
      <c r="T142" s="161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664</v>
      </c>
      <c r="AT142" s="162" t="s">
        <v>189</v>
      </c>
      <c r="AU142" s="162" t="s">
        <v>97</v>
      </c>
      <c r="AY142" s="18" t="s">
        <v>140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8" t="s">
        <v>97</v>
      </c>
      <c r="BK142" s="163">
        <f t="shared" si="9"/>
        <v>0</v>
      </c>
      <c r="BL142" s="18" t="s">
        <v>405</v>
      </c>
      <c r="BM142" s="162" t="s">
        <v>713</v>
      </c>
    </row>
    <row r="143" spans="1:65" s="2" customFormat="1" ht="16.5" customHeight="1">
      <c r="A143" s="33"/>
      <c r="B143" s="150"/>
      <c r="C143" s="181" t="s">
        <v>7</v>
      </c>
      <c r="D143" s="181" t="s">
        <v>189</v>
      </c>
      <c r="E143" s="182" t="s">
        <v>714</v>
      </c>
      <c r="F143" s="183" t="s">
        <v>715</v>
      </c>
      <c r="G143" s="184" t="s">
        <v>671</v>
      </c>
      <c r="H143" s="185">
        <v>25</v>
      </c>
      <c r="I143" s="186"/>
      <c r="J143" s="185">
        <f t="shared" si="0"/>
        <v>0</v>
      </c>
      <c r="K143" s="187"/>
      <c r="L143" s="188"/>
      <c r="M143" s="189" t="s">
        <v>1</v>
      </c>
      <c r="N143" s="190" t="s">
        <v>40</v>
      </c>
      <c r="O143" s="59"/>
      <c r="P143" s="160">
        <f t="shared" si="1"/>
        <v>0</v>
      </c>
      <c r="Q143" s="160">
        <v>8.0000000000000002E-3</v>
      </c>
      <c r="R143" s="160">
        <f t="shared" si="2"/>
        <v>0.2</v>
      </c>
      <c r="S143" s="160">
        <v>0</v>
      </c>
      <c r="T143" s="161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664</v>
      </c>
      <c r="AT143" s="162" t="s">
        <v>189</v>
      </c>
      <c r="AU143" s="162" t="s">
        <v>97</v>
      </c>
      <c r="AY143" s="18" t="s">
        <v>140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8" t="s">
        <v>97</v>
      </c>
      <c r="BK143" s="163">
        <f t="shared" si="9"/>
        <v>0</v>
      </c>
      <c r="BL143" s="18" t="s">
        <v>405</v>
      </c>
      <c r="BM143" s="162" t="s">
        <v>716</v>
      </c>
    </row>
    <row r="144" spans="1:65" s="2" customFormat="1" ht="16.5" customHeight="1">
      <c r="A144" s="33"/>
      <c r="B144" s="150"/>
      <c r="C144" s="181" t="s">
        <v>229</v>
      </c>
      <c r="D144" s="181" t="s">
        <v>189</v>
      </c>
      <c r="E144" s="182" t="s">
        <v>717</v>
      </c>
      <c r="F144" s="183" t="s">
        <v>718</v>
      </c>
      <c r="G144" s="184" t="s">
        <v>671</v>
      </c>
      <c r="H144" s="185">
        <v>10</v>
      </c>
      <c r="I144" s="186"/>
      <c r="J144" s="185">
        <f t="shared" si="0"/>
        <v>0</v>
      </c>
      <c r="K144" s="187"/>
      <c r="L144" s="188"/>
      <c r="M144" s="189" t="s">
        <v>1</v>
      </c>
      <c r="N144" s="190" t="s">
        <v>40</v>
      </c>
      <c r="O144" s="59"/>
      <c r="P144" s="160">
        <f t="shared" si="1"/>
        <v>0</v>
      </c>
      <c r="Q144" s="160">
        <v>8.0000000000000002E-3</v>
      </c>
      <c r="R144" s="160">
        <f t="shared" si="2"/>
        <v>0.08</v>
      </c>
      <c r="S144" s="160">
        <v>0</v>
      </c>
      <c r="T144" s="161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664</v>
      </c>
      <c r="AT144" s="162" t="s">
        <v>189</v>
      </c>
      <c r="AU144" s="162" t="s">
        <v>97</v>
      </c>
      <c r="AY144" s="18" t="s">
        <v>140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8" t="s">
        <v>97</v>
      </c>
      <c r="BK144" s="163">
        <f t="shared" si="9"/>
        <v>0</v>
      </c>
      <c r="BL144" s="18" t="s">
        <v>405</v>
      </c>
      <c r="BM144" s="162" t="s">
        <v>719</v>
      </c>
    </row>
    <row r="145" spans="1:65" s="2" customFormat="1" ht="16.5" customHeight="1">
      <c r="A145" s="33"/>
      <c r="B145" s="150"/>
      <c r="C145" s="181" t="s">
        <v>233</v>
      </c>
      <c r="D145" s="181" t="s">
        <v>189</v>
      </c>
      <c r="E145" s="182" t="s">
        <v>720</v>
      </c>
      <c r="F145" s="183" t="s">
        <v>721</v>
      </c>
      <c r="G145" s="184" t="s">
        <v>671</v>
      </c>
      <c r="H145" s="185">
        <v>15</v>
      </c>
      <c r="I145" s="186"/>
      <c r="J145" s="185">
        <f t="shared" si="0"/>
        <v>0</v>
      </c>
      <c r="K145" s="187"/>
      <c r="L145" s="188"/>
      <c r="M145" s="189" t="s">
        <v>1</v>
      </c>
      <c r="N145" s="190" t="s">
        <v>40</v>
      </c>
      <c r="O145" s="59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664</v>
      </c>
      <c r="AT145" s="162" t="s">
        <v>189</v>
      </c>
      <c r="AU145" s="162" t="s">
        <v>97</v>
      </c>
      <c r="AY145" s="18" t="s">
        <v>140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8" t="s">
        <v>97</v>
      </c>
      <c r="BK145" s="163">
        <f t="shared" si="9"/>
        <v>0</v>
      </c>
      <c r="BL145" s="18" t="s">
        <v>405</v>
      </c>
      <c r="BM145" s="162" t="s">
        <v>722</v>
      </c>
    </row>
    <row r="146" spans="1:65" s="2" customFormat="1" ht="16.5" customHeight="1">
      <c r="A146" s="33"/>
      <c r="B146" s="150"/>
      <c r="C146" s="181" t="s">
        <v>237</v>
      </c>
      <c r="D146" s="181" t="s">
        <v>189</v>
      </c>
      <c r="E146" s="182" t="s">
        <v>723</v>
      </c>
      <c r="F146" s="183" t="s">
        <v>2130</v>
      </c>
      <c r="G146" s="184" t="s">
        <v>671</v>
      </c>
      <c r="H146" s="185">
        <v>5</v>
      </c>
      <c r="I146" s="186"/>
      <c r="J146" s="185">
        <f t="shared" si="0"/>
        <v>0</v>
      </c>
      <c r="K146" s="187"/>
      <c r="L146" s="188"/>
      <c r="M146" s="189" t="s">
        <v>1</v>
      </c>
      <c r="N146" s="190" t="s">
        <v>40</v>
      </c>
      <c r="O146" s="59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664</v>
      </c>
      <c r="AT146" s="162" t="s">
        <v>189</v>
      </c>
      <c r="AU146" s="162" t="s">
        <v>97</v>
      </c>
      <c r="AY146" s="18" t="s">
        <v>140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8" t="s">
        <v>97</v>
      </c>
      <c r="BK146" s="163">
        <f t="shared" si="9"/>
        <v>0</v>
      </c>
      <c r="BL146" s="18" t="s">
        <v>405</v>
      </c>
      <c r="BM146" s="162" t="s">
        <v>724</v>
      </c>
    </row>
    <row r="147" spans="1:65" s="2" customFormat="1" ht="22.8">
      <c r="A147" s="33"/>
      <c r="B147" s="150"/>
      <c r="C147" s="181" t="s">
        <v>241</v>
      </c>
      <c r="D147" s="181" t="s">
        <v>189</v>
      </c>
      <c r="E147" s="182" t="s">
        <v>725</v>
      </c>
      <c r="F147" s="183" t="s">
        <v>2131</v>
      </c>
      <c r="G147" s="184" t="s">
        <v>671</v>
      </c>
      <c r="H147" s="185">
        <v>5</v>
      </c>
      <c r="I147" s="186"/>
      <c r="J147" s="185">
        <f t="shared" si="0"/>
        <v>0</v>
      </c>
      <c r="K147" s="187"/>
      <c r="L147" s="188"/>
      <c r="M147" s="189" t="s">
        <v>1</v>
      </c>
      <c r="N147" s="190" t="s">
        <v>40</v>
      </c>
      <c r="O147" s="59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664</v>
      </c>
      <c r="AT147" s="162" t="s">
        <v>189</v>
      </c>
      <c r="AU147" s="162" t="s">
        <v>97</v>
      </c>
      <c r="AY147" s="18" t="s">
        <v>140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8" t="s">
        <v>97</v>
      </c>
      <c r="BK147" s="163">
        <f t="shared" si="9"/>
        <v>0</v>
      </c>
      <c r="BL147" s="18" t="s">
        <v>405</v>
      </c>
      <c r="BM147" s="162" t="s">
        <v>726</v>
      </c>
    </row>
    <row r="148" spans="1:65" s="2" customFormat="1" ht="22.8">
      <c r="A148" s="33"/>
      <c r="B148" s="150"/>
      <c r="C148" s="181" t="s">
        <v>245</v>
      </c>
      <c r="D148" s="181" t="s">
        <v>189</v>
      </c>
      <c r="E148" s="182" t="s">
        <v>727</v>
      </c>
      <c r="F148" s="183" t="s">
        <v>2132</v>
      </c>
      <c r="G148" s="184" t="s">
        <v>671</v>
      </c>
      <c r="H148" s="185">
        <v>5</v>
      </c>
      <c r="I148" s="186"/>
      <c r="J148" s="185">
        <f t="shared" si="0"/>
        <v>0</v>
      </c>
      <c r="K148" s="187"/>
      <c r="L148" s="188"/>
      <c r="M148" s="189" t="s">
        <v>1</v>
      </c>
      <c r="N148" s="190" t="s">
        <v>40</v>
      </c>
      <c r="O148" s="59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664</v>
      </c>
      <c r="AT148" s="162" t="s">
        <v>189</v>
      </c>
      <c r="AU148" s="162" t="s">
        <v>97</v>
      </c>
      <c r="AY148" s="18" t="s">
        <v>140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8" t="s">
        <v>97</v>
      </c>
      <c r="BK148" s="163">
        <f t="shared" si="9"/>
        <v>0</v>
      </c>
      <c r="BL148" s="18" t="s">
        <v>405</v>
      </c>
      <c r="BM148" s="162" t="s">
        <v>728</v>
      </c>
    </row>
    <row r="149" spans="1:65" s="2" customFormat="1" ht="34.200000000000003">
      <c r="A149" s="33"/>
      <c r="B149" s="150"/>
      <c r="C149" s="181" t="s">
        <v>249</v>
      </c>
      <c r="D149" s="181" t="s">
        <v>189</v>
      </c>
      <c r="E149" s="182" t="s">
        <v>729</v>
      </c>
      <c r="F149" s="183" t="s">
        <v>2133</v>
      </c>
      <c r="G149" s="184" t="s">
        <v>671</v>
      </c>
      <c r="H149" s="185">
        <v>5</v>
      </c>
      <c r="I149" s="186"/>
      <c r="J149" s="185">
        <f t="shared" si="0"/>
        <v>0</v>
      </c>
      <c r="K149" s="187"/>
      <c r="L149" s="188"/>
      <c r="M149" s="189" t="s">
        <v>1</v>
      </c>
      <c r="N149" s="190" t="s">
        <v>40</v>
      </c>
      <c r="O149" s="59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664</v>
      </c>
      <c r="AT149" s="162" t="s">
        <v>189</v>
      </c>
      <c r="AU149" s="162" t="s">
        <v>97</v>
      </c>
      <c r="AY149" s="18" t="s">
        <v>140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8" t="s">
        <v>97</v>
      </c>
      <c r="BK149" s="163">
        <f t="shared" si="9"/>
        <v>0</v>
      </c>
      <c r="BL149" s="18" t="s">
        <v>405</v>
      </c>
      <c r="BM149" s="162" t="s">
        <v>730</v>
      </c>
    </row>
    <row r="150" spans="1:65" s="2" customFormat="1" ht="16.5" customHeight="1">
      <c r="A150" s="33"/>
      <c r="B150" s="150"/>
      <c r="C150" s="181" t="s">
        <v>253</v>
      </c>
      <c r="D150" s="181" t="s">
        <v>189</v>
      </c>
      <c r="E150" s="182" t="s">
        <v>731</v>
      </c>
      <c r="F150" s="183" t="s">
        <v>732</v>
      </c>
      <c r="G150" s="184" t="s">
        <v>671</v>
      </c>
      <c r="H150" s="185">
        <v>5</v>
      </c>
      <c r="I150" s="186"/>
      <c r="J150" s="185">
        <f t="shared" si="0"/>
        <v>0</v>
      </c>
      <c r="K150" s="187"/>
      <c r="L150" s="188"/>
      <c r="M150" s="189" t="s">
        <v>1</v>
      </c>
      <c r="N150" s="190" t="s">
        <v>40</v>
      </c>
      <c r="O150" s="59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664</v>
      </c>
      <c r="AT150" s="162" t="s">
        <v>189</v>
      </c>
      <c r="AU150" s="162" t="s">
        <v>97</v>
      </c>
      <c r="AY150" s="18" t="s">
        <v>140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8" t="s">
        <v>97</v>
      </c>
      <c r="BK150" s="163">
        <f t="shared" si="9"/>
        <v>0</v>
      </c>
      <c r="BL150" s="18" t="s">
        <v>405</v>
      </c>
      <c r="BM150" s="162" t="s">
        <v>733</v>
      </c>
    </row>
    <row r="151" spans="1:65" s="2" customFormat="1" ht="21.75" customHeight="1">
      <c r="A151" s="33"/>
      <c r="B151" s="150"/>
      <c r="C151" s="151" t="s">
        <v>257</v>
      </c>
      <c r="D151" s="151" t="s">
        <v>142</v>
      </c>
      <c r="E151" s="152" t="s">
        <v>734</v>
      </c>
      <c r="F151" s="153" t="s">
        <v>735</v>
      </c>
      <c r="G151" s="154" t="s">
        <v>264</v>
      </c>
      <c r="H151" s="155">
        <v>380</v>
      </c>
      <c r="I151" s="156"/>
      <c r="J151" s="155">
        <f t="shared" si="0"/>
        <v>0</v>
      </c>
      <c r="K151" s="157"/>
      <c r="L151" s="34"/>
      <c r="M151" s="158" t="s">
        <v>1</v>
      </c>
      <c r="N151" s="159" t="s">
        <v>40</v>
      </c>
      <c r="O151" s="59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405</v>
      </c>
      <c r="AT151" s="162" t="s">
        <v>142</v>
      </c>
      <c r="AU151" s="162" t="s">
        <v>97</v>
      </c>
      <c r="AY151" s="18" t="s">
        <v>140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8" t="s">
        <v>97</v>
      </c>
      <c r="BK151" s="163">
        <f t="shared" si="9"/>
        <v>0</v>
      </c>
      <c r="BL151" s="18" t="s">
        <v>405</v>
      </c>
      <c r="BM151" s="162" t="s">
        <v>736</v>
      </c>
    </row>
    <row r="152" spans="1:65" s="2" customFormat="1" ht="33" customHeight="1">
      <c r="A152" s="33"/>
      <c r="B152" s="150"/>
      <c r="C152" s="181" t="s">
        <v>261</v>
      </c>
      <c r="D152" s="181" t="s">
        <v>189</v>
      </c>
      <c r="E152" s="182" t="s">
        <v>737</v>
      </c>
      <c r="F152" s="183" t="s">
        <v>738</v>
      </c>
      <c r="G152" s="184" t="s">
        <v>264</v>
      </c>
      <c r="H152" s="185">
        <v>380</v>
      </c>
      <c r="I152" s="186"/>
      <c r="J152" s="185">
        <f t="shared" si="0"/>
        <v>0</v>
      </c>
      <c r="K152" s="187"/>
      <c r="L152" s="188"/>
      <c r="M152" s="189" t="s">
        <v>1</v>
      </c>
      <c r="N152" s="190" t="s">
        <v>40</v>
      </c>
      <c r="O152" s="59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664</v>
      </c>
      <c r="AT152" s="162" t="s">
        <v>189</v>
      </c>
      <c r="AU152" s="162" t="s">
        <v>97</v>
      </c>
      <c r="AY152" s="18" t="s">
        <v>140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8" t="s">
        <v>97</v>
      </c>
      <c r="BK152" s="163">
        <f t="shared" si="9"/>
        <v>0</v>
      </c>
      <c r="BL152" s="18" t="s">
        <v>405</v>
      </c>
      <c r="BM152" s="162" t="s">
        <v>739</v>
      </c>
    </row>
    <row r="153" spans="1:65" s="2" customFormat="1" ht="16.5" customHeight="1">
      <c r="A153" s="33"/>
      <c r="B153" s="150"/>
      <c r="C153" s="151" t="s">
        <v>267</v>
      </c>
      <c r="D153" s="151" t="s">
        <v>142</v>
      </c>
      <c r="E153" s="152" t="s">
        <v>740</v>
      </c>
      <c r="F153" s="153" t="s">
        <v>741</v>
      </c>
      <c r="G153" s="154" t="s">
        <v>671</v>
      </c>
      <c r="H153" s="155">
        <v>1</v>
      </c>
      <c r="I153" s="156"/>
      <c r="J153" s="155">
        <f t="shared" si="0"/>
        <v>0</v>
      </c>
      <c r="K153" s="157"/>
      <c r="L153" s="34"/>
      <c r="M153" s="158" t="s">
        <v>1</v>
      </c>
      <c r="N153" s="159" t="s">
        <v>40</v>
      </c>
      <c r="O153" s="59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405</v>
      </c>
      <c r="AT153" s="162" t="s">
        <v>142</v>
      </c>
      <c r="AU153" s="162" t="s">
        <v>97</v>
      </c>
      <c r="AY153" s="18" t="s">
        <v>140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8" t="s">
        <v>97</v>
      </c>
      <c r="BK153" s="163">
        <f t="shared" si="9"/>
        <v>0</v>
      </c>
      <c r="BL153" s="18" t="s">
        <v>405</v>
      </c>
      <c r="BM153" s="162" t="s">
        <v>742</v>
      </c>
    </row>
    <row r="154" spans="1:65" s="2" customFormat="1" ht="21.75" customHeight="1">
      <c r="A154" s="33"/>
      <c r="B154" s="150"/>
      <c r="C154" s="181" t="s">
        <v>272</v>
      </c>
      <c r="D154" s="181" t="s">
        <v>189</v>
      </c>
      <c r="E154" s="182" t="s">
        <v>743</v>
      </c>
      <c r="F154" s="183" t="s">
        <v>744</v>
      </c>
      <c r="G154" s="184" t="s">
        <v>671</v>
      </c>
      <c r="H154" s="185">
        <v>1</v>
      </c>
      <c r="I154" s="186"/>
      <c r="J154" s="185">
        <f t="shared" si="0"/>
        <v>0</v>
      </c>
      <c r="K154" s="187"/>
      <c r="L154" s="188"/>
      <c r="M154" s="189" t="s">
        <v>1</v>
      </c>
      <c r="N154" s="190" t="s">
        <v>40</v>
      </c>
      <c r="O154" s="59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664</v>
      </c>
      <c r="AT154" s="162" t="s">
        <v>189</v>
      </c>
      <c r="AU154" s="162" t="s">
        <v>97</v>
      </c>
      <c r="AY154" s="18" t="s">
        <v>140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8" t="s">
        <v>97</v>
      </c>
      <c r="BK154" s="163">
        <f t="shared" si="9"/>
        <v>0</v>
      </c>
      <c r="BL154" s="18" t="s">
        <v>405</v>
      </c>
      <c r="BM154" s="162" t="s">
        <v>745</v>
      </c>
    </row>
    <row r="155" spans="1:65" s="2" customFormat="1" ht="21.75" customHeight="1">
      <c r="A155" s="33"/>
      <c r="B155" s="150"/>
      <c r="C155" s="151" t="s">
        <v>276</v>
      </c>
      <c r="D155" s="151" t="s">
        <v>142</v>
      </c>
      <c r="E155" s="152" t="s">
        <v>746</v>
      </c>
      <c r="F155" s="153" t="s">
        <v>747</v>
      </c>
      <c r="G155" s="154" t="s">
        <v>264</v>
      </c>
      <c r="H155" s="155">
        <v>4</v>
      </c>
      <c r="I155" s="156"/>
      <c r="J155" s="155">
        <f t="shared" si="0"/>
        <v>0</v>
      </c>
      <c r="K155" s="157"/>
      <c r="L155" s="34"/>
      <c r="M155" s="158" t="s">
        <v>1</v>
      </c>
      <c r="N155" s="159" t="s">
        <v>40</v>
      </c>
      <c r="O155" s="59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2" t="s">
        <v>405</v>
      </c>
      <c r="AT155" s="162" t="s">
        <v>142</v>
      </c>
      <c r="AU155" s="162" t="s">
        <v>97</v>
      </c>
      <c r="AY155" s="18" t="s">
        <v>140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8" t="s">
        <v>97</v>
      </c>
      <c r="BK155" s="163">
        <f t="shared" si="9"/>
        <v>0</v>
      </c>
      <c r="BL155" s="18" t="s">
        <v>405</v>
      </c>
      <c r="BM155" s="162" t="s">
        <v>748</v>
      </c>
    </row>
    <row r="156" spans="1:65" s="2" customFormat="1" ht="16.5" customHeight="1">
      <c r="A156" s="33"/>
      <c r="B156" s="150"/>
      <c r="C156" s="181" t="s">
        <v>280</v>
      </c>
      <c r="D156" s="181" t="s">
        <v>189</v>
      </c>
      <c r="E156" s="182" t="s">
        <v>749</v>
      </c>
      <c r="F156" s="183" t="s">
        <v>750</v>
      </c>
      <c r="G156" s="184" t="s">
        <v>264</v>
      </c>
      <c r="H156" s="185">
        <v>4</v>
      </c>
      <c r="I156" s="186"/>
      <c r="J156" s="185">
        <f t="shared" ref="J156:J175" si="10">ROUND(I156*H156,2)</f>
        <v>0</v>
      </c>
      <c r="K156" s="187"/>
      <c r="L156" s="188"/>
      <c r="M156" s="189" t="s">
        <v>1</v>
      </c>
      <c r="N156" s="190" t="s">
        <v>40</v>
      </c>
      <c r="O156" s="59"/>
      <c r="P156" s="160">
        <f t="shared" ref="P156:P175" si="11">O156*H156</f>
        <v>0</v>
      </c>
      <c r="Q156" s="160">
        <v>0</v>
      </c>
      <c r="R156" s="160">
        <f t="shared" ref="R156:R175" si="12">Q156*H156</f>
        <v>0</v>
      </c>
      <c r="S156" s="160">
        <v>0</v>
      </c>
      <c r="T156" s="161">
        <f t="shared" ref="T156:T175" si="13"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664</v>
      </c>
      <c r="AT156" s="162" t="s">
        <v>189</v>
      </c>
      <c r="AU156" s="162" t="s">
        <v>97</v>
      </c>
      <c r="AY156" s="18" t="s">
        <v>140</v>
      </c>
      <c r="BE156" s="163">
        <f t="shared" ref="BE156:BE175" si="14">IF(N156="základná",J156,0)</f>
        <v>0</v>
      </c>
      <c r="BF156" s="163">
        <f t="shared" ref="BF156:BF175" si="15">IF(N156="znížená",J156,0)</f>
        <v>0</v>
      </c>
      <c r="BG156" s="163">
        <f t="shared" ref="BG156:BG175" si="16">IF(N156="zákl. prenesená",J156,0)</f>
        <v>0</v>
      </c>
      <c r="BH156" s="163">
        <f t="shared" ref="BH156:BH175" si="17">IF(N156="zníž. prenesená",J156,0)</f>
        <v>0</v>
      </c>
      <c r="BI156" s="163">
        <f t="shared" ref="BI156:BI175" si="18">IF(N156="nulová",J156,0)</f>
        <v>0</v>
      </c>
      <c r="BJ156" s="18" t="s">
        <v>97</v>
      </c>
      <c r="BK156" s="163">
        <f t="shared" ref="BK156:BK175" si="19">ROUND(I156*H156,2)</f>
        <v>0</v>
      </c>
      <c r="BL156" s="18" t="s">
        <v>405</v>
      </c>
      <c r="BM156" s="162" t="s">
        <v>751</v>
      </c>
    </row>
    <row r="157" spans="1:65" s="2" customFormat="1" ht="21.75" customHeight="1">
      <c r="A157" s="33"/>
      <c r="B157" s="150"/>
      <c r="C157" s="151" t="s">
        <v>284</v>
      </c>
      <c r="D157" s="151" t="s">
        <v>142</v>
      </c>
      <c r="E157" s="152" t="s">
        <v>752</v>
      </c>
      <c r="F157" s="153" t="s">
        <v>753</v>
      </c>
      <c r="G157" s="154" t="s">
        <v>264</v>
      </c>
      <c r="H157" s="155">
        <v>6</v>
      </c>
      <c r="I157" s="156"/>
      <c r="J157" s="155">
        <f t="shared" si="10"/>
        <v>0</v>
      </c>
      <c r="K157" s="157"/>
      <c r="L157" s="34"/>
      <c r="M157" s="158" t="s">
        <v>1</v>
      </c>
      <c r="N157" s="159" t="s">
        <v>40</v>
      </c>
      <c r="O157" s="59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405</v>
      </c>
      <c r="AT157" s="162" t="s">
        <v>142</v>
      </c>
      <c r="AU157" s="162" t="s">
        <v>97</v>
      </c>
      <c r="AY157" s="18" t="s">
        <v>140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8" t="s">
        <v>97</v>
      </c>
      <c r="BK157" s="163">
        <f t="shared" si="19"/>
        <v>0</v>
      </c>
      <c r="BL157" s="18" t="s">
        <v>405</v>
      </c>
      <c r="BM157" s="162" t="s">
        <v>754</v>
      </c>
    </row>
    <row r="158" spans="1:65" s="2" customFormat="1" ht="21.75" customHeight="1">
      <c r="A158" s="33"/>
      <c r="B158" s="150"/>
      <c r="C158" s="151" t="s">
        <v>288</v>
      </c>
      <c r="D158" s="151" t="s">
        <v>142</v>
      </c>
      <c r="E158" s="152" t="s">
        <v>755</v>
      </c>
      <c r="F158" s="153" t="s">
        <v>756</v>
      </c>
      <c r="G158" s="154" t="s">
        <v>264</v>
      </c>
      <c r="H158" s="155">
        <v>180</v>
      </c>
      <c r="I158" s="156"/>
      <c r="J158" s="155">
        <f t="shared" si="10"/>
        <v>0</v>
      </c>
      <c r="K158" s="157"/>
      <c r="L158" s="34"/>
      <c r="M158" s="158" t="s">
        <v>1</v>
      </c>
      <c r="N158" s="159" t="s">
        <v>40</v>
      </c>
      <c r="O158" s="59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405</v>
      </c>
      <c r="AT158" s="162" t="s">
        <v>142</v>
      </c>
      <c r="AU158" s="162" t="s">
        <v>97</v>
      </c>
      <c r="AY158" s="18" t="s">
        <v>140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8" t="s">
        <v>97</v>
      </c>
      <c r="BK158" s="163">
        <f t="shared" si="19"/>
        <v>0</v>
      </c>
      <c r="BL158" s="18" t="s">
        <v>405</v>
      </c>
      <c r="BM158" s="162" t="s">
        <v>757</v>
      </c>
    </row>
    <row r="159" spans="1:65" s="2" customFormat="1" ht="21.75" customHeight="1">
      <c r="A159" s="33"/>
      <c r="B159" s="150"/>
      <c r="C159" s="151" t="s">
        <v>292</v>
      </c>
      <c r="D159" s="151" t="s">
        <v>142</v>
      </c>
      <c r="E159" s="152" t="s">
        <v>758</v>
      </c>
      <c r="F159" s="153" t="s">
        <v>759</v>
      </c>
      <c r="G159" s="154" t="s">
        <v>264</v>
      </c>
      <c r="H159" s="155">
        <v>460</v>
      </c>
      <c r="I159" s="156"/>
      <c r="J159" s="155">
        <f t="shared" si="10"/>
        <v>0</v>
      </c>
      <c r="K159" s="157"/>
      <c r="L159" s="34"/>
      <c r="M159" s="158" t="s">
        <v>1</v>
      </c>
      <c r="N159" s="159" t="s">
        <v>40</v>
      </c>
      <c r="O159" s="59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405</v>
      </c>
      <c r="AT159" s="162" t="s">
        <v>142</v>
      </c>
      <c r="AU159" s="162" t="s">
        <v>97</v>
      </c>
      <c r="AY159" s="18" t="s">
        <v>140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8" t="s">
        <v>97</v>
      </c>
      <c r="BK159" s="163">
        <f t="shared" si="19"/>
        <v>0</v>
      </c>
      <c r="BL159" s="18" t="s">
        <v>405</v>
      </c>
      <c r="BM159" s="162" t="s">
        <v>760</v>
      </c>
    </row>
    <row r="160" spans="1:65" s="2" customFormat="1" ht="16.5" customHeight="1">
      <c r="A160" s="33"/>
      <c r="B160" s="150"/>
      <c r="C160" s="181" t="s">
        <v>296</v>
      </c>
      <c r="D160" s="181" t="s">
        <v>189</v>
      </c>
      <c r="E160" s="182" t="s">
        <v>761</v>
      </c>
      <c r="F160" s="183" t="s">
        <v>762</v>
      </c>
      <c r="G160" s="184" t="s">
        <v>264</v>
      </c>
      <c r="H160" s="185">
        <v>6</v>
      </c>
      <c r="I160" s="186"/>
      <c r="J160" s="185">
        <f t="shared" si="10"/>
        <v>0</v>
      </c>
      <c r="K160" s="187"/>
      <c r="L160" s="188"/>
      <c r="M160" s="189" t="s">
        <v>1</v>
      </c>
      <c r="N160" s="190" t="s">
        <v>40</v>
      </c>
      <c r="O160" s="59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664</v>
      </c>
      <c r="AT160" s="162" t="s">
        <v>189</v>
      </c>
      <c r="AU160" s="162" t="s">
        <v>97</v>
      </c>
      <c r="AY160" s="18" t="s">
        <v>140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8" t="s">
        <v>97</v>
      </c>
      <c r="BK160" s="163">
        <f t="shared" si="19"/>
        <v>0</v>
      </c>
      <c r="BL160" s="18" t="s">
        <v>405</v>
      </c>
      <c r="BM160" s="162" t="s">
        <v>763</v>
      </c>
    </row>
    <row r="161" spans="1:65" s="2" customFormat="1" ht="16.5" customHeight="1">
      <c r="A161" s="33"/>
      <c r="B161" s="150"/>
      <c r="C161" s="181" t="s">
        <v>300</v>
      </c>
      <c r="D161" s="181" t="s">
        <v>189</v>
      </c>
      <c r="E161" s="182" t="s">
        <v>764</v>
      </c>
      <c r="F161" s="183" t="s">
        <v>765</v>
      </c>
      <c r="G161" s="184" t="s">
        <v>264</v>
      </c>
      <c r="H161" s="185">
        <v>180</v>
      </c>
      <c r="I161" s="186"/>
      <c r="J161" s="185">
        <f t="shared" si="10"/>
        <v>0</v>
      </c>
      <c r="K161" s="187"/>
      <c r="L161" s="188"/>
      <c r="M161" s="189" t="s">
        <v>1</v>
      </c>
      <c r="N161" s="190" t="s">
        <v>40</v>
      </c>
      <c r="O161" s="59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664</v>
      </c>
      <c r="AT161" s="162" t="s">
        <v>189</v>
      </c>
      <c r="AU161" s="162" t="s">
        <v>97</v>
      </c>
      <c r="AY161" s="18" t="s">
        <v>140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8" t="s">
        <v>97</v>
      </c>
      <c r="BK161" s="163">
        <f t="shared" si="19"/>
        <v>0</v>
      </c>
      <c r="BL161" s="18" t="s">
        <v>405</v>
      </c>
      <c r="BM161" s="162" t="s">
        <v>766</v>
      </c>
    </row>
    <row r="162" spans="1:65" s="2" customFormat="1" ht="16.5" customHeight="1">
      <c r="A162" s="33"/>
      <c r="B162" s="150"/>
      <c r="C162" s="181" t="s">
        <v>304</v>
      </c>
      <c r="D162" s="181" t="s">
        <v>189</v>
      </c>
      <c r="E162" s="182" t="s">
        <v>767</v>
      </c>
      <c r="F162" s="183" t="s">
        <v>768</v>
      </c>
      <c r="G162" s="184" t="s">
        <v>264</v>
      </c>
      <c r="H162" s="185">
        <v>460</v>
      </c>
      <c r="I162" s="186"/>
      <c r="J162" s="185">
        <f t="shared" si="10"/>
        <v>0</v>
      </c>
      <c r="K162" s="187"/>
      <c r="L162" s="188"/>
      <c r="M162" s="189" t="s">
        <v>1</v>
      </c>
      <c r="N162" s="190" t="s">
        <v>40</v>
      </c>
      <c r="O162" s="59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2" t="s">
        <v>664</v>
      </c>
      <c r="AT162" s="162" t="s">
        <v>189</v>
      </c>
      <c r="AU162" s="162" t="s">
        <v>97</v>
      </c>
      <c r="AY162" s="18" t="s">
        <v>140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8" t="s">
        <v>97</v>
      </c>
      <c r="BK162" s="163">
        <f t="shared" si="19"/>
        <v>0</v>
      </c>
      <c r="BL162" s="18" t="s">
        <v>405</v>
      </c>
      <c r="BM162" s="162" t="s">
        <v>769</v>
      </c>
    </row>
    <row r="163" spans="1:65" s="2" customFormat="1" ht="16.5" customHeight="1">
      <c r="A163" s="33"/>
      <c r="B163" s="150"/>
      <c r="C163" s="181" t="s">
        <v>308</v>
      </c>
      <c r="D163" s="181" t="s">
        <v>189</v>
      </c>
      <c r="E163" s="182" t="s">
        <v>770</v>
      </c>
      <c r="F163" s="183" t="s">
        <v>771</v>
      </c>
      <c r="G163" s="184" t="s">
        <v>671</v>
      </c>
      <c r="H163" s="185">
        <v>25</v>
      </c>
      <c r="I163" s="186"/>
      <c r="J163" s="185">
        <f t="shared" si="10"/>
        <v>0</v>
      </c>
      <c r="K163" s="187"/>
      <c r="L163" s="188"/>
      <c r="M163" s="189" t="s">
        <v>1</v>
      </c>
      <c r="N163" s="190" t="s">
        <v>40</v>
      </c>
      <c r="O163" s="59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2" t="s">
        <v>664</v>
      </c>
      <c r="AT163" s="162" t="s">
        <v>189</v>
      </c>
      <c r="AU163" s="162" t="s">
        <v>97</v>
      </c>
      <c r="AY163" s="18" t="s">
        <v>140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8" t="s">
        <v>97</v>
      </c>
      <c r="BK163" s="163">
        <f t="shared" si="19"/>
        <v>0</v>
      </c>
      <c r="BL163" s="18" t="s">
        <v>405</v>
      </c>
      <c r="BM163" s="162" t="s">
        <v>772</v>
      </c>
    </row>
    <row r="164" spans="1:65" s="2" customFormat="1" ht="16.5" customHeight="1">
      <c r="A164" s="33"/>
      <c r="B164" s="150"/>
      <c r="C164" s="181" t="s">
        <v>312</v>
      </c>
      <c r="D164" s="181" t="s">
        <v>189</v>
      </c>
      <c r="E164" s="182" t="s">
        <v>773</v>
      </c>
      <c r="F164" s="183" t="s">
        <v>774</v>
      </c>
      <c r="G164" s="184" t="s">
        <v>671</v>
      </c>
      <c r="H164" s="185">
        <v>25</v>
      </c>
      <c r="I164" s="186"/>
      <c r="J164" s="185">
        <f t="shared" si="10"/>
        <v>0</v>
      </c>
      <c r="K164" s="187"/>
      <c r="L164" s="188"/>
      <c r="M164" s="189" t="s">
        <v>1</v>
      </c>
      <c r="N164" s="190" t="s">
        <v>40</v>
      </c>
      <c r="O164" s="59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664</v>
      </c>
      <c r="AT164" s="162" t="s">
        <v>189</v>
      </c>
      <c r="AU164" s="162" t="s">
        <v>97</v>
      </c>
      <c r="AY164" s="18" t="s">
        <v>140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8" t="s">
        <v>97</v>
      </c>
      <c r="BK164" s="163">
        <f t="shared" si="19"/>
        <v>0</v>
      </c>
      <c r="BL164" s="18" t="s">
        <v>405</v>
      </c>
      <c r="BM164" s="162" t="s">
        <v>775</v>
      </c>
    </row>
    <row r="165" spans="1:65" s="2" customFormat="1" ht="16.5" customHeight="1">
      <c r="A165" s="33"/>
      <c r="B165" s="150"/>
      <c r="C165" s="151" t="s">
        <v>316</v>
      </c>
      <c r="D165" s="151" t="s">
        <v>142</v>
      </c>
      <c r="E165" s="152" t="s">
        <v>776</v>
      </c>
      <c r="F165" s="153" t="s">
        <v>777</v>
      </c>
      <c r="G165" s="154" t="s">
        <v>671</v>
      </c>
      <c r="H165" s="155">
        <v>50</v>
      </c>
      <c r="I165" s="156"/>
      <c r="J165" s="155">
        <f t="shared" si="10"/>
        <v>0</v>
      </c>
      <c r="K165" s="157"/>
      <c r="L165" s="34"/>
      <c r="M165" s="158" t="s">
        <v>1</v>
      </c>
      <c r="N165" s="159" t="s">
        <v>40</v>
      </c>
      <c r="O165" s="59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405</v>
      </c>
      <c r="AT165" s="162" t="s">
        <v>142</v>
      </c>
      <c r="AU165" s="162" t="s">
        <v>97</v>
      </c>
      <c r="AY165" s="18" t="s">
        <v>140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8" t="s">
        <v>97</v>
      </c>
      <c r="BK165" s="163">
        <f t="shared" si="19"/>
        <v>0</v>
      </c>
      <c r="BL165" s="18" t="s">
        <v>405</v>
      </c>
      <c r="BM165" s="162" t="s">
        <v>778</v>
      </c>
    </row>
    <row r="166" spans="1:65" s="2" customFormat="1" ht="16.5" customHeight="1">
      <c r="A166" s="33"/>
      <c r="B166" s="150"/>
      <c r="C166" s="181" t="s">
        <v>320</v>
      </c>
      <c r="D166" s="181" t="s">
        <v>189</v>
      </c>
      <c r="E166" s="182" t="s">
        <v>779</v>
      </c>
      <c r="F166" s="183" t="s">
        <v>780</v>
      </c>
      <c r="G166" s="184" t="s">
        <v>671</v>
      </c>
      <c r="H166" s="185">
        <v>50</v>
      </c>
      <c r="I166" s="186"/>
      <c r="J166" s="185">
        <f t="shared" si="10"/>
        <v>0</v>
      </c>
      <c r="K166" s="187"/>
      <c r="L166" s="188"/>
      <c r="M166" s="189" t="s">
        <v>1</v>
      </c>
      <c r="N166" s="190" t="s">
        <v>40</v>
      </c>
      <c r="O166" s="59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664</v>
      </c>
      <c r="AT166" s="162" t="s">
        <v>189</v>
      </c>
      <c r="AU166" s="162" t="s">
        <v>97</v>
      </c>
      <c r="AY166" s="18" t="s">
        <v>140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8" t="s">
        <v>97</v>
      </c>
      <c r="BK166" s="163">
        <f t="shared" si="19"/>
        <v>0</v>
      </c>
      <c r="BL166" s="18" t="s">
        <v>405</v>
      </c>
      <c r="BM166" s="162" t="s">
        <v>781</v>
      </c>
    </row>
    <row r="167" spans="1:65" s="2" customFormat="1" ht="16.5" customHeight="1">
      <c r="A167" s="33"/>
      <c r="B167" s="150"/>
      <c r="C167" s="151" t="s">
        <v>324</v>
      </c>
      <c r="D167" s="151" t="s">
        <v>142</v>
      </c>
      <c r="E167" s="152" t="s">
        <v>782</v>
      </c>
      <c r="F167" s="153" t="s">
        <v>783</v>
      </c>
      <c r="G167" s="154" t="s">
        <v>456</v>
      </c>
      <c r="H167" s="155">
        <v>2</v>
      </c>
      <c r="I167" s="156"/>
      <c r="J167" s="155">
        <f t="shared" si="10"/>
        <v>0</v>
      </c>
      <c r="K167" s="157"/>
      <c r="L167" s="34"/>
      <c r="M167" s="158" t="s">
        <v>1</v>
      </c>
      <c r="N167" s="159" t="s">
        <v>40</v>
      </c>
      <c r="O167" s="59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405</v>
      </c>
      <c r="AT167" s="162" t="s">
        <v>142</v>
      </c>
      <c r="AU167" s="162" t="s">
        <v>97</v>
      </c>
      <c r="AY167" s="18" t="s">
        <v>140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8" t="s">
        <v>97</v>
      </c>
      <c r="BK167" s="163">
        <f t="shared" si="19"/>
        <v>0</v>
      </c>
      <c r="BL167" s="18" t="s">
        <v>405</v>
      </c>
      <c r="BM167" s="162" t="s">
        <v>784</v>
      </c>
    </row>
    <row r="168" spans="1:65" s="2" customFormat="1" ht="16.5" customHeight="1">
      <c r="A168" s="33"/>
      <c r="B168" s="150"/>
      <c r="C168" s="151" t="s">
        <v>328</v>
      </c>
      <c r="D168" s="151" t="s">
        <v>142</v>
      </c>
      <c r="E168" s="152" t="s">
        <v>785</v>
      </c>
      <c r="F168" s="153" t="s">
        <v>786</v>
      </c>
      <c r="G168" s="154" t="s">
        <v>456</v>
      </c>
      <c r="H168" s="155">
        <v>10</v>
      </c>
      <c r="I168" s="156"/>
      <c r="J168" s="155">
        <f t="shared" si="10"/>
        <v>0</v>
      </c>
      <c r="K168" s="157"/>
      <c r="L168" s="34"/>
      <c r="M168" s="158" t="s">
        <v>1</v>
      </c>
      <c r="N168" s="159" t="s">
        <v>40</v>
      </c>
      <c r="O168" s="59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405</v>
      </c>
      <c r="AT168" s="162" t="s">
        <v>142</v>
      </c>
      <c r="AU168" s="162" t="s">
        <v>97</v>
      </c>
      <c r="AY168" s="18" t="s">
        <v>140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8" t="s">
        <v>97</v>
      </c>
      <c r="BK168" s="163">
        <f t="shared" si="19"/>
        <v>0</v>
      </c>
      <c r="BL168" s="18" t="s">
        <v>405</v>
      </c>
      <c r="BM168" s="162" t="s">
        <v>787</v>
      </c>
    </row>
    <row r="169" spans="1:65" s="2" customFormat="1" ht="16.5" customHeight="1">
      <c r="A169" s="33"/>
      <c r="B169" s="150"/>
      <c r="C169" s="151" t="s">
        <v>332</v>
      </c>
      <c r="D169" s="151" t="s">
        <v>142</v>
      </c>
      <c r="E169" s="152" t="s">
        <v>788</v>
      </c>
      <c r="F169" s="153" t="s">
        <v>789</v>
      </c>
      <c r="G169" s="154" t="s">
        <v>456</v>
      </c>
      <c r="H169" s="155">
        <v>4</v>
      </c>
      <c r="I169" s="156"/>
      <c r="J169" s="155">
        <f t="shared" si="10"/>
        <v>0</v>
      </c>
      <c r="K169" s="157"/>
      <c r="L169" s="34"/>
      <c r="M169" s="158" t="s">
        <v>1</v>
      </c>
      <c r="N169" s="159" t="s">
        <v>40</v>
      </c>
      <c r="O169" s="59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405</v>
      </c>
      <c r="AT169" s="162" t="s">
        <v>142</v>
      </c>
      <c r="AU169" s="162" t="s">
        <v>97</v>
      </c>
      <c r="AY169" s="18" t="s">
        <v>140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8" t="s">
        <v>97</v>
      </c>
      <c r="BK169" s="163">
        <f t="shared" si="19"/>
        <v>0</v>
      </c>
      <c r="BL169" s="18" t="s">
        <v>405</v>
      </c>
      <c r="BM169" s="162" t="s">
        <v>790</v>
      </c>
    </row>
    <row r="170" spans="1:65" s="2" customFormat="1" ht="21.75" customHeight="1">
      <c r="A170" s="33"/>
      <c r="B170" s="150"/>
      <c r="C170" s="151" t="s">
        <v>336</v>
      </c>
      <c r="D170" s="151" t="s">
        <v>142</v>
      </c>
      <c r="E170" s="152" t="s">
        <v>791</v>
      </c>
      <c r="F170" s="153" t="s">
        <v>792</v>
      </c>
      <c r="G170" s="154" t="s">
        <v>456</v>
      </c>
      <c r="H170" s="155">
        <v>8</v>
      </c>
      <c r="I170" s="156"/>
      <c r="J170" s="155">
        <f t="shared" si="10"/>
        <v>0</v>
      </c>
      <c r="K170" s="157"/>
      <c r="L170" s="34"/>
      <c r="M170" s="158" t="s">
        <v>1</v>
      </c>
      <c r="N170" s="159" t="s">
        <v>40</v>
      </c>
      <c r="O170" s="59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405</v>
      </c>
      <c r="AT170" s="162" t="s">
        <v>142</v>
      </c>
      <c r="AU170" s="162" t="s">
        <v>97</v>
      </c>
      <c r="AY170" s="18" t="s">
        <v>140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8" t="s">
        <v>97</v>
      </c>
      <c r="BK170" s="163">
        <f t="shared" si="19"/>
        <v>0</v>
      </c>
      <c r="BL170" s="18" t="s">
        <v>405</v>
      </c>
      <c r="BM170" s="162" t="s">
        <v>793</v>
      </c>
    </row>
    <row r="171" spans="1:65" s="2" customFormat="1" ht="16.5" customHeight="1">
      <c r="A171" s="33"/>
      <c r="B171" s="150"/>
      <c r="C171" s="151" t="s">
        <v>340</v>
      </c>
      <c r="D171" s="151" t="s">
        <v>142</v>
      </c>
      <c r="E171" s="152" t="s">
        <v>794</v>
      </c>
      <c r="F171" s="153" t="s">
        <v>795</v>
      </c>
      <c r="G171" s="154" t="s">
        <v>456</v>
      </c>
      <c r="H171" s="155">
        <v>4</v>
      </c>
      <c r="I171" s="156"/>
      <c r="J171" s="155">
        <f t="shared" si="10"/>
        <v>0</v>
      </c>
      <c r="K171" s="157"/>
      <c r="L171" s="34"/>
      <c r="M171" s="158" t="s">
        <v>1</v>
      </c>
      <c r="N171" s="159" t="s">
        <v>40</v>
      </c>
      <c r="O171" s="59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405</v>
      </c>
      <c r="AT171" s="162" t="s">
        <v>142</v>
      </c>
      <c r="AU171" s="162" t="s">
        <v>97</v>
      </c>
      <c r="AY171" s="18" t="s">
        <v>140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8" t="s">
        <v>97</v>
      </c>
      <c r="BK171" s="163">
        <f t="shared" si="19"/>
        <v>0</v>
      </c>
      <c r="BL171" s="18" t="s">
        <v>405</v>
      </c>
      <c r="BM171" s="162" t="s">
        <v>796</v>
      </c>
    </row>
    <row r="172" spans="1:65" s="2" customFormat="1" ht="16.5" customHeight="1">
      <c r="A172" s="33"/>
      <c r="B172" s="150"/>
      <c r="C172" s="151" t="s">
        <v>344</v>
      </c>
      <c r="D172" s="151" t="s">
        <v>142</v>
      </c>
      <c r="E172" s="152" t="s">
        <v>797</v>
      </c>
      <c r="F172" s="153" t="s">
        <v>798</v>
      </c>
      <c r="G172" s="154" t="s">
        <v>456</v>
      </c>
      <c r="H172" s="155">
        <v>2</v>
      </c>
      <c r="I172" s="156"/>
      <c r="J172" s="155">
        <f t="shared" si="10"/>
        <v>0</v>
      </c>
      <c r="K172" s="157"/>
      <c r="L172" s="34"/>
      <c r="M172" s="158" t="s">
        <v>1</v>
      </c>
      <c r="N172" s="159" t="s">
        <v>40</v>
      </c>
      <c r="O172" s="59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405</v>
      </c>
      <c r="AT172" s="162" t="s">
        <v>142</v>
      </c>
      <c r="AU172" s="162" t="s">
        <v>97</v>
      </c>
      <c r="AY172" s="18" t="s">
        <v>140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8" t="s">
        <v>97</v>
      </c>
      <c r="BK172" s="163">
        <f t="shared" si="19"/>
        <v>0</v>
      </c>
      <c r="BL172" s="18" t="s">
        <v>405</v>
      </c>
      <c r="BM172" s="162" t="s">
        <v>799</v>
      </c>
    </row>
    <row r="173" spans="1:65" s="2" customFormat="1" ht="16.5" customHeight="1">
      <c r="A173" s="33"/>
      <c r="B173" s="150"/>
      <c r="C173" s="151" t="s">
        <v>348</v>
      </c>
      <c r="D173" s="151" t="s">
        <v>142</v>
      </c>
      <c r="E173" s="152" t="s">
        <v>800</v>
      </c>
      <c r="F173" s="153" t="s">
        <v>801</v>
      </c>
      <c r="G173" s="154" t="s">
        <v>456</v>
      </c>
      <c r="H173" s="155">
        <v>2</v>
      </c>
      <c r="I173" s="156"/>
      <c r="J173" s="155">
        <f t="shared" si="10"/>
        <v>0</v>
      </c>
      <c r="K173" s="157"/>
      <c r="L173" s="34"/>
      <c r="M173" s="158" t="s">
        <v>1</v>
      </c>
      <c r="N173" s="159" t="s">
        <v>40</v>
      </c>
      <c r="O173" s="59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405</v>
      </c>
      <c r="AT173" s="162" t="s">
        <v>142</v>
      </c>
      <c r="AU173" s="162" t="s">
        <v>97</v>
      </c>
      <c r="AY173" s="18" t="s">
        <v>140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8" t="s">
        <v>97</v>
      </c>
      <c r="BK173" s="163">
        <f t="shared" si="19"/>
        <v>0</v>
      </c>
      <c r="BL173" s="18" t="s">
        <v>405</v>
      </c>
      <c r="BM173" s="162" t="s">
        <v>802</v>
      </c>
    </row>
    <row r="174" spans="1:65" s="2" customFormat="1" ht="21.75" customHeight="1">
      <c r="A174" s="33"/>
      <c r="B174" s="150"/>
      <c r="C174" s="151" t="s">
        <v>352</v>
      </c>
      <c r="D174" s="151" t="s">
        <v>142</v>
      </c>
      <c r="E174" s="152" t="s">
        <v>803</v>
      </c>
      <c r="F174" s="153" t="s">
        <v>804</v>
      </c>
      <c r="G174" s="154" t="s">
        <v>456</v>
      </c>
      <c r="H174" s="155">
        <v>16</v>
      </c>
      <c r="I174" s="156"/>
      <c r="J174" s="155">
        <f t="shared" si="10"/>
        <v>0</v>
      </c>
      <c r="K174" s="157"/>
      <c r="L174" s="34"/>
      <c r="M174" s="158" t="s">
        <v>1</v>
      </c>
      <c r="N174" s="159" t="s">
        <v>40</v>
      </c>
      <c r="O174" s="59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405</v>
      </c>
      <c r="AT174" s="162" t="s">
        <v>142</v>
      </c>
      <c r="AU174" s="162" t="s">
        <v>97</v>
      </c>
      <c r="AY174" s="18" t="s">
        <v>140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8" t="s">
        <v>97</v>
      </c>
      <c r="BK174" s="163">
        <f t="shared" si="19"/>
        <v>0</v>
      </c>
      <c r="BL174" s="18" t="s">
        <v>405</v>
      </c>
      <c r="BM174" s="162" t="s">
        <v>805</v>
      </c>
    </row>
    <row r="175" spans="1:65" s="2" customFormat="1" ht="16.5" customHeight="1">
      <c r="A175" s="33"/>
      <c r="B175" s="150"/>
      <c r="C175" s="151" t="s">
        <v>356</v>
      </c>
      <c r="D175" s="151" t="s">
        <v>142</v>
      </c>
      <c r="E175" s="152" t="s">
        <v>806</v>
      </c>
      <c r="F175" s="153" t="s">
        <v>807</v>
      </c>
      <c r="G175" s="154" t="s">
        <v>46</v>
      </c>
      <c r="H175" s="155">
        <v>1</v>
      </c>
      <c r="I175" s="156"/>
      <c r="J175" s="155">
        <f t="shared" si="10"/>
        <v>0</v>
      </c>
      <c r="K175" s="157"/>
      <c r="L175" s="34"/>
      <c r="M175" s="158" t="s">
        <v>1</v>
      </c>
      <c r="N175" s="159" t="s">
        <v>40</v>
      </c>
      <c r="O175" s="59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405</v>
      </c>
      <c r="AT175" s="162" t="s">
        <v>142</v>
      </c>
      <c r="AU175" s="162" t="s">
        <v>97</v>
      </c>
      <c r="AY175" s="18" t="s">
        <v>140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8" t="s">
        <v>97</v>
      </c>
      <c r="BK175" s="163">
        <f t="shared" si="19"/>
        <v>0</v>
      </c>
      <c r="BL175" s="18" t="s">
        <v>405</v>
      </c>
      <c r="BM175" s="162" t="s">
        <v>808</v>
      </c>
    </row>
    <row r="176" spans="1:65" s="12" customFormat="1" ht="22.8" customHeight="1">
      <c r="B176" s="137"/>
      <c r="D176" s="138" t="s">
        <v>73</v>
      </c>
      <c r="E176" s="148" t="s">
        <v>809</v>
      </c>
      <c r="F176" s="148" t="s">
        <v>810</v>
      </c>
      <c r="I176" s="140"/>
      <c r="J176" s="149">
        <f>BK176</f>
        <v>0</v>
      </c>
      <c r="L176" s="137"/>
      <c r="M176" s="142"/>
      <c r="N176" s="143"/>
      <c r="O176" s="143"/>
      <c r="P176" s="144">
        <f>SUM(P177:P178)</f>
        <v>0</v>
      </c>
      <c r="Q176" s="143"/>
      <c r="R176" s="144">
        <f>SUM(R177:R178)</f>
        <v>0</v>
      </c>
      <c r="S176" s="143"/>
      <c r="T176" s="145">
        <f>SUM(T177:T178)</f>
        <v>0</v>
      </c>
      <c r="AR176" s="138" t="s">
        <v>82</v>
      </c>
      <c r="AT176" s="146" t="s">
        <v>73</v>
      </c>
      <c r="AU176" s="146" t="s">
        <v>82</v>
      </c>
      <c r="AY176" s="138" t="s">
        <v>140</v>
      </c>
      <c r="BK176" s="147">
        <f>SUM(BK177:BK178)</f>
        <v>0</v>
      </c>
    </row>
    <row r="177" spans="1:65" s="2" customFormat="1" ht="21.75" customHeight="1">
      <c r="A177" s="33"/>
      <c r="B177" s="150"/>
      <c r="C177" s="151" t="s">
        <v>360</v>
      </c>
      <c r="D177" s="151" t="s">
        <v>142</v>
      </c>
      <c r="E177" s="152" t="s">
        <v>811</v>
      </c>
      <c r="F177" s="153" t="s">
        <v>812</v>
      </c>
      <c r="G177" s="154" t="s">
        <v>264</v>
      </c>
      <c r="H177" s="155">
        <v>60</v>
      </c>
      <c r="I177" s="156"/>
      <c r="J177" s="155">
        <f>ROUND(I177*H177,2)</f>
        <v>0</v>
      </c>
      <c r="K177" s="157"/>
      <c r="L177" s="34"/>
      <c r="M177" s="158" t="s">
        <v>1</v>
      </c>
      <c r="N177" s="159" t="s">
        <v>40</v>
      </c>
      <c r="O177" s="59"/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146</v>
      </c>
      <c r="AT177" s="162" t="s">
        <v>142</v>
      </c>
      <c r="AU177" s="162" t="s">
        <v>97</v>
      </c>
      <c r="AY177" s="18" t="s">
        <v>140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8" t="s">
        <v>97</v>
      </c>
      <c r="BK177" s="163">
        <f>ROUND(I177*H177,2)</f>
        <v>0</v>
      </c>
      <c r="BL177" s="18" t="s">
        <v>146</v>
      </c>
      <c r="BM177" s="162" t="s">
        <v>813</v>
      </c>
    </row>
    <row r="178" spans="1:65" s="2" customFormat="1" ht="21.75" customHeight="1">
      <c r="A178" s="33"/>
      <c r="B178" s="150"/>
      <c r="C178" s="181" t="s">
        <v>364</v>
      </c>
      <c r="D178" s="181" t="s">
        <v>189</v>
      </c>
      <c r="E178" s="182" t="s">
        <v>814</v>
      </c>
      <c r="F178" s="183" t="s">
        <v>815</v>
      </c>
      <c r="G178" s="184" t="s">
        <v>264</v>
      </c>
      <c r="H178" s="185">
        <v>60</v>
      </c>
      <c r="I178" s="186"/>
      <c r="J178" s="185">
        <f>ROUND(I178*H178,2)</f>
        <v>0</v>
      </c>
      <c r="K178" s="187"/>
      <c r="L178" s="188"/>
      <c r="M178" s="189" t="s">
        <v>1</v>
      </c>
      <c r="N178" s="190" t="s">
        <v>40</v>
      </c>
      <c r="O178" s="59"/>
      <c r="P178" s="160">
        <f>O178*H178</f>
        <v>0</v>
      </c>
      <c r="Q178" s="160">
        <v>0</v>
      </c>
      <c r="R178" s="160">
        <f>Q178*H178</f>
        <v>0</v>
      </c>
      <c r="S178" s="160">
        <v>0</v>
      </c>
      <c r="T178" s="161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171</v>
      </c>
      <c r="AT178" s="162" t="s">
        <v>189</v>
      </c>
      <c r="AU178" s="162" t="s">
        <v>97</v>
      </c>
      <c r="AY178" s="18" t="s">
        <v>140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8" t="s">
        <v>97</v>
      </c>
      <c r="BK178" s="163">
        <f>ROUND(I178*H178,2)</f>
        <v>0</v>
      </c>
      <c r="BL178" s="18" t="s">
        <v>146</v>
      </c>
      <c r="BM178" s="162" t="s">
        <v>816</v>
      </c>
    </row>
    <row r="179" spans="1:65" s="12" customFormat="1" ht="22.8" customHeight="1">
      <c r="B179" s="137"/>
      <c r="D179" s="138" t="s">
        <v>73</v>
      </c>
      <c r="E179" s="148" t="s">
        <v>817</v>
      </c>
      <c r="F179" s="148" t="s">
        <v>818</v>
      </c>
      <c r="I179" s="140"/>
      <c r="J179" s="149">
        <f>BK179</f>
        <v>0</v>
      </c>
      <c r="L179" s="137"/>
      <c r="M179" s="142"/>
      <c r="N179" s="143"/>
      <c r="O179" s="143"/>
      <c r="P179" s="144">
        <f>SUM(P180:P189)</f>
        <v>0</v>
      </c>
      <c r="Q179" s="143"/>
      <c r="R179" s="144">
        <f>SUM(R180:R189)</f>
        <v>36</v>
      </c>
      <c r="S179" s="143"/>
      <c r="T179" s="145">
        <f>SUM(T180:T189)</f>
        <v>0</v>
      </c>
      <c r="AR179" s="138" t="s">
        <v>82</v>
      </c>
      <c r="AT179" s="146" t="s">
        <v>73</v>
      </c>
      <c r="AU179" s="146" t="s">
        <v>82</v>
      </c>
      <c r="AY179" s="138" t="s">
        <v>140</v>
      </c>
      <c r="BK179" s="147">
        <f>SUM(BK180:BK189)</f>
        <v>0</v>
      </c>
    </row>
    <row r="180" spans="1:65" s="2" customFormat="1" ht="21.75" customHeight="1">
      <c r="A180" s="33"/>
      <c r="B180" s="150"/>
      <c r="C180" s="151" t="s">
        <v>368</v>
      </c>
      <c r="D180" s="151" t="s">
        <v>142</v>
      </c>
      <c r="E180" s="152" t="s">
        <v>819</v>
      </c>
      <c r="F180" s="153" t="s">
        <v>820</v>
      </c>
      <c r="G180" s="154" t="s">
        <v>671</v>
      </c>
      <c r="H180" s="155">
        <v>25</v>
      </c>
      <c r="I180" s="156"/>
      <c r="J180" s="155">
        <f t="shared" ref="J180:J189" si="20">ROUND(I180*H180,2)</f>
        <v>0</v>
      </c>
      <c r="K180" s="157"/>
      <c r="L180" s="34"/>
      <c r="M180" s="158" t="s">
        <v>1</v>
      </c>
      <c r="N180" s="159" t="s">
        <v>40</v>
      </c>
      <c r="O180" s="59"/>
      <c r="P180" s="160">
        <f t="shared" ref="P180:P189" si="21">O180*H180</f>
        <v>0</v>
      </c>
      <c r="Q180" s="160">
        <v>0</v>
      </c>
      <c r="R180" s="160">
        <f t="shared" ref="R180:R189" si="22">Q180*H180</f>
        <v>0</v>
      </c>
      <c r="S180" s="160">
        <v>0</v>
      </c>
      <c r="T180" s="161">
        <f t="shared" ref="T180:T189" si="23"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405</v>
      </c>
      <c r="AT180" s="162" t="s">
        <v>142</v>
      </c>
      <c r="AU180" s="162" t="s">
        <v>97</v>
      </c>
      <c r="AY180" s="18" t="s">
        <v>140</v>
      </c>
      <c r="BE180" s="163">
        <f t="shared" ref="BE180:BE189" si="24">IF(N180="základná",J180,0)</f>
        <v>0</v>
      </c>
      <c r="BF180" s="163">
        <f t="shared" ref="BF180:BF189" si="25">IF(N180="znížená",J180,0)</f>
        <v>0</v>
      </c>
      <c r="BG180" s="163">
        <f t="shared" ref="BG180:BG189" si="26">IF(N180="zákl. prenesená",J180,0)</f>
        <v>0</v>
      </c>
      <c r="BH180" s="163">
        <f t="shared" ref="BH180:BH189" si="27">IF(N180="zníž. prenesená",J180,0)</f>
        <v>0</v>
      </c>
      <c r="BI180" s="163">
        <f t="shared" ref="BI180:BI189" si="28">IF(N180="nulová",J180,0)</f>
        <v>0</v>
      </c>
      <c r="BJ180" s="18" t="s">
        <v>97</v>
      </c>
      <c r="BK180" s="163">
        <f t="shared" ref="BK180:BK189" si="29">ROUND(I180*H180,2)</f>
        <v>0</v>
      </c>
      <c r="BL180" s="18" t="s">
        <v>405</v>
      </c>
      <c r="BM180" s="162" t="s">
        <v>821</v>
      </c>
    </row>
    <row r="181" spans="1:65" s="2" customFormat="1" ht="16.5" customHeight="1">
      <c r="A181" s="33"/>
      <c r="B181" s="150"/>
      <c r="C181" s="151" t="s">
        <v>372</v>
      </c>
      <c r="D181" s="151" t="s">
        <v>142</v>
      </c>
      <c r="E181" s="152" t="s">
        <v>822</v>
      </c>
      <c r="F181" s="153" t="s">
        <v>823</v>
      </c>
      <c r="G181" s="154" t="s">
        <v>671</v>
      </c>
      <c r="H181" s="155">
        <v>25</v>
      </c>
      <c r="I181" s="156"/>
      <c r="J181" s="155">
        <f t="shared" si="20"/>
        <v>0</v>
      </c>
      <c r="K181" s="157"/>
      <c r="L181" s="34"/>
      <c r="M181" s="158" t="s">
        <v>1</v>
      </c>
      <c r="N181" s="159" t="s">
        <v>40</v>
      </c>
      <c r="O181" s="59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405</v>
      </c>
      <c r="AT181" s="162" t="s">
        <v>142</v>
      </c>
      <c r="AU181" s="162" t="s">
        <v>97</v>
      </c>
      <c r="AY181" s="18" t="s">
        <v>140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8" t="s">
        <v>97</v>
      </c>
      <c r="BK181" s="163">
        <f t="shared" si="29"/>
        <v>0</v>
      </c>
      <c r="BL181" s="18" t="s">
        <v>405</v>
      </c>
      <c r="BM181" s="162" t="s">
        <v>824</v>
      </c>
    </row>
    <row r="182" spans="1:65" s="2" customFormat="1" ht="21.75" customHeight="1">
      <c r="A182" s="33"/>
      <c r="B182" s="150"/>
      <c r="C182" s="151" t="s">
        <v>376</v>
      </c>
      <c r="D182" s="151" t="s">
        <v>142</v>
      </c>
      <c r="E182" s="152" t="s">
        <v>825</v>
      </c>
      <c r="F182" s="153" t="s">
        <v>826</v>
      </c>
      <c r="G182" s="154" t="s">
        <v>264</v>
      </c>
      <c r="H182" s="155">
        <v>300</v>
      </c>
      <c r="I182" s="156"/>
      <c r="J182" s="155">
        <f t="shared" si="20"/>
        <v>0</v>
      </c>
      <c r="K182" s="157"/>
      <c r="L182" s="34"/>
      <c r="M182" s="158" t="s">
        <v>1</v>
      </c>
      <c r="N182" s="159" t="s">
        <v>40</v>
      </c>
      <c r="O182" s="59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405</v>
      </c>
      <c r="AT182" s="162" t="s">
        <v>142</v>
      </c>
      <c r="AU182" s="162" t="s">
        <v>97</v>
      </c>
      <c r="AY182" s="18" t="s">
        <v>140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8" t="s">
        <v>97</v>
      </c>
      <c r="BK182" s="163">
        <f t="shared" si="29"/>
        <v>0</v>
      </c>
      <c r="BL182" s="18" t="s">
        <v>405</v>
      </c>
      <c r="BM182" s="162" t="s">
        <v>827</v>
      </c>
    </row>
    <row r="183" spans="1:65" s="2" customFormat="1" ht="16.5" customHeight="1">
      <c r="A183" s="33"/>
      <c r="B183" s="150"/>
      <c r="C183" s="151" t="s">
        <v>380</v>
      </c>
      <c r="D183" s="151" t="s">
        <v>142</v>
      </c>
      <c r="E183" s="152" t="s">
        <v>828</v>
      </c>
      <c r="F183" s="153" t="s">
        <v>829</v>
      </c>
      <c r="G183" s="154" t="s">
        <v>161</v>
      </c>
      <c r="H183" s="155">
        <v>106</v>
      </c>
      <c r="I183" s="156"/>
      <c r="J183" s="155">
        <f t="shared" si="20"/>
        <v>0</v>
      </c>
      <c r="K183" s="157"/>
      <c r="L183" s="34"/>
      <c r="M183" s="158" t="s">
        <v>1</v>
      </c>
      <c r="N183" s="159" t="s">
        <v>40</v>
      </c>
      <c r="O183" s="59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2" t="s">
        <v>405</v>
      </c>
      <c r="AT183" s="162" t="s">
        <v>142</v>
      </c>
      <c r="AU183" s="162" t="s">
        <v>97</v>
      </c>
      <c r="AY183" s="18" t="s">
        <v>140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8" t="s">
        <v>97</v>
      </c>
      <c r="BK183" s="163">
        <f t="shared" si="29"/>
        <v>0</v>
      </c>
      <c r="BL183" s="18" t="s">
        <v>405</v>
      </c>
      <c r="BM183" s="162" t="s">
        <v>830</v>
      </c>
    </row>
    <row r="184" spans="1:65" s="2" customFormat="1" ht="16.5" customHeight="1">
      <c r="A184" s="33"/>
      <c r="B184" s="150"/>
      <c r="C184" s="151" t="s">
        <v>384</v>
      </c>
      <c r="D184" s="151" t="s">
        <v>142</v>
      </c>
      <c r="E184" s="152" t="s">
        <v>831</v>
      </c>
      <c r="F184" s="153" t="s">
        <v>832</v>
      </c>
      <c r="G184" s="154" t="s">
        <v>264</v>
      </c>
      <c r="H184" s="155">
        <v>300</v>
      </c>
      <c r="I184" s="156"/>
      <c r="J184" s="155">
        <f t="shared" si="20"/>
        <v>0</v>
      </c>
      <c r="K184" s="157"/>
      <c r="L184" s="34"/>
      <c r="M184" s="158" t="s">
        <v>1</v>
      </c>
      <c r="N184" s="159" t="s">
        <v>40</v>
      </c>
      <c r="O184" s="59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2" t="s">
        <v>405</v>
      </c>
      <c r="AT184" s="162" t="s">
        <v>142</v>
      </c>
      <c r="AU184" s="162" t="s">
        <v>97</v>
      </c>
      <c r="AY184" s="18" t="s">
        <v>140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8" t="s">
        <v>97</v>
      </c>
      <c r="BK184" s="163">
        <f t="shared" si="29"/>
        <v>0</v>
      </c>
      <c r="BL184" s="18" t="s">
        <v>405</v>
      </c>
      <c r="BM184" s="162" t="s">
        <v>833</v>
      </c>
    </row>
    <row r="185" spans="1:65" s="2" customFormat="1" ht="16.5" customHeight="1">
      <c r="A185" s="33"/>
      <c r="B185" s="150"/>
      <c r="C185" s="181" t="s">
        <v>388</v>
      </c>
      <c r="D185" s="181" t="s">
        <v>189</v>
      </c>
      <c r="E185" s="182" t="s">
        <v>834</v>
      </c>
      <c r="F185" s="183" t="s">
        <v>835</v>
      </c>
      <c r="G185" s="184" t="s">
        <v>178</v>
      </c>
      <c r="H185" s="185">
        <v>36</v>
      </c>
      <c r="I185" s="186"/>
      <c r="J185" s="185">
        <f t="shared" si="20"/>
        <v>0</v>
      </c>
      <c r="K185" s="187"/>
      <c r="L185" s="188"/>
      <c r="M185" s="189" t="s">
        <v>1</v>
      </c>
      <c r="N185" s="190" t="s">
        <v>40</v>
      </c>
      <c r="O185" s="59"/>
      <c r="P185" s="160">
        <f t="shared" si="21"/>
        <v>0</v>
      </c>
      <c r="Q185" s="160">
        <v>1</v>
      </c>
      <c r="R185" s="160">
        <f t="shared" si="22"/>
        <v>36</v>
      </c>
      <c r="S185" s="160">
        <v>0</v>
      </c>
      <c r="T185" s="161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664</v>
      </c>
      <c r="AT185" s="162" t="s">
        <v>189</v>
      </c>
      <c r="AU185" s="162" t="s">
        <v>97</v>
      </c>
      <c r="AY185" s="18" t="s">
        <v>140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8" t="s">
        <v>97</v>
      </c>
      <c r="BK185" s="163">
        <f t="shared" si="29"/>
        <v>0</v>
      </c>
      <c r="BL185" s="18" t="s">
        <v>405</v>
      </c>
      <c r="BM185" s="162" t="s">
        <v>836</v>
      </c>
    </row>
    <row r="186" spans="1:65" s="2" customFormat="1" ht="16.5" customHeight="1">
      <c r="A186" s="33"/>
      <c r="B186" s="150"/>
      <c r="C186" s="151" t="s">
        <v>392</v>
      </c>
      <c r="D186" s="151" t="s">
        <v>142</v>
      </c>
      <c r="E186" s="152" t="s">
        <v>837</v>
      </c>
      <c r="F186" s="153" t="s">
        <v>838</v>
      </c>
      <c r="G186" s="154" t="s">
        <v>264</v>
      </c>
      <c r="H186" s="155">
        <v>300</v>
      </c>
      <c r="I186" s="156"/>
      <c r="J186" s="155">
        <f t="shared" si="20"/>
        <v>0</v>
      </c>
      <c r="K186" s="157"/>
      <c r="L186" s="34"/>
      <c r="M186" s="158" t="s">
        <v>1</v>
      </c>
      <c r="N186" s="159" t="s">
        <v>40</v>
      </c>
      <c r="O186" s="59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405</v>
      </c>
      <c r="AT186" s="162" t="s">
        <v>142</v>
      </c>
      <c r="AU186" s="162" t="s">
        <v>97</v>
      </c>
      <c r="AY186" s="18" t="s">
        <v>140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8" t="s">
        <v>97</v>
      </c>
      <c r="BK186" s="163">
        <f t="shared" si="29"/>
        <v>0</v>
      </c>
      <c r="BL186" s="18" t="s">
        <v>405</v>
      </c>
      <c r="BM186" s="162" t="s">
        <v>839</v>
      </c>
    </row>
    <row r="187" spans="1:65" s="2" customFormat="1" ht="16.5" customHeight="1">
      <c r="A187" s="33"/>
      <c r="B187" s="150"/>
      <c r="C187" s="181" t="s">
        <v>397</v>
      </c>
      <c r="D187" s="181" t="s">
        <v>189</v>
      </c>
      <c r="E187" s="182" t="s">
        <v>840</v>
      </c>
      <c r="F187" s="183" t="s">
        <v>841</v>
      </c>
      <c r="G187" s="184" t="s">
        <v>671</v>
      </c>
      <c r="H187" s="185">
        <v>4</v>
      </c>
      <c r="I187" s="186"/>
      <c r="J187" s="185">
        <f t="shared" si="20"/>
        <v>0</v>
      </c>
      <c r="K187" s="187"/>
      <c r="L187" s="188"/>
      <c r="M187" s="189" t="s">
        <v>1</v>
      </c>
      <c r="N187" s="190" t="s">
        <v>40</v>
      </c>
      <c r="O187" s="59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664</v>
      </c>
      <c r="AT187" s="162" t="s">
        <v>189</v>
      </c>
      <c r="AU187" s="162" t="s">
        <v>97</v>
      </c>
      <c r="AY187" s="18" t="s">
        <v>140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8" t="s">
        <v>97</v>
      </c>
      <c r="BK187" s="163">
        <f t="shared" si="29"/>
        <v>0</v>
      </c>
      <c r="BL187" s="18" t="s">
        <v>405</v>
      </c>
      <c r="BM187" s="162" t="s">
        <v>842</v>
      </c>
    </row>
    <row r="188" spans="1:65" s="2" customFormat="1" ht="16.5" customHeight="1">
      <c r="A188" s="33"/>
      <c r="B188" s="150"/>
      <c r="C188" s="151" t="s">
        <v>401</v>
      </c>
      <c r="D188" s="151" t="s">
        <v>142</v>
      </c>
      <c r="E188" s="152" t="s">
        <v>843</v>
      </c>
      <c r="F188" s="153" t="s">
        <v>844</v>
      </c>
      <c r="G188" s="154" t="s">
        <v>264</v>
      </c>
      <c r="H188" s="155">
        <v>300</v>
      </c>
      <c r="I188" s="156"/>
      <c r="J188" s="155">
        <f t="shared" si="20"/>
        <v>0</v>
      </c>
      <c r="K188" s="157"/>
      <c r="L188" s="34"/>
      <c r="M188" s="158" t="s">
        <v>1</v>
      </c>
      <c r="N188" s="159" t="s">
        <v>40</v>
      </c>
      <c r="O188" s="59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405</v>
      </c>
      <c r="AT188" s="162" t="s">
        <v>142</v>
      </c>
      <c r="AU188" s="162" t="s">
        <v>97</v>
      </c>
      <c r="AY188" s="18" t="s">
        <v>140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8" t="s">
        <v>97</v>
      </c>
      <c r="BK188" s="163">
        <f t="shared" si="29"/>
        <v>0</v>
      </c>
      <c r="BL188" s="18" t="s">
        <v>405</v>
      </c>
      <c r="BM188" s="162" t="s">
        <v>845</v>
      </c>
    </row>
    <row r="189" spans="1:65" s="2" customFormat="1" ht="16.5" customHeight="1">
      <c r="A189" s="33"/>
      <c r="B189" s="150"/>
      <c r="C189" s="151" t="s">
        <v>405</v>
      </c>
      <c r="D189" s="151" t="s">
        <v>142</v>
      </c>
      <c r="E189" s="152" t="s">
        <v>846</v>
      </c>
      <c r="F189" s="153" t="s">
        <v>847</v>
      </c>
      <c r="G189" s="154" t="s">
        <v>145</v>
      </c>
      <c r="H189" s="155">
        <v>133</v>
      </c>
      <c r="I189" s="156"/>
      <c r="J189" s="155">
        <f t="shared" si="20"/>
        <v>0</v>
      </c>
      <c r="K189" s="157"/>
      <c r="L189" s="34"/>
      <c r="M189" s="158" t="s">
        <v>1</v>
      </c>
      <c r="N189" s="159" t="s">
        <v>40</v>
      </c>
      <c r="O189" s="59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405</v>
      </c>
      <c r="AT189" s="162" t="s">
        <v>142</v>
      </c>
      <c r="AU189" s="162" t="s">
        <v>97</v>
      </c>
      <c r="AY189" s="18" t="s">
        <v>140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8" t="s">
        <v>97</v>
      </c>
      <c r="BK189" s="163">
        <f t="shared" si="29"/>
        <v>0</v>
      </c>
      <c r="BL189" s="18" t="s">
        <v>405</v>
      </c>
      <c r="BM189" s="162" t="s">
        <v>848</v>
      </c>
    </row>
    <row r="190" spans="1:65" s="12" customFormat="1" ht="25.95" customHeight="1">
      <c r="B190" s="137"/>
      <c r="D190" s="138" t="s">
        <v>73</v>
      </c>
      <c r="E190" s="139" t="s">
        <v>849</v>
      </c>
      <c r="F190" s="139" t="s">
        <v>850</v>
      </c>
      <c r="I190" s="140"/>
      <c r="J190" s="141">
        <f>BK190</f>
        <v>0</v>
      </c>
      <c r="L190" s="137"/>
      <c r="M190" s="142"/>
      <c r="N190" s="143"/>
      <c r="O190" s="143"/>
      <c r="P190" s="144">
        <f>P191</f>
        <v>0</v>
      </c>
      <c r="Q190" s="143"/>
      <c r="R190" s="144">
        <f>R191</f>
        <v>0</v>
      </c>
      <c r="S190" s="143"/>
      <c r="T190" s="145">
        <f>T191</f>
        <v>0</v>
      </c>
      <c r="AR190" s="138" t="s">
        <v>146</v>
      </c>
      <c r="AT190" s="146" t="s">
        <v>73</v>
      </c>
      <c r="AU190" s="146" t="s">
        <v>74</v>
      </c>
      <c r="AY190" s="138" t="s">
        <v>140</v>
      </c>
      <c r="BK190" s="147">
        <f>BK191</f>
        <v>0</v>
      </c>
    </row>
    <row r="191" spans="1:65" s="2" customFormat="1" ht="16.5" customHeight="1">
      <c r="A191" s="33"/>
      <c r="B191" s="150"/>
      <c r="C191" s="151" t="s">
        <v>409</v>
      </c>
      <c r="D191" s="151" t="s">
        <v>142</v>
      </c>
      <c r="E191" s="152" t="s">
        <v>851</v>
      </c>
      <c r="F191" s="153" t="s">
        <v>852</v>
      </c>
      <c r="G191" s="154" t="s">
        <v>853</v>
      </c>
      <c r="H191" s="155">
        <v>25</v>
      </c>
      <c r="I191" s="156"/>
      <c r="J191" s="155">
        <f>ROUND(I191*H191,2)</f>
        <v>0</v>
      </c>
      <c r="K191" s="157"/>
      <c r="L191" s="34"/>
      <c r="M191" s="191" t="s">
        <v>1</v>
      </c>
      <c r="N191" s="192" t="s">
        <v>40</v>
      </c>
      <c r="O191" s="193"/>
      <c r="P191" s="194">
        <f>O191*H191</f>
        <v>0</v>
      </c>
      <c r="Q191" s="194">
        <v>0</v>
      </c>
      <c r="R191" s="194">
        <f>Q191*H191</f>
        <v>0</v>
      </c>
      <c r="S191" s="194">
        <v>0</v>
      </c>
      <c r="T191" s="195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405</v>
      </c>
      <c r="AT191" s="162" t="s">
        <v>142</v>
      </c>
      <c r="AU191" s="162" t="s">
        <v>82</v>
      </c>
      <c r="AY191" s="18" t="s">
        <v>140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8" t="s">
        <v>97</v>
      </c>
      <c r="BK191" s="163">
        <f>ROUND(I191*H191,2)</f>
        <v>0</v>
      </c>
      <c r="BL191" s="18" t="s">
        <v>405</v>
      </c>
      <c r="BM191" s="162" t="s">
        <v>854</v>
      </c>
    </row>
    <row r="192" spans="1:65" s="2" customFormat="1" ht="6.9" customHeight="1">
      <c r="A192" s="33"/>
      <c r="B192" s="48"/>
      <c r="C192" s="49"/>
      <c r="D192" s="49"/>
      <c r="E192" s="49"/>
      <c r="F192" s="49"/>
      <c r="G192" s="49"/>
      <c r="H192" s="49"/>
      <c r="I192" s="49"/>
      <c r="J192" s="49"/>
      <c r="K192" s="49"/>
      <c r="L192" s="34"/>
      <c r="M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</row>
  </sheetData>
  <autoFilter ref="C120:K191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582"/>
  <sheetViews>
    <sheetView showGridLines="0" topLeftCell="A554" workbookViewId="0">
      <selection activeCell="F522" sqref="F52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92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39" t="s">
        <v>855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ROUND(J132,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ROUND((SUM(BE132:BE581)),  2)</f>
        <v>0</v>
      </c>
      <c r="G33" s="33"/>
      <c r="H33" s="33"/>
      <c r="I33" s="106">
        <v>0.2</v>
      </c>
      <c r="J33" s="105">
        <f>ROUND(((SUM(BE132:BE581))*I33),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ROUND((SUM(BF132:BF581)),  2)</f>
        <v>0</v>
      </c>
      <c r="G34" s="33"/>
      <c r="H34" s="33"/>
      <c r="I34" s="106">
        <v>0.2</v>
      </c>
      <c r="J34" s="105">
        <f>ROUND(((SUM(BF132:BF581))*I34),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ROUND((SUM(BG132:BG581)),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ROUND((SUM(BH132:BH581)),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ROUND((SUM(BI132:BI581)),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39" t="str">
        <f>E9</f>
        <v>SO04 - SO04  Drobná architektúra a sadové úpravy - úprava ku 14.02.2021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J132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2:12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J133</f>
        <v>0</v>
      </c>
      <c r="L97" s="118"/>
    </row>
    <row r="98" spans="2:12" s="10" customFormat="1" ht="19.95" customHeight="1">
      <c r="B98" s="122"/>
      <c r="D98" s="123" t="s">
        <v>117</v>
      </c>
      <c r="E98" s="124"/>
      <c r="F98" s="124"/>
      <c r="G98" s="124"/>
      <c r="H98" s="124"/>
      <c r="I98" s="124"/>
      <c r="J98" s="125">
        <f>J134</f>
        <v>0</v>
      </c>
      <c r="L98" s="122"/>
    </row>
    <row r="99" spans="2:12" s="10" customFormat="1" ht="19.95" customHeight="1">
      <c r="B99" s="122"/>
      <c r="D99" s="123" t="s">
        <v>118</v>
      </c>
      <c r="E99" s="124"/>
      <c r="F99" s="124"/>
      <c r="G99" s="124"/>
      <c r="H99" s="124"/>
      <c r="I99" s="124"/>
      <c r="J99" s="125">
        <f>J262</f>
        <v>0</v>
      </c>
      <c r="L99" s="122"/>
    </row>
    <row r="100" spans="2:12" s="10" customFormat="1" ht="19.95" customHeight="1">
      <c r="B100" s="122"/>
      <c r="D100" s="123" t="s">
        <v>856</v>
      </c>
      <c r="E100" s="124"/>
      <c r="F100" s="124"/>
      <c r="G100" s="124"/>
      <c r="H100" s="124"/>
      <c r="I100" s="124"/>
      <c r="J100" s="125">
        <f>J312</f>
        <v>0</v>
      </c>
      <c r="L100" s="122"/>
    </row>
    <row r="101" spans="2:12" s="10" customFormat="1" ht="19.95" customHeight="1">
      <c r="B101" s="122"/>
      <c r="D101" s="123" t="s">
        <v>120</v>
      </c>
      <c r="E101" s="124"/>
      <c r="F101" s="124"/>
      <c r="G101" s="124"/>
      <c r="H101" s="124"/>
      <c r="I101" s="124"/>
      <c r="J101" s="125">
        <f>J342</f>
        <v>0</v>
      </c>
      <c r="L101" s="122"/>
    </row>
    <row r="102" spans="2:12" s="10" customFormat="1" ht="19.95" customHeight="1">
      <c r="B102" s="122"/>
      <c r="D102" s="123" t="s">
        <v>121</v>
      </c>
      <c r="E102" s="124"/>
      <c r="F102" s="124"/>
      <c r="G102" s="124"/>
      <c r="H102" s="124"/>
      <c r="I102" s="124"/>
      <c r="J102" s="125">
        <f>J351</f>
        <v>0</v>
      </c>
      <c r="L102" s="122"/>
    </row>
    <row r="103" spans="2:12" s="10" customFormat="1" ht="19.95" customHeight="1">
      <c r="B103" s="122"/>
      <c r="D103" s="123" t="s">
        <v>122</v>
      </c>
      <c r="E103" s="124"/>
      <c r="F103" s="124"/>
      <c r="G103" s="124"/>
      <c r="H103" s="124"/>
      <c r="I103" s="124"/>
      <c r="J103" s="125">
        <f>J369</f>
        <v>0</v>
      </c>
      <c r="L103" s="122"/>
    </row>
    <row r="104" spans="2:12" s="9" customFormat="1" ht="24.9" customHeight="1">
      <c r="B104" s="118"/>
      <c r="D104" s="119" t="s">
        <v>123</v>
      </c>
      <c r="E104" s="120"/>
      <c r="F104" s="120"/>
      <c r="G104" s="120"/>
      <c r="H104" s="120"/>
      <c r="I104" s="120"/>
      <c r="J104" s="121">
        <f>J371</f>
        <v>0</v>
      </c>
      <c r="L104" s="118"/>
    </row>
    <row r="105" spans="2:12" s="10" customFormat="1" ht="19.95" customHeight="1">
      <c r="B105" s="122"/>
      <c r="D105" s="123" t="s">
        <v>857</v>
      </c>
      <c r="E105" s="124"/>
      <c r="F105" s="124"/>
      <c r="G105" s="124"/>
      <c r="H105" s="124"/>
      <c r="I105" s="124"/>
      <c r="J105" s="125">
        <f>J372</f>
        <v>0</v>
      </c>
      <c r="L105" s="122"/>
    </row>
    <row r="106" spans="2:12" s="10" customFormat="1" ht="19.95" customHeight="1">
      <c r="B106" s="122"/>
      <c r="D106" s="123" t="s">
        <v>858</v>
      </c>
      <c r="E106" s="124"/>
      <c r="F106" s="124"/>
      <c r="G106" s="124"/>
      <c r="H106" s="124"/>
      <c r="I106" s="124"/>
      <c r="J106" s="125">
        <f>J401</f>
        <v>0</v>
      </c>
      <c r="L106" s="122"/>
    </row>
    <row r="107" spans="2:12" s="10" customFormat="1" ht="19.95" customHeight="1">
      <c r="B107" s="122"/>
      <c r="D107" s="123" t="s">
        <v>859</v>
      </c>
      <c r="E107" s="124"/>
      <c r="F107" s="124"/>
      <c r="G107" s="124"/>
      <c r="H107" s="124"/>
      <c r="I107" s="124"/>
      <c r="J107" s="125">
        <f>J412</f>
        <v>0</v>
      </c>
      <c r="L107" s="122"/>
    </row>
    <row r="108" spans="2:12" s="9" customFormat="1" ht="24.9" customHeight="1">
      <c r="B108" s="118"/>
      <c r="D108" s="119" t="s">
        <v>860</v>
      </c>
      <c r="E108" s="120"/>
      <c r="F108" s="120"/>
      <c r="G108" s="120"/>
      <c r="H108" s="120"/>
      <c r="I108" s="120"/>
      <c r="J108" s="121">
        <f>J555</f>
        <v>0</v>
      </c>
      <c r="L108" s="118"/>
    </row>
    <row r="109" spans="2:12" s="10" customFormat="1" ht="19.95" customHeight="1">
      <c r="B109" s="122"/>
      <c r="D109" s="123" t="s">
        <v>861</v>
      </c>
      <c r="E109" s="124"/>
      <c r="F109" s="124"/>
      <c r="G109" s="124"/>
      <c r="H109" s="124"/>
      <c r="I109" s="124"/>
      <c r="J109" s="125">
        <f>J556</f>
        <v>0</v>
      </c>
      <c r="L109" s="122"/>
    </row>
    <row r="110" spans="2:12" s="9" customFormat="1" ht="24.9" customHeight="1">
      <c r="B110" s="118"/>
      <c r="D110" s="119" t="s">
        <v>125</v>
      </c>
      <c r="E110" s="120"/>
      <c r="F110" s="120"/>
      <c r="G110" s="120"/>
      <c r="H110" s="120"/>
      <c r="I110" s="120"/>
      <c r="J110" s="121">
        <f>J576</f>
        <v>0</v>
      </c>
      <c r="L110" s="118"/>
    </row>
    <row r="111" spans="2:12" s="10" customFormat="1" ht="19.95" customHeight="1">
      <c r="B111" s="122"/>
      <c r="D111" s="123" t="s">
        <v>862</v>
      </c>
      <c r="E111" s="124"/>
      <c r="F111" s="124"/>
      <c r="G111" s="124"/>
      <c r="H111" s="124"/>
      <c r="I111" s="124"/>
      <c r="J111" s="125">
        <f>J577</f>
        <v>0</v>
      </c>
      <c r="L111" s="122"/>
    </row>
    <row r="112" spans="2:12" s="10" customFormat="1" ht="19.95" customHeight="1">
      <c r="B112" s="122"/>
      <c r="D112" s="123" t="s">
        <v>863</v>
      </c>
      <c r="E112" s="124"/>
      <c r="F112" s="124"/>
      <c r="G112" s="124"/>
      <c r="H112" s="124"/>
      <c r="I112" s="124"/>
      <c r="J112" s="125">
        <f>J579</f>
        <v>0</v>
      </c>
      <c r="L112" s="122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" customHeight="1">
      <c r="A114" s="33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" customHeight="1">
      <c r="A118" s="33"/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" customHeight="1">
      <c r="A119" s="33"/>
      <c r="B119" s="34"/>
      <c r="C119" s="22" t="s">
        <v>126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14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58" t="str">
        <f>E7</f>
        <v>Revitalizácia areálu Plaváreň Štiavničky</v>
      </c>
      <c r="F122" s="259"/>
      <c r="G122" s="259"/>
      <c r="H122" s="259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109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30" customHeight="1">
      <c r="A124" s="33"/>
      <c r="B124" s="34"/>
      <c r="C124" s="33"/>
      <c r="D124" s="33"/>
      <c r="E124" s="239" t="str">
        <f>E9</f>
        <v>SO04 - SO04  Drobná architektúra a sadové úpravy - úprava ku 14.02.2021</v>
      </c>
      <c r="F124" s="257"/>
      <c r="G124" s="257"/>
      <c r="H124" s="257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18</v>
      </c>
      <c r="D126" s="33"/>
      <c r="E126" s="33"/>
      <c r="F126" s="26" t="str">
        <f>F12</f>
        <v>Banská Bystrica</v>
      </c>
      <c r="G126" s="33"/>
      <c r="H126" s="33"/>
      <c r="I126" s="28" t="s">
        <v>20</v>
      </c>
      <c r="J126" s="56" t="str">
        <f>IF(J12="","",J12)</f>
        <v>25. 11. 2020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22</v>
      </c>
      <c r="D128" s="33"/>
      <c r="E128" s="33"/>
      <c r="F128" s="26" t="str">
        <f>E15</f>
        <v>MBB, a.s., ČSA 26, Banská Bystrica</v>
      </c>
      <c r="G128" s="33"/>
      <c r="H128" s="33"/>
      <c r="I128" s="28" t="s">
        <v>28</v>
      </c>
      <c r="J128" s="31" t="str">
        <f>E21</f>
        <v>CREAT, s.r.o.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15" customHeight="1">
      <c r="A129" s="33"/>
      <c r="B129" s="34"/>
      <c r="C129" s="28" t="s">
        <v>26</v>
      </c>
      <c r="D129" s="33"/>
      <c r="E129" s="33"/>
      <c r="F129" s="26" t="str">
        <f>IF(E18="","",E18)</f>
        <v>Vyplň údaj</v>
      </c>
      <c r="G129" s="33"/>
      <c r="H129" s="33"/>
      <c r="I129" s="28" t="s">
        <v>31</v>
      </c>
      <c r="J129" s="31" t="str">
        <f>E24</f>
        <v>Ing.Jedlička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6"/>
      <c r="B131" s="127"/>
      <c r="C131" s="128" t="s">
        <v>127</v>
      </c>
      <c r="D131" s="129" t="s">
        <v>59</v>
      </c>
      <c r="E131" s="129" t="s">
        <v>55</v>
      </c>
      <c r="F131" s="129" t="s">
        <v>56</v>
      </c>
      <c r="G131" s="129" t="s">
        <v>128</v>
      </c>
      <c r="H131" s="129" t="s">
        <v>129</v>
      </c>
      <c r="I131" s="129" t="s">
        <v>130</v>
      </c>
      <c r="J131" s="130" t="s">
        <v>113</v>
      </c>
      <c r="K131" s="131" t="s">
        <v>131</v>
      </c>
      <c r="L131" s="132"/>
      <c r="M131" s="63" t="s">
        <v>1</v>
      </c>
      <c r="N131" s="64" t="s">
        <v>38</v>
      </c>
      <c r="O131" s="64" t="s">
        <v>132</v>
      </c>
      <c r="P131" s="64" t="s">
        <v>133</v>
      </c>
      <c r="Q131" s="64" t="s">
        <v>134</v>
      </c>
      <c r="R131" s="64" t="s">
        <v>135</v>
      </c>
      <c r="S131" s="64" t="s">
        <v>136</v>
      </c>
      <c r="T131" s="65" t="s">
        <v>137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8" customHeight="1">
      <c r="A132" s="33"/>
      <c r="B132" s="34"/>
      <c r="C132" s="70" t="s">
        <v>114</v>
      </c>
      <c r="D132" s="33"/>
      <c r="E132" s="33"/>
      <c r="F132" s="33"/>
      <c r="G132" s="33"/>
      <c r="H132" s="33"/>
      <c r="I132" s="33"/>
      <c r="J132" s="133">
        <f>BK132</f>
        <v>0</v>
      </c>
      <c r="K132" s="33"/>
      <c r="L132" s="34"/>
      <c r="M132" s="66"/>
      <c r="N132" s="57"/>
      <c r="O132" s="67"/>
      <c r="P132" s="134">
        <f>P133+P371+P555+P576</f>
        <v>0</v>
      </c>
      <c r="Q132" s="67"/>
      <c r="R132" s="134">
        <f>R133+R371+R555+R576</f>
        <v>360.89912670000001</v>
      </c>
      <c r="S132" s="67"/>
      <c r="T132" s="135">
        <f>T133+T371+T555+T576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73</v>
      </c>
      <c r="AU132" s="18" t="s">
        <v>115</v>
      </c>
      <c r="BK132" s="136">
        <f>BK133+BK371+BK555+BK576</f>
        <v>0</v>
      </c>
    </row>
    <row r="133" spans="1:65" s="12" customFormat="1" ht="25.95" customHeight="1">
      <c r="B133" s="137"/>
      <c r="D133" s="138" t="s">
        <v>73</v>
      </c>
      <c r="E133" s="139" t="s">
        <v>138</v>
      </c>
      <c r="F133" s="139" t="s">
        <v>139</v>
      </c>
      <c r="I133" s="140"/>
      <c r="J133" s="141">
        <f>BK133</f>
        <v>0</v>
      </c>
      <c r="L133" s="137"/>
      <c r="M133" s="142"/>
      <c r="N133" s="143"/>
      <c r="O133" s="143"/>
      <c r="P133" s="144">
        <f>P134+P262+P312+P342+P351+P369</f>
        <v>0</v>
      </c>
      <c r="Q133" s="143"/>
      <c r="R133" s="144">
        <f>R134+R262+R312+R342+R351+R369</f>
        <v>124.7556656</v>
      </c>
      <c r="S133" s="143"/>
      <c r="T133" s="145">
        <f>T134+T262+T312+T342+T351+T369</f>
        <v>0</v>
      </c>
      <c r="AR133" s="138" t="s">
        <v>82</v>
      </c>
      <c r="AT133" s="146" t="s">
        <v>73</v>
      </c>
      <c r="AU133" s="146" t="s">
        <v>74</v>
      </c>
      <c r="AY133" s="138" t="s">
        <v>140</v>
      </c>
      <c r="BK133" s="147">
        <f>BK134+BK262+BK312+BK342+BK351+BK369</f>
        <v>0</v>
      </c>
    </row>
    <row r="134" spans="1:65" s="12" customFormat="1" ht="22.8" customHeight="1">
      <c r="B134" s="137"/>
      <c r="D134" s="138" t="s">
        <v>73</v>
      </c>
      <c r="E134" s="148" t="s">
        <v>82</v>
      </c>
      <c r="F134" s="148" t="s">
        <v>141</v>
      </c>
      <c r="I134" s="140"/>
      <c r="J134" s="149">
        <f>BK134</f>
        <v>0</v>
      </c>
      <c r="L134" s="137"/>
      <c r="M134" s="142"/>
      <c r="N134" s="143"/>
      <c r="O134" s="143"/>
      <c r="P134" s="144">
        <f>SUM(P135:P261)</f>
        <v>0</v>
      </c>
      <c r="Q134" s="143"/>
      <c r="R134" s="144">
        <f>SUM(R135:R261)</f>
        <v>80.267899999999997</v>
      </c>
      <c r="S134" s="143"/>
      <c r="T134" s="145">
        <f>SUM(T135:T261)</f>
        <v>0</v>
      </c>
      <c r="AR134" s="138" t="s">
        <v>82</v>
      </c>
      <c r="AT134" s="146" t="s">
        <v>73</v>
      </c>
      <c r="AU134" s="146" t="s">
        <v>82</v>
      </c>
      <c r="AY134" s="138" t="s">
        <v>140</v>
      </c>
      <c r="BK134" s="147">
        <f>SUM(BK135:BK261)</f>
        <v>0</v>
      </c>
    </row>
    <row r="135" spans="1:65" s="2" customFormat="1" ht="21.75" customHeight="1">
      <c r="A135" s="33"/>
      <c r="B135" s="150"/>
      <c r="C135" s="151" t="s">
        <v>82</v>
      </c>
      <c r="D135" s="151" t="s">
        <v>142</v>
      </c>
      <c r="E135" s="152" t="s">
        <v>476</v>
      </c>
      <c r="F135" s="153" t="s">
        <v>477</v>
      </c>
      <c r="G135" s="154" t="s">
        <v>161</v>
      </c>
      <c r="H135" s="155">
        <v>4.3</v>
      </c>
      <c r="I135" s="156"/>
      <c r="J135" s="155">
        <f>ROUND(I135*H135,2)</f>
        <v>0</v>
      </c>
      <c r="K135" s="157"/>
      <c r="L135" s="34"/>
      <c r="M135" s="158" t="s">
        <v>1</v>
      </c>
      <c r="N135" s="159" t="s">
        <v>40</v>
      </c>
      <c r="O135" s="59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146</v>
      </c>
      <c r="AT135" s="162" t="s">
        <v>142</v>
      </c>
      <c r="AU135" s="162" t="s">
        <v>97</v>
      </c>
      <c r="AY135" s="18" t="s">
        <v>140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8" t="s">
        <v>97</v>
      </c>
      <c r="BK135" s="163">
        <f>ROUND(I135*H135,2)</f>
        <v>0</v>
      </c>
      <c r="BL135" s="18" t="s">
        <v>146</v>
      </c>
      <c r="BM135" s="162" t="s">
        <v>864</v>
      </c>
    </row>
    <row r="136" spans="1:65" s="15" customFormat="1">
      <c r="B136" s="196"/>
      <c r="D136" s="165" t="s">
        <v>180</v>
      </c>
      <c r="E136" s="197" t="s">
        <v>1</v>
      </c>
      <c r="F136" s="198" t="s">
        <v>865</v>
      </c>
      <c r="H136" s="197" t="s">
        <v>1</v>
      </c>
      <c r="I136" s="199"/>
      <c r="L136" s="196"/>
      <c r="M136" s="200"/>
      <c r="N136" s="201"/>
      <c r="O136" s="201"/>
      <c r="P136" s="201"/>
      <c r="Q136" s="201"/>
      <c r="R136" s="201"/>
      <c r="S136" s="201"/>
      <c r="T136" s="202"/>
      <c r="AT136" s="197" t="s">
        <v>180</v>
      </c>
      <c r="AU136" s="197" t="s">
        <v>97</v>
      </c>
      <c r="AV136" s="15" t="s">
        <v>82</v>
      </c>
      <c r="AW136" s="15" t="s">
        <v>30</v>
      </c>
      <c r="AX136" s="15" t="s">
        <v>74</v>
      </c>
      <c r="AY136" s="197" t="s">
        <v>140</v>
      </c>
    </row>
    <row r="137" spans="1:65" s="13" customFormat="1">
      <c r="B137" s="164"/>
      <c r="D137" s="165" t="s">
        <v>180</v>
      </c>
      <c r="E137" s="166" t="s">
        <v>1</v>
      </c>
      <c r="F137" s="167" t="s">
        <v>866</v>
      </c>
      <c r="H137" s="168">
        <v>4.3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180</v>
      </c>
      <c r="AU137" s="166" t="s">
        <v>97</v>
      </c>
      <c r="AV137" s="13" t="s">
        <v>97</v>
      </c>
      <c r="AW137" s="13" t="s">
        <v>30</v>
      </c>
      <c r="AX137" s="13" t="s">
        <v>74</v>
      </c>
      <c r="AY137" s="166" t="s">
        <v>140</v>
      </c>
    </row>
    <row r="138" spans="1:65" s="14" customFormat="1">
      <c r="B138" s="173"/>
      <c r="D138" s="165" t="s">
        <v>180</v>
      </c>
      <c r="E138" s="174" t="s">
        <v>1</v>
      </c>
      <c r="F138" s="175" t="s">
        <v>182</v>
      </c>
      <c r="H138" s="176">
        <v>4.3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180</v>
      </c>
      <c r="AU138" s="174" t="s">
        <v>97</v>
      </c>
      <c r="AV138" s="14" t="s">
        <v>146</v>
      </c>
      <c r="AW138" s="14" t="s">
        <v>30</v>
      </c>
      <c r="AX138" s="14" t="s">
        <v>82</v>
      </c>
      <c r="AY138" s="174" t="s">
        <v>140</v>
      </c>
    </row>
    <row r="139" spans="1:65" s="2" customFormat="1" ht="21.75" customHeight="1">
      <c r="A139" s="33"/>
      <c r="B139" s="150"/>
      <c r="C139" s="151" t="s">
        <v>97</v>
      </c>
      <c r="D139" s="151" t="s">
        <v>142</v>
      </c>
      <c r="E139" s="152" t="s">
        <v>479</v>
      </c>
      <c r="F139" s="153" t="s">
        <v>480</v>
      </c>
      <c r="G139" s="154" t="s">
        <v>161</v>
      </c>
      <c r="H139" s="155">
        <v>4.3</v>
      </c>
      <c r="I139" s="156"/>
      <c r="J139" s="155">
        <f>ROUND(I139*H139,2)</f>
        <v>0</v>
      </c>
      <c r="K139" s="157"/>
      <c r="L139" s="34"/>
      <c r="M139" s="158" t="s">
        <v>1</v>
      </c>
      <c r="N139" s="159" t="s">
        <v>40</v>
      </c>
      <c r="O139" s="59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146</v>
      </c>
      <c r="AT139" s="162" t="s">
        <v>142</v>
      </c>
      <c r="AU139" s="162" t="s">
        <v>97</v>
      </c>
      <c r="AY139" s="18" t="s">
        <v>140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8" t="s">
        <v>97</v>
      </c>
      <c r="BK139" s="163">
        <f>ROUND(I139*H139,2)</f>
        <v>0</v>
      </c>
      <c r="BL139" s="18" t="s">
        <v>146</v>
      </c>
      <c r="BM139" s="162" t="s">
        <v>867</v>
      </c>
    </row>
    <row r="140" spans="1:65" s="2" customFormat="1" ht="21.75" customHeight="1">
      <c r="A140" s="33"/>
      <c r="B140" s="150"/>
      <c r="C140" s="151" t="s">
        <v>151</v>
      </c>
      <c r="D140" s="151" t="s">
        <v>142</v>
      </c>
      <c r="E140" s="152" t="s">
        <v>868</v>
      </c>
      <c r="F140" s="153" t="s">
        <v>869</v>
      </c>
      <c r="G140" s="154" t="s">
        <v>161</v>
      </c>
      <c r="H140" s="155">
        <v>0.2</v>
      </c>
      <c r="I140" s="156"/>
      <c r="J140" s="155">
        <f>ROUND(I140*H140,2)</f>
        <v>0</v>
      </c>
      <c r="K140" s="157"/>
      <c r="L140" s="34"/>
      <c r="M140" s="158" t="s">
        <v>1</v>
      </c>
      <c r="N140" s="159" t="s">
        <v>40</v>
      </c>
      <c r="O140" s="59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146</v>
      </c>
      <c r="AT140" s="162" t="s">
        <v>142</v>
      </c>
      <c r="AU140" s="162" t="s">
        <v>97</v>
      </c>
      <c r="AY140" s="18" t="s">
        <v>140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8" t="s">
        <v>97</v>
      </c>
      <c r="BK140" s="163">
        <f>ROUND(I140*H140,2)</f>
        <v>0</v>
      </c>
      <c r="BL140" s="18" t="s">
        <v>146</v>
      </c>
      <c r="BM140" s="162" t="s">
        <v>870</v>
      </c>
    </row>
    <row r="141" spans="1:65" s="15" customFormat="1" ht="20.399999999999999">
      <c r="B141" s="196"/>
      <c r="D141" s="165" t="s">
        <v>180</v>
      </c>
      <c r="E141" s="197" t="s">
        <v>1</v>
      </c>
      <c r="F141" s="198" t="s">
        <v>871</v>
      </c>
      <c r="H141" s="197" t="s">
        <v>1</v>
      </c>
      <c r="I141" s="199"/>
      <c r="L141" s="196"/>
      <c r="M141" s="200"/>
      <c r="N141" s="201"/>
      <c r="O141" s="201"/>
      <c r="P141" s="201"/>
      <c r="Q141" s="201"/>
      <c r="R141" s="201"/>
      <c r="S141" s="201"/>
      <c r="T141" s="202"/>
      <c r="AT141" s="197" t="s">
        <v>180</v>
      </c>
      <c r="AU141" s="197" t="s">
        <v>97</v>
      </c>
      <c r="AV141" s="15" t="s">
        <v>82</v>
      </c>
      <c r="AW141" s="15" t="s">
        <v>30</v>
      </c>
      <c r="AX141" s="15" t="s">
        <v>74</v>
      </c>
      <c r="AY141" s="197" t="s">
        <v>140</v>
      </c>
    </row>
    <row r="142" spans="1:65" s="13" customFormat="1">
      <c r="B142" s="164"/>
      <c r="D142" s="165" t="s">
        <v>180</v>
      </c>
      <c r="E142" s="166" t="s">
        <v>1</v>
      </c>
      <c r="F142" s="167" t="s">
        <v>872</v>
      </c>
      <c r="H142" s="168">
        <v>0.2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180</v>
      </c>
      <c r="AU142" s="166" t="s">
        <v>97</v>
      </c>
      <c r="AV142" s="13" t="s">
        <v>97</v>
      </c>
      <c r="AW142" s="13" t="s">
        <v>30</v>
      </c>
      <c r="AX142" s="13" t="s">
        <v>74</v>
      </c>
      <c r="AY142" s="166" t="s">
        <v>140</v>
      </c>
    </row>
    <row r="143" spans="1:65" s="14" customFormat="1">
      <c r="B143" s="173"/>
      <c r="D143" s="165" t="s">
        <v>180</v>
      </c>
      <c r="E143" s="174" t="s">
        <v>1</v>
      </c>
      <c r="F143" s="175" t="s">
        <v>182</v>
      </c>
      <c r="H143" s="176">
        <v>0.2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180</v>
      </c>
      <c r="AU143" s="174" t="s">
        <v>97</v>
      </c>
      <c r="AV143" s="14" t="s">
        <v>146</v>
      </c>
      <c r="AW143" s="14" t="s">
        <v>30</v>
      </c>
      <c r="AX143" s="14" t="s">
        <v>82</v>
      </c>
      <c r="AY143" s="174" t="s">
        <v>140</v>
      </c>
    </row>
    <row r="144" spans="1:65" s="2" customFormat="1" ht="21.75" customHeight="1">
      <c r="A144" s="33"/>
      <c r="B144" s="150"/>
      <c r="C144" s="151" t="s">
        <v>146</v>
      </c>
      <c r="D144" s="151" t="s">
        <v>142</v>
      </c>
      <c r="E144" s="152" t="s">
        <v>873</v>
      </c>
      <c r="F144" s="153" t="s">
        <v>874</v>
      </c>
      <c r="G144" s="154" t="s">
        <v>161</v>
      </c>
      <c r="H144" s="155">
        <v>0.2</v>
      </c>
      <c r="I144" s="156"/>
      <c r="J144" s="155">
        <f>ROUND(I144*H144,2)</f>
        <v>0</v>
      </c>
      <c r="K144" s="157"/>
      <c r="L144" s="34"/>
      <c r="M144" s="158" t="s">
        <v>1</v>
      </c>
      <c r="N144" s="159" t="s">
        <v>40</v>
      </c>
      <c r="O144" s="59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146</v>
      </c>
      <c r="AT144" s="162" t="s">
        <v>142</v>
      </c>
      <c r="AU144" s="162" t="s">
        <v>97</v>
      </c>
      <c r="AY144" s="18" t="s">
        <v>140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8" t="s">
        <v>97</v>
      </c>
      <c r="BK144" s="163">
        <f>ROUND(I144*H144,2)</f>
        <v>0</v>
      </c>
      <c r="BL144" s="18" t="s">
        <v>146</v>
      </c>
      <c r="BM144" s="162" t="s">
        <v>875</v>
      </c>
    </row>
    <row r="145" spans="1:65" s="2" customFormat="1" ht="21.75" customHeight="1">
      <c r="A145" s="33"/>
      <c r="B145" s="150"/>
      <c r="C145" s="151" t="s">
        <v>158</v>
      </c>
      <c r="D145" s="151" t="s">
        <v>142</v>
      </c>
      <c r="E145" s="152" t="s">
        <v>876</v>
      </c>
      <c r="F145" s="153" t="s">
        <v>877</v>
      </c>
      <c r="G145" s="154" t="s">
        <v>161</v>
      </c>
      <c r="H145" s="155">
        <v>10.72</v>
      </c>
      <c r="I145" s="156"/>
      <c r="J145" s="155">
        <f>ROUND(I145*H145,2)</f>
        <v>0</v>
      </c>
      <c r="K145" s="157"/>
      <c r="L145" s="34"/>
      <c r="M145" s="158" t="s">
        <v>1</v>
      </c>
      <c r="N145" s="159" t="s">
        <v>40</v>
      </c>
      <c r="O145" s="59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146</v>
      </c>
      <c r="AT145" s="162" t="s">
        <v>142</v>
      </c>
      <c r="AU145" s="162" t="s">
        <v>97</v>
      </c>
      <c r="AY145" s="18" t="s">
        <v>140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8" t="s">
        <v>97</v>
      </c>
      <c r="BK145" s="163">
        <f>ROUND(I145*H145,2)</f>
        <v>0</v>
      </c>
      <c r="BL145" s="18" t="s">
        <v>146</v>
      </c>
      <c r="BM145" s="162" t="s">
        <v>878</v>
      </c>
    </row>
    <row r="146" spans="1:65" s="15" customFormat="1" ht="20.399999999999999">
      <c r="B146" s="196"/>
      <c r="D146" s="165" t="s">
        <v>180</v>
      </c>
      <c r="E146" s="197" t="s">
        <v>1</v>
      </c>
      <c r="F146" s="198" t="s">
        <v>879</v>
      </c>
      <c r="H146" s="197" t="s">
        <v>1</v>
      </c>
      <c r="I146" s="199"/>
      <c r="L146" s="196"/>
      <c r="M146" s="200"/>
      <c r="N146" s="201"/>
      <c r="O146" s="201"/>
      <c r="P146" s="201"/>
      <c r="Q146" s="201"/>
      <c r="R146" s="201"/>
      <c r="S146" s="201"/>
      <c r="T146" s="202"/>
      <c r="AT146" s="197" t="s">
        <v>180</v>
      </c>
      <c r="AU146" s="197" t="s">
        <v>97</v>
      </c>
      <c r="AV146" s="15" t="s">
        <v>82</v>
      </c>
      <c r="AW146" s="15" t="s">
        <v>30</v>
      </c>
      <c r="AX146" s="15" t="s">
        <v>74</v>
      </c>
      <c r="AY146" s="197" t="s">
        <v>140</v>
      </c>
    </row>
    <row r="147" spans="1:65" s="13" customFormat="1">
      <c r="B147" s="164"/>
      <c r="D147" s="165" t="s">
        <v>180</v>
      </c>
      <c r="E147" s="166" t="s">
        <v>1</v>
      </c>
      <c r="F147" s="167" t="s">
        <v>880</v>
      </c>
      <c r="H147" s="168">
        <v>1.73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180</v>
      </c>
      <c r="AU147" s="166" t="s">
        <v>97</v>
      </c>
      <c r="AV147" s="13" t="s">
        <v>97</v>
      </c>
      <c r="AW147" s="13" t="s">
        <v>30</v>
      </c>
      <c r="AX147" s="13" t="s">
        <v>74</v>
      </c>
      <c r="AY147" s="166" t="s">
        <v>140</v>
      </c>
    </row>
    <row r="148" spans="1:65" s="13" customFormat="1">
      <c r="B148" s="164"/>
      <c r="D148" s="165" t="s">
        <v>180</v>
      </c>
      <c r="E148" s="166" t="s">
        <v>1</v>
      </c>
      <c r="F148" s="167" t="s">
        <v>881</v>
      </c>
      <c r="H148" s="168">
        <v>3.15</v>
      </c>
      <c r="I148" s="169"/>
      <c r="L148" s="164"/>
      <c r="M148" s="170"/>
      <c r="N148" s="171"/>
      <c r="O148" s="171"/>
      <c r="P148" s="171"/>
      <c r="Q148" s="171"/>
      <c r="R148" s="171"/>
      <c r="S148" s="171"/>
      <c r="T148" s="172"/>
      <c r="AT148" s="166" t="s">
        <v>180</v>
      </c>
      <c r="AU148" s="166" t="s">
        <v>97</v>
      </c>
      <c r="AV148" s="13" t="s">
        <v>97</v>
      </c>
      <c r="AW148" s="13" t="s">
        <v>30</v>
      </c>
      <c r="AX148" s="13" t="s">
        <v>74</v>
      </c>
      <c r="AY148" s="166" t="s">
        <v>140</v>
      </c>
    </row>
    <row r="149" spans="1:65" s="16" customFormat="1">
      <c r="B149" s="203"/>
      <c r="D149" s="165" t="s">
        <v>180</v>
      </c>
      <c r="E149" s="204" t="s">
        <v>1</v>
      </c>
      <c r="F149" s="205" t="s">
        <v>882</v>
      </c>
      <c r="H149" s="206">
        <v>4.88</v>
      </c>
      <c r="I149" s="207"/>
      <c r="L149" s="203"/>
      <c r="M149" s="208"/>
      <c r="N149" s="209"/>
      <c r="O149" s="209"/>
      <c r="P149" s="209"/>
      <c r="Q149" s="209"/>
      <c r="R149" s="209"/>
      <c r="S149" s="209"/>
      <c r="T149" s="210"/>
      <c r="AT149" s="204" t="s">
        <v>180</v>
      </c>
      <c r="AU149" s="204" t="s">
        <v>97</v>
      </c>
      <c r="AV149" s="16" t="s">
        <v>151</v>
      </c>
      <c r="AW149" s="16" t="s">
        <v>30</v>
      </c>
      <c r="AX149" s="16" t="s">
        <v>74</v>
      </c>
      <c r="AY149" s="204" t="s">
        <v>140</v>
      </c>
    </row>
    <row r="150" spans="1:65" s="15" customFormat="1">
      <c r="B150" s="196"/>
      <c r="D150" s="165" t="s">
        <v>180</v>
      </c>
      <c r="E150" s="197" t="s">
        <v>1</v>
      </c>
      <c r="F150" s="198" t="s">
        <v>883</v>
      </c>
      <c r="H150" s="197" t="s">
        <v>1</v>
      </c>
      <c r="I150" s="199"/>
      <c r="L150" s="196"/>
      <c r="M150" s="200"/>
      <c r="N150" s="201"/>
      <c r="O150" s="201"/>
      <c r="P150" s="201"/>
      <c r="Q150" s="201"/>
      <c r="R150" s="201"/>
      <c r="S150" s="201"/>
      <c r="T150" s="202"/>
      <c r="AT150" s="197" t="s">
        <v>180</v>
      </c>
      <c r="AU150" s="197" t="s">
        <v>97</v>
      </c>
      <c r="AV150" s="15" t="s">
        <v>82</v>
      </c>
      <c r="AW150" s="15" t="s">
        <v>30</v>
      </c>
      <c r="AX150" s="15" t="s">
        <v>74</v>
      </c>
      <c r="AY150" s="197" t="s">
        <v>140</v>
      </c>
    </row>
    <row r="151" spans="1:65" s="13" customFormat="1">
      <c r="B151" s="164"/>
      <c r="D151" s="165" t="s">
        <v>180</v>
      </c>
      <c r="E151" s="166" t="s">
        <v>1</v>
      </c>
      <c r="F151" s="167" t="s">
        <v>884</v>
      </c>
      <c r="H151" s="168">
        <v>3.02</v>
      </c>
      <c r="I151" s="169"/>
      <c r="L151" s="164"/>
      <c r="M151" s="170"/>
      <c r="N151" s="171"/>
      <c r="O151" s="171"/>
      <c r="P151" s="171"/>
      <c r="Q151" s="171"/>
      <c r="R151" s="171"/>
      <c r="S151" s="171"/>
      <c r="T151" s="172"/>
      <c r="AT151" s="166" t="s">
        <v>180</v>
      </c>
      <c r="AU151" s="166" t="s">
        <v>97</v>
      </c>
      <c r="AV151" s="13" t="s">
        <v>97</v>
      </c>
      <c r="AW151" s="13" t="s">
        <v>30</v>
      </c>
      <c r="AX151" s="13" t="s">
        <v>74</v>
      </c>
      <c r="AY151" s="166" t="s">
        <v>140</v>
      </c>
    </row>
    <row r="152" spans="1:65" s="13" customFormat="1">
      <c r="B152" s="164"/>
      <c r="D152" s="165" t="s">
        <v>180</v>
      </c>
      <c r="E152" s="166" t="s">
        <v>1</v>
      </c>
      <c r="F152" s="167" t="s">
        <v>885</v>
      </c>
      <c r="H152" s="168">
        <v>0.45</v>
      </c>
      <c r="I152" s="169"/>
      <c r="L152" s="164"/>
      <c r="M152" s="170"/>
      <c r="N152" s="171"/>
      <c r="O152" s="171"/>
      <c r="P152" s="171"/>
      <c r="Q152" s="171"/>
      <c r="R152" s="171"/>
      <c r="S152" s="171"/>
      <c r="T152" s="172"/>
      <c r="AT152" s="166" t="s">
        <v>180</v>
      </c>
      <c r="AU152" s="166" t="s">
        <v>97</v>
      </c>
      <c r="AV152" s="13" t="s">
        <v>97</v>
      </c>
      <c r="AW152" s="13" t="s">
        <v>30</v>
      </c>
      <c r="AX152" s="13" t="s">
        <v>74</v>
      </c>
      <c r="AY152" s="166" t="s">
        <v>140</v>
      </c>
    </row>
    <row r="153" spans="1:65" s="13" customFormat="1" ht="20.399999999999999">
      <c r="B153" s="164"/>
      <c r="D153" s="165" t="s">
        <v>180</v>
      </c>
      <c r="E153" s="166" t="s">
        <v>1</v>
      </c>
      <c r="F153" s="167" t="s">
        <v>886</v>
      </c>
      <c r="H153" s="168">
        <v>0.68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180</v>
      </c>
      <c r="AU153" s="166" t="s">
        <v>97</v>
      </c>
      <c r="AV153" s="13" t="s">
        <v>97</v>
      </c>
      <c r="AW153" s="13" t="s">
        <v>30</v>
      </c>
      <c r="AX153" s="13" t="s">
        <v>74</v>
      </c>
      <c r="AY153" s="166" t="s">
        <v>140</v>
      </c>
    </row>
    <row r="154" spans="1:65" s="13" customFormat="1" ht="20.399999999999999">
      <c r="B154" s="164"/>
      <c r="D154" s="165" t="s">
        <v>180</v>
      </c>
      <c r="E154" s="166" t="s">
        <v>1</v>
      </c>
      <c r="F154" s="167" t="s">
        <v>887</v>
      </c>
      <c r="H154" s="168">
        <v>0.28999999999999998</v>
      </c>
      <c r="I154" s="169"/>
      <c r="L154" s="164"/>
      <c r="M154" s="170"/>
      <c r="N154" s="171"/>
      <c r="O154" s="171"/>
      <c r="P154" s="171"/>
      <c r="Q154" s="171"/>
      <c r="R154" s="171"/>
      <c r="S154" s="171"/>
      <c r="T154" s="172"/>
      <c r="AT154" s="166" t="s">
        <v>180</v>
      </c>
      <c r="AU154" s="166" t="s">
        <v>97</v>
      </c>
      <c r="AV154" s="13" t="s">
        <v>97</v>
      </c>
      <c r="AW154" s="13" t="s">
        <v>30</v>
      </c>
      <c r="AX154" s="13" t="s">
        <v>74</v>
      </c>
      <c r="AY154" s="166" t="s">
        <v>140</v>
      </c>
    </row>
    <row r="155" spans="1:65" s="13" customFormat="1" ht="20.399999999999999">
      <c r="B155" s="164"/>
      <c r="D155" s="165" t="s">
        <v>180</v>
      </c>
      <c r="E155" s="166" t="s">
        <v>1</v>
      </c>
      <c r="F155" s="167" t="s">
        <v>888</v>
      </c>
      <c r="H155" s="168">
        <v>0.43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180</v>
      </c>
      <c r="AU155" s="166" t="s">
        <v>97</v>
      </c>
      <c r="AV155" s="13" t="s">
        <v>97</v>
      </c>
      <c r="AW155" s="13" t="s">
        <v>30</v>
      </c>
      <c r="AX155" s="13" t="s">
        <v>74</v>
      </c>
      <c r="AY155" s="166" t="s">
        <v>140</v>
      </c>
    </row>
    <row r="156" spans="1:65" s="13" customFormat="1" ht="20.399999999999999">
      <c r="B156" s="164"/>
      <c r="D156" s="165" t="s">
        <v>180</v>
      </c>
      <c r="E156" s="166" t="s">
        <v>1</v>
      </c>
      <c r="F156" s="167" t="s">
        <v>889</v>
      </c>
      <c r="H156" s="168">
        <v>0.68</v>
      </c>
      <c r="I156" s="169"/>
      <c r="L156" s="164"/>
      <c r="M156" s="170"/>
      <c r="N156" s="171"/>
      <c r="O156" s="171"/>
      <c r="P156" s="171"/>
      <c r="Q156" s="171"/>
      <c r="R156" s="171"/>
      <c r="S156" s="171"/>
      <c r="T156" s="172"/>
      <c r="AT156" s="166" t="s">
        <v>180</v>
      </c>
      <c r="AU156" s="166" t="s">
        <v>97</v>
      </c>
      <c r="AV156" s="13" t="s">
        <v>97</v>
      </c>
      <c r="AW156" s="13" t="s">
        <v>30</v>
      </c>
      <c r="AX156" s="13" t="s">
        <v>74</v>
      </c>
      <c r="AY156" s="166" t="s">
        <v>140</v>
      </c>
    </row>
    <row r="157" spans="1:65" s="13" customFormat="1" ht="20.399999999999999">
      <c r="B157" s="164"/>
      <c r="D157" s="165" t="s">
        <v>180</v>
      </c>
      <c r="E157" s="166" t="s">
        <v>1</v>
      </c>
      <c r="F157" s="167" t="s">
        <v>890</v>
      </c>
      <c r="H157" s="168">
        <v>0.28999999999999998</v>
      </c>
      <c r="I157" s="169"/>
      <c r="L157" s="164"/>
      <c r="M157" s="170"/>
      <c r="N157" s="171"/>
      <c r="O157" s="171"/>
      <c r="P157" s="171"/>
      <c r="Q157" s="171"/>
      <c r="R157" s="171"/>
      <c r="S157" s="171"/>
      <c r="T157" s="172"/>
      <c r="AT157" s="166" t="s">
        <v>180</v>
      </c>
      <c r="AU157" s="166" t="s">
        <v>97</v>
      </c>
      <c r="AV157" s="13" t="s">
        <v>97</v>
      </c>
      <c r="AW157" s="13" t="s">
        <v>30</v>
      </c>
      <c r="AX157" s="13" t="s">
        <v>74</v>
      </c>
      <c r="AY157" s="166" t="s">
        <v>140</v>
      </c>
    </row>
    <row r="158" spans="1:65" s="16" customFormat="1">
      <c r="B158" s="203"/>
      <c r="D158" s="165" t="s">
        <v>180</v>
      </c>
      <c r="E158" s="204" t="s">
        <v>1</v>
      </c>
      <c r="F158" s="205" t="s">
        <v>882</v>
      </c>
      <c r="H158" s="206">
        <v>5.84</v>
      </c>
      <c r="I158" s="207"/>
      <c r="L158" s="203"/>
      <c r="M158" s="208"/>
      <c r="N158" s="209"/>
      <c r="O158" s="209"/>
      <c r="P158" s="209"/>
      <c r="Q158" s="209"/>
      <c r="R158" s="209"/>
      <c r="S158" s="209"/>
      <c r="T158" s="210"/>
      <c r="AT158" s="204" t="s">
        <v>180</v>
      </c>
      <c r="AU158" s="204" t="s">
        <v>97</v>
      </c>
      <c r="AV158" s="16" t="s">
        <v>151</v>
      </c>
      <c r="AW158" s="16" t="s">
        <v>30</v>
      </c>
      <c r="AX158" s="16" t="s">
        <v>74</v>
      </c>
      <c r="AY158" s="204" t="s">
        <v>140</v>
      </c>
    </row>
    <row r="159" spans="1:65" s="14" customFormat="1">
      <c r="B159" s="173"/>
      <c r="D159" s="165" t="s">
        <v>180</v>
      </c>
      <c r="E159" s="174" t="s">
        <v>1</v>
      </c>
      <c r="F159" s="175" t="s">
        <v>182</v>
      </c>
      <c r="H159" s="176">
        <v>10.72</v>
      </c>
      <c r="I159" s="177"/>
      <c r="L159" s="173"/>
      <c r="M159" s="178"/>
      <c r="N159" s="179"/>
      <c r="O159" s="179"/>
      <c r="P159" s="179"/>
      <c r="Q159" s="179"/>
      <c r="R159" s="179"/>
      <c r="S159" s="179"/>
      <c r="T159" s="180"/>
      <c r="AT159" s="174" t="s">
        <v>180</v>
      </c>
      <c r="AU159" s="174" t="s">
        <v>97</v>
      </c>
      <c r="AV159" s="14" t="s">
        <v>146</v>
      </c>
      <c r="AW159" s="14" t="s">
        <v>30</v>
      </c>
      <c r="AX159" s="14" t="s">
        <v>82</v>
      </c>
      <c r="AY159" s="174" t="s">
        <v>140</v>
      </c>
    </row>
    <row r="160" spans="1:65" s="2" customFormat="1" ht="21.75" customHeight="1">
      <c r="A160" s="33"/>
      <c r="B160" s="150"/>
      <c r="C160" s="151" t="s">
        <v>163</v>
      </c>
      <c r="D160" s="151" t="s">
        <v>142</v>
      </c>
      <c r="E160" s="152" t="s">
        <v>891</v>
      </c>
      <c r="F160" s="153" t="s">
        <v>892</v>
      </c>
      <c r="G160" s="154" t="s">
        <v>161</v>
      </c>
      <c r="H160" s="155">
        <v>10.71</v>
      </c>
      <c r="I160" s="156"/>
      <c r="J160" s="155">
        <f>ROUND(I160*H160,2)</f>
        <v>0</v>
      </c>
      <c r="K160" s="157"/>
      <c r="L160" s="34"/>
      <c r="M160" s="158" t="s">
        <v>1</v>
      </c>
      <c r="N160" s="159" t="s">
        <v>40</v>
      </c>
      <c r="O160" s="59"/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146</v>
      </c>
      <c r="AT160" s="162" t="s">
        <v>142</v>
      </c>
      <c r="AU160" s="162" t="s">
        <v>97</v>
      </c>
      <c r="AY160" s="18" t="s">
        <v>140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8" t="s">
        <v>97</v>
      </c>
      <c r="BK160" s="163">
        <f>ROUND(I160*H160,2)</f>
        <v>0</v>
      </c>
      <c r="BL160" s="18" t="s">
        <v>146</v>
      </c>
      <c r="BM160" s="162" t="s">
        <v>893</v>
      </c>
    </row>
    <row r="161" spans="1:65" s="2" customFormat="1" ht="21.75" customHeight="1">
      <c r="A161" s="33"/>
      <c r="B161" s="150"/>
      <c r="C161" s="151" t="s">
        <v>167</v>
      </c>
      <c r="D161" s="151" t="s">
        <v>142</v>
      </c>
      <c r="E161" s="152" t="s">
        <v>894</v>
      </c>
      <c r="F161" s="153" t="s">
        <v>483</v>
      </c>
      <c r="G161" s="154" t="s">
        <v>161</v>
      </c>
      <c r="H161" s="155">
        <v>5.35</v>
      </c>
      <c r="I161" s="156"/>
      <c r="J161" s="155">
        <f>ROUND(I161*H161,2)</f>
        <v>0</v>
      </c>
      <c r="K161" s="157"/>
      <c r="L161" s="34"/>
      <c r="M161" s="158" t="s">
        <v>1</v>
      </c>
      <c r="N161" s="159" t="s">
        <v>40</v>
      </c>
      <c r="O161" s="59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146</v>
      </c>
      <c r="AT161" s="162" t="s">
        <v>142</v>
      </c>
      <c r="AU161" s="162" t="s">
        <v>97</v>
      </c>
      <c r="AY161" s="18" t="s">
        <v>140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8" t="s">
        <v>97</v>
      </c>
      <c r="BK161" s="163">
        <f>ROUND(I161*H161,2)</f>
        <v>0</v>
      </c>
      <c r="BL161" s="18" t="s">
        <v>146</v>
      </c>
      <c r="BM161" s="162" t="s">
        <v>895</v>
      </c>
    </row>
    <row r="162" spans="1:65" s="15" customFormat="1" ht="20.399999999999999">
      <c r="B162" s="196"/>
      <c r="D162" s="165" t="s">
        <v>180</v>
      </c>
      <c r="E162" s="197" t="s">
        <v>1</v>
      </c>
      <c r="F162" s="198" t="s">
        <v>896</v>
      </c>
      <c r="H162" s="197" t="s">
        <v>1</v>
      </c>
      <c r="I162" s="199"/>
      <c r="L162" s="196"/>
      <c r="M162" s="200"/>
      <c r="N162" s="201"/>
      <c r="O162" s="201"/>
      <c r="P162" s="201"/>
      <c r="Q162" s="201"/>
      <c r="R162" s="201"/>
      <c r="S162" s="201"/>
      <c r="T162" s="202"/>
      <c r="AT162" s="197" t="s">
        <v>180</v>
      </c>
      <c r="AU162" s="197" t="s">
        <v>97</v>
      </c>
      <c r="AV162" s="15" t="s">
        <v>82</v>
      </c>
      <c r="AW162" s="15" t="s">
        <v>30</v>
      </c>
      <c r="AX162" s="15" t="s">
        <v>74</v>
      </c>
      <c r="AY162" s="197" t="s">
        <v>140</v>
      </c>
    </row>
    <row r="163" spans="1:65" s="13" customFormat="1">
      <c r="B163" s="164"/>
      <c r="D163" s="165" t="s">
        <v>180</v>
      </c>
      <c r="E163" s="166" t="s">
        <v>1</v>
      </c>
      <c r="F163" s="167" t="s">
        <v>897</v>
      </c>
      <c r="H163" s="168">
        <v>5.35</v>
      </c>
      <c r="I163" s="169"/>
      <c r="L163" s="164"/>
      <c r="M163" s="170"/>
      <c r="N163" s="171"/>
      <c r="O163" s="171"/>
      <c r="P163" s="171"/>
      <c r="Q163" s="171"/>
      <c r="R163" s="171"/>
      <c r="S163" s="171"/>
      <c r="T163" s="172"/>
      <c r="AT163" s="166" t="s">
        <v>180</v>
      </c>
      <c r="AU163" s="166" t="s">
        <v>97</v>
      </c>
      <c r="AV163" s="13" t="s">
        <v>97</v>
      </c>
      <c r="AW163" s="13" t="s">
        <v>30</v>
      </c>
      <c r="AX163" s="13" t="s">
        <v>74</v>
      </c>
      <c r="AY163" s="166" t="s">
        <v>140</v>
      </c>
    </row>
    <row r="164" spans="1:65" s="14" customFormat="1">
      <c r="B164" s="173"/>
      <c r="D164" s="165" t="s">
        <v>180</v>
      </c>
      <c r="E164" s="174" t="s">
        <v>1</v>
      </c>
      <c r="F164" s="175" t="s">
        <v>182</v>
      </c>
      <c r="H164" s="176">
        <v>5.35</v>
      </c>
      <c r="I164" s="177"/>
      <c r="L164" s="173"/>
      <c r="M164" s="178"/>
      <c r="N164" s="179"/>
      <c r="O164" s="179"/>
      <c r="P164" s="179"/>
      <c r="Q164" s="179"/>
      <c r="R164" s="179"/>
      <c r="S164" s="179"/>
      <c r="T164" s="180"/>
      <c r="AT164" s="174" t="s">
        <v>180</v>
      </c>
      <c r="AU164" s="174" t="s">
        <v>97</v>
      </c>
      <c r="AV164" s="14" t="s">
        <v>146</v>
      </c>
      <c r="AW164" s="14" t="s">
        <v>30</v>
      </c>
      <c r="AX164" s="14" t="s">
        <v>82</v>
      </c>
      <c r="AY164" s="174" t="s">
        <v>140</v>
      </c>
    </row>
    <row r="165" spans="1:65" s="2" customFormat="1" ht="33" customHeight="1">
      <c r="A165" s="33"/>
      <c r="B165" s="150"/>
      <c r="C165" s="151" t="s">
        <v>171</v>
      </c>
      <c r="D165" s="151" t="s">
        <v>142</v>
      </c>
      <c r="E165" s="152" t="s">
        <v>898</v>
      </c>
      <c r="F165" s="153" t="s">
        <v>486</v>
      </c>
      <c r="G165" s="154" t="s">
        <v>161</v>
      </c>
      <c r="H165" s="155">
        <v>5.35</v>
      </c>
      <c r="I165" s="156"/>
      <c r="J165" s="155">
        <f>ROUND(I165*H165,2)</f>
        <v>0</v>
      </c>
      <c r="K165" s="157"/>
      <c r="L165" s="34"/>
      <c r="M165" s="158" t="s">
        <v>1</v>
      </c>
      <c r="N165" s="159" t="s">
        <v>40</v>
      </c>
      <c r="O165" s="59"/>
      <c r="P165" s="160">
        <f>O165*H165</f>
        <v>0</v>
      </c>
      <c r="Q165" s="160">
        <v>0</v>
      </c>
      <c r="R165" s="160">
        <f>Q165*H165</f>
        <v>0</v>
      </c>
      <c r="S165" s="160">
        <v>0</v>
      </c>
      <c r="T165" s="161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146</v>
      </c>
      <c r="AT165" s="162" t="s">
        <v>142</v>
      </c>
      <c r="AU165" s="162" t="s">
        <v>97</v>
      </c>
      <c r="AY165" s="18" t="s">
        <v>140</v>
      </c>
      <c r="BE165" s="163">
        <f>IF(N165="základná",J165,0)</f>
        <v>0</v>
      </c>
      <c r="BF165" s="163">
        <f>IF(N165="znížená",J165,0)</f>
        <v>0</v>
      </c>
      <c r="BG165" s="163">
        <f>IF(N165="zákl. prenesená",J165,0)</f>
        <v>0</v>
      </c>
      <c r="BH165" s="163">
        <f>IF(N165="zníž. prenesená",J165,0)</f>
        <v>0</v>
      </c>
      <c r="BI165" s="163">
        <f>IF(N165="nulová",J165,0)</f>
        <v>0</v>
      </c>
      <c r="BJ165" s="18" t="s">
        <v>97</v>
      </c>
      <c r="BK165" s="163">
        <f>ROUND(I165*H165,2)</f>
        <v>0</v>
      </c>
      <c r="BL165" s="18" t="s">
        <v>146</v>
      </c>
      <c r="BM165" s="162" t="s">
        <v>899</v>
      </c>
    </row>
    <row r="166" spans="1:65" s="2" customFormat="1" ht="21.75" customHeight="1">
      <c r="A166" s="33"/>
      <c r="B166" s="150"/>
      <c r="C166" s="151" t="s">
        <v>175</v>
      </c>
      <c r="D166" s="151" t="s">
        <v>142</v>
      </c>
      <c r="E166" s="152" t="s">
        <v>900</v>
      </c>
      <c r="F166" s="153" t="s">
        <v>901</v>
      </c>
      <c r="G166" s="154" t="s">
        <v>161</v>
      </c>
      <c r="H166" s="155">
        <v>1.8</v>
      </c>
      <c r="I166" s="156"/>
      <c r="J166" s="155">
        <f>ROUND(I166*H166,2)</f>
        <v>0</v>
      </c>
      <c r="K166" s="157"/>
      <c r="L166" s="34"/>
      <c r="M166" s="158" t="s">
        <v>1</v>
      </c>
      <c r="N166" s="159" t="s">
        <v>40</v>
      </c>
      <c r="O166" s="59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146</v>
      </c>
      <c r="AT166" s="162" t="s">
        <v>142</v>
      </c>
      <c r="AU166" s="162" t="s">
        <v>97</v>
      </c>
      <c r="AY166" s="18" t="s">
        <v>140</v>
      </c>
      <c r="BE166" s="163">
        <f>IF(N166="základná",J166,0)</f>
        <v>0</v>
      </c>
      <c r="BF166" s="163">
        <f>IF(N166="znížená",J166,0)</f>
        <v>0</v>
      </c>
      <c r="BG166" s="163">
        <f>IF(N166="zákl. prenesená",J166,0)</f>
        <v>0</v>
      </c>
      <c r="BH166" s="163">
        <f>IF(N166="zníž. prenesená",J166,0)</f>
        <v>0</v>
      </c>
      <c r="BI166" s="163">
        <f>IF(N166="nulová",J166,0)</f>
        <v>0</v>
      </c>
      <c r="BJ166" s="18" t="s">
        <v>97</v>
      </c>
      <c r="BK166" s="163">
        <f>ROUND(I166*H166,2)</f>
        <v>0</v>
      </c>
      <c r="BL166" s="18" t="s">
        <v>146</v>
      </c>
      <c r="BM166" s="162" t="s">
        <v>902</v>
      </c>
    </row>
    <row r="167" spans="1:65" s="15" customFormat="1">
      <c r="B167" s="196"/>
      <c r="D167" s="165" t="s">
        <v>180</v>
      </c>
      <c r="E167" s="197" t="s">
        <v>1</v>
      </c>
      <c r="F167" s="198" t="s">
        <v>903</v>
      </c>
      <c r="H167" s="197" t="s">
        <v>1</v>
      </c>
      <c r="I167" s="199"/>
      <c r="L167" s="196"/>
      <c r="M167" s="200"/>
      <c r="N167" s="201"/>
      <c r="O167" s="201"/>
      <c r="P167" s="201"/>
      <c r="Q167" s="201"/>
      <c r="R167" s="201"/>
      <c r="S167" s="201"/>
      <c r="T167" s="202"/>
      <c r="AT167" s="197" t="s">
        <v>180</v>
      </c>
      <c r="AU167" s="197" t="s">
        <v>97</v>
      </c>
      <c r="AV167" s="15" t="s">
        <v>82</v>
      </c>
      <c r="AW167" s="15" t="s">
        <v>30</v>
      </c>
      <c r="AX167" s="15" t="s">
        <v>74</v>
      </c>
      <c r="AY167" s="197" t="s">
        <v>140</v>
      </c>
    </row>
    <row r="168" spans="1:65" s="13" customFormat="1">
      <c r="B168" s="164"/>
      <c r="D168" s="165" t="s">
        <v>180</v>
      </c>
      <c r="E168" s="166" t="s">
        <v>1</v>
      </c>
      <c r="F168" s="167" t="s">
        <v>904</v>
      </c>
      <c r="H168" s="168">
        <v>2.25</v>
      </c>
      <c r="I168" s="169"/>
      <c r="L168" s="164"/>
      <c r="M168" s="170"/>
      <c r="N168" s="171"/>
      <c r="O168" s="171"/>
      <c r="P168" s="171"/>
      <c r="Q168" s="171"/>
      <c r="R168" s="171"/>
      <c r="S168" s="171"/>
      <c r="T168" s="172"/>
      <c r="AT168" s="166" t="s">
        <v>180</v>
      </c>
      <c r="AU168" s="166" t="s">
        <v>97</v>
      </c>
      <c r="AV168" s="13" t="s">
        <v>97</v>
      </c>
      <c r="AW168" s="13" t="s">
        <v>30</v>
      </c>
      <c r="AX168" s="13" t="s">
        <v>74</v>
      </c>
      <c r="AY168" s="166" t="s">
        <v>140</v>
      </c>
    </row>
    <row r="169" spans="1:65" s="13" customFormat="1">
      <c r="B169" s="164"/>
      <c r="D169" s="165" t="s">
        <v>180</v>
      </c>
      <c r="E169" s="166" t="s">
        <v>1</v>
      </c>
      <c r="F169" s="167" t="s">
        <v>905</v>
      </c>
      <c r="H169" s="168">
        <v>-0.45</v>
      </c>
      <c r="I169" s="169"/>
      <c r="L169" s="164"/>
      <c r="M169" s="170"/>
      <c r="N169" s="171"/>
      <c r="O169" s="171"/>
      <c r="P169" s="171"/>
      <c r="Q169" s="171"/>
      <c r="R169" s="171"/>
      <c r="S169" s="171"/>
      <c r="T169" s="172"/>
      <c r="AT169" s="166" t="s">
        <v>180</v>
      </c>
      <c r="AU169" s="166" t="s">
        <v>97</v>
      </c>
      <c r="AV169" s="13" t="s">
        <v>97</v>
      </c>
      <c r="AW169" s="13" t="s">
        <v>30</v>
      </c>
      <c r="AX169" s="13" t="s">
        <v>74</v>
      </c>
      <c r="AY169" s="166" t="s">
        <v>140</v>
      </c>
    </row>
    <row r="170" spans="1:65" s="14" customFormat="1">
      <c r="B170" s="173"/>
      <c r="D170" s="165" t="s">
        <v>180</v>
      </c>
      <c r="E170" s="174" t="s">
        <v>1</v>
      </c>
      <c r="F170" s="175" t="s">
        <v>182</v>
      </c>
      <c r="H170" s="176">
        <v>1.8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180</v>
      </c>
      <c r="AU170" s="174" t="s">
        <v>97</v>
      </c>
      <c r="AV170" s="14" t="s">
        <v>146</v>
      </c>
      <c r="AW170" s="14" t="s">
        <v>30</v>
      </c>
      <c r="AX170" s="14" t="s">
        <v>82</v>
      </c>
      <c r="AY170" s="174" t="s">
        <v>140</v>
      </c>
    </row>
    <row r="171" spans="1:65" s="2" customFormat="1" ht="16.5" customHeight="1">
      <c r="A171" s="33"/>
      <c r="B171" s="150"/>
      <c r="C171" s="151" t="s">
        <v>184</v>
      </c>
      <c r="D171" s="151" t="s">
        <v>142</v>
      </c>
      <c r="E171" s="152" t="s">
        <v>906</v>
      </c>
      <c r="F171" s="153" t="s">
        <v>907</v>
      </c>
      <c r="G171" s="154" t="s">
        <v>161</v>
      </c>
      <c r="H171" s="155">
        <v>1.8</v>
      </c>
      <c r="I171" s="156"/>
      <c r="J171" s="155">
        <f>ROUND(I171*H171,2)</f>
        <v>0</v>
      </c>
      <c r="K171" s="157"/>
      <c r="L171" s="34"/>
      <c r="M171" s="158" t="s">
        <v>1</v>
      </c>
      <c r="N171" s="159" t="s">
        <v>40</v>
      </c>
      <c r="O171" s="59"/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146</v>
      </c>
      <c r="AT171" s="162" t="s">
        <v>142</v>
      </c>
      <c r="AU171" s="162" t="s">
        <v>97</v>
      </c>
      <c r="AY171" s="18" t="s">
        <v>140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8" t="s">
        <v>97</v>
      </c>
      <c r="BK171" s="163">
        <f>ROUND(I171*H171,2)</f>
        <v>0</v>
      </c>
      <c r="BL171" s="18" t="s">
        <v>146</v>
      </c>
      <c r="BM171" s="162" t="s">
        <v>908</v>
      </c>
    </row>
    <row r="172" spans="1:65" s="2" customFormat="1" ht="21.75" customHeight="1">
      <c r="A172" s="33"/>
      <c r="B172" s="150"/>
      <c r="C172" s="151" t="s">
        <v>188</v>
      </c>
      <c r="D172" s="151" t="s">
        <v>142</v>
      </c>
      <c r="E172" s="152" t="s">
        <v>909</v>
      </c>
      <c r="F172" s="153" t="s">
        <v>910</v>
      </c>
      <c r="G172" s="154" t="s">
        <v>161</v>
      </c>
      <c r="H172" s="155">
        <v>0.45</v>
      </c>
      <c r="I172" s="156"/>
      <c r="J172" s="155">
        <f>ROUND(I172*H172,2)</f>
        <v>0</v>
      </c>
      <c r="K172" s="157"/>
      <c r="L172" s="34"/>
      <c r="M172" s="158" t="s">
        <v>1</v>
      </c>
      <c r="N172" s="159" t="s">
        <v>40</v>
      </c>
      <c r="O172" s="59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146</v>
      </c>
      <c r="AT172" s="162" t="s">
        <v>142</v>
      </c>
      <c r="AU172" s="162" t="s">
        <v>97</v>
      </c>
      <c r="AY172" s="18" t="s">
        <v>140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8" t="s">
        <v>97</v>
      </c>
      <c r="BK172" s="163">
        <f>ROUND(I172*H172,2)</f>
        <v>0</v>
      </c>
      <c r="BL172" s="18" t="s">
        <v>146</v>
      </c>
      <c r="BM172" s="162" t="s">
        <v>911</v>
      </c>
    </row>
    <row r="173" spans="1:65" s="15" customFormat="1" ht="20.399999999999999">
      <c r="B173" s="196"/>
      <c r="D173" s="165" t="s">
        <v>180</v>
      </c>
      <c r="E173" s="197" t="s">
        <v>1</v>
      </c>
      <c r="F173" s="198" t="s">
        <v>912</v>
      </c>
      <c r="H173" s="197" t="s">
        <v>1</v>
      </c>
      <c r="I173" s="199"/>
      <c r="L173" s="196"/>
      <c r="M173" s="200"/>
      <c r="N173" s="201"/>
      <c r="O173" s="201"/>
      <c r="P173" s="201"/>
      <c r="Q173" s="201"/>
      <c r="R173" s="201"/>
      <c r="S173" s="201"/>
      <c r="T173" s="202"/>
      <c r="AT173" s="197" t="s">
        <v>180</v>
      </c>
      <c r="AU173" s="197" t="s">
        <v>97</v>
      </c>
      <c r="AV173" s="15" t="s">
        <v>82</v>
      </c>
      <c r="AW173" s="15" t="s">
        <v>30</v>
      </c>
      <c r="AX173" s="15" t="s">
        <v>74</v>
      </c>
      <c r="AY173" s="197" t="s">
        <v>140</v>
      </c>
    </row>
    <row r="174" spans="1:65" s="13" customFormat="1">
      <c r="B174" s="164"/>
      <c r="D174" s="165" t="s">
        <v>180</v>
      </c>
      <c r="E174" s="166" t="s">
        <v>1</v>
      </c>
      <c r="F174" s="167" t="s">
        <v>913</v>
      </c>
      <c r="H174" s="168">
        <v>0.45</v>
      </c>
      <c r="I174" s="169"/>
      <c r="L174" s="164"/>
      <c r="M174" s="170"/>
      <c r="N174" s="171"/>
      <c r="O174" s="171"/>
      <c r="P174" s="171"/>
      <c r="Q174" s="171"/>
      <c r="R174" s="171"/>
      <c r="S174" s="171"/>
      <c r="T174" s="172"/>
      <c r="AT174" s="166" t="s">
        <v>180</v>
      </c>
      <c r="AU174" s="166" t="s">
        <v>97</v>
      </c>
      <c r="AV174" s="13" t="s">
        <v>97</v>
      </c>
      <c r="AW174" s="13" t="s">
        <v>30</v>
      </c>
      <c r="AX174" s="13" t="s">
        <v>74</v>
      </c>
      <c r="AY174" s="166" t="s">
        <v>140</v>
      </c>
    </row>
    <row r="175" spans="1:65" s="14" customFormat="1">
      <c r="B175" s="173"/>
      <c r="D175" s="165" t="s">
        <v>180</v>
      </c>
      <c r="E175" s="174" t="s">
        <v>1</v>
      </c>
      <c r="F175" s="175" t="s">
        <v>182</v>
      </c>
      <c r="H175" s="176">
        <v>0.45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180</v>
      </c>
      <c r="AU175" s="174" t="s">
        <v>97</v>
      </c>
      <c r="AV175" s="14" t="s">
        <v>146</v>
      </c>
      <c r="AW175" s="14" t="s">
        <v>30</v>
      </c>
      <c r="AX175" s="14" t="s">
        <v>82</v>
      </c>
      <c r="AY175" s="174" t="s">
        <v>140</v>
      </c>
    </row>
    <row r="176" spans="1:65" s="2" customFormat="1" ht="21.75" customHeight="1">
      <c r="A176" s="33"/>
      <c r="B176" s="150"/>
      <c r="C176" s="151" t="s">
        <v>193</v>
      </c>
      <c r="D176" s="151" t="s">
        <v>142</v>
      </c>
      <c r="E176" s="152" t="s">
        <v>914</v>
      </c>
      <c r="F176" s="153" t="s">
        <v>915</v>
      </c>
      <c r="G176" s="154" t="s">
        <v>161</v>
      </c>
      <c r="H176" s="155">
        <v>0.45</v>
      </c>
      <c r="I176" s="156"/>
      <c r="J176" s="155">
        <f>ROUND(I176*H176,2)</f>
        <v>0</v>
      </c>
      <c r="K176" s="157"/>
      <c r="L176" s="34"/>
      <c r="M176" s="158" t="s">
        <v>1</v>
      </c>
      <c r="N176" s="159" t="s">
        <v>40</v>
      </c>
      <c r="O176" s="59"/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146</v>
      </c>
      <c r="AT176" s="162" t="s">
        <v>142</v>
      </c>
      <c r="AU176" s="162" t="s">
        <v>97</v>
      </c>
      <c r="AY176" s="18" t="s">
        <v>140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8" t="s">
        <v>97</v>
      </c>
      <c r="BK176" s="163">
        <f>ROUND(I176*H176,2)</f>
        <v>0</v>
      </c>
      <c r="BL176" s="18" t="s">
        <v>146</v>
      </c>
      <c r="BM176" s="162" t="s">
        <v>916</v>
      </c>
    </row>
    <row r="177" spans="1:65" s="2" customFormat="1" ht="33" customHeight="1">
      <c r="A177" s="33"/>
      <c r="B177" s="150"/>
      <c r="C177" s="151" t="s">
        <v>198</v>
      </c>
      <c r="D177" s="151" t="s">
        <v>142</v>
      </c>
      <c r="E177" s="152" t="s">
        <v>917</v>
      </c>
      <c r="F177" s="153" t="s">
        <v>918</v>
      </c>
      <c r="G177" s="154" t="s">
        <v>161</v>
      </c>
      <c r="H177" s="155">
        <v>19.77</v>
      </c>
      <c r="I177" s="156"/>
      <c r="J177" s="155">
        <f>ROUND(I177*H177,2)</f>
        <v>0</v>
      </c>
      <c r="K177" s="157"/>
      <c r="L177" s="34"/>
      <c r="M177" s="158" t="s">
        <v>1</v>
      </c>
      <c r="N177" s="159" t="s">
        <v>40</v>
      </c>
      <c r="O177" s="59"/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146</v>
      </c>
      <c r="AT177" s="162" t="s">
        <v>142</v>
      </c>
      <c r="AU177" s="162" t="s">
        <v>97</v>
      </c>
      <c r="AY177" s="18" t="s">
        <v>140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8" t="s">
        <v>97</v>
      </c>
      <c r="BK177" s="163">
        <f>ROUND(I177*H177,2)</f>
        <v>0</v>
      </c>
      <c r="BL177" s="18" t="s">
        <v>146</v>
      </c>
      <c r="BM177" s="162" t="s">
        <v>919</v>
      </c>
    </row>
    <row r="178" spans="1:65" s="15" customFormat="1" ht="20.399999999999999">
      <c r="B178" s="196"/>
      <c r="D178" s="165" t="s">
        <v>180</v>
      </c>
      <c r="E178" s="197" t="s">
        <v>1</v>
      </c>
      <c r="F178" s="198" t="s">
        <v>920</v>
      </c>
      <c r="H178" s="197" t="s">
        <v>1</v>
      </c>
      <c r="I178" s="199"/>
      <c r="L178" s="196"/>
      <c r="M178" s="200"/>
      <c r="N178" s="201"/>
      <c r="O178" s="201"/>
      <c r="P178" s="201"/>
      <c r="Q178" s="201"/>
      <c r="R178" s="201"/>
      <c r="S178" s="201"/>
      <c r="T178" s="202"/>
      <c r="AT178" s="197" t="s">
        <v>180</v>
      </c>
      <c r="AU178" s="197" t="s">
        <v>97</v>
      </c>
      <c r="AV178" s="15" t="s">
        <v>82</v>
      </c>
      <c r="AW178" s="15" t="s">
        <v>30</v>
      </c>
      <c r="AX178" s="15" t="s">
        <v>74</v>
      </c>
      <c r="AY178" s="197" t="s">
        <v>140</v>
      </c>
    </row>
    <row r="179" spans="1:65" s="13" customFormat="1">
      <c r="B179" s="164"/>
      <c r="D179" s="165" t="s">
        <v>180</v>
      </c>
      <c r="E179" s="166" t="s">
        <v>1</v>
      </c>
      <c r="F179" s="167" t="s">
        <v>921</v>
      </c>
      <c r="H179" s="168">
        <v>22.36</v>
      </c>
      <c r="I179" s="169"/>
      <c r="L179" s="164"/>
      <c r="M179" s="170"/>
      <c r="N179" s="171"/>
      <c r="O179" s="171"/>
      <c r="P179" s="171"/>
      <c r="Q179" s="171"/>
      <c r="R179" s="171"/>
      <c r="S179" s="171"/>
      <c r="T179" s="172"/>
      <c r="AT179" s="166" t="s">
        <v>180</v>
      </c>
      <c r="AU179" s="166" t="s">
        <v>97</v>
      </c>
      <c r="AV179" s="13" t="s">
        <v>97</v>
      </c>
      <c r="AW179" s="13" t="s">
        <v>30</v>
      </c>
      <c r="AX179" s="13" t="s">
        <v>74</v>
      </c>
      <c r="AY179" s="166" t="s">
        <v>140</v>
      </c>
    </row>
    <row r="180" spans="1:65" s="13" customFormat="1">
      <c r="B180" s="164"/>
      <c r="D180" s="165" t="s">
        <v>180</v>
      </c>
      <c r="E180" s="166" t="s">
        <v>1</v>
      </c>
      <c r="F180" s="167" t="s">
        <v>922</v>
      </c>
      <c r="H180" s="168">
        <v>-2.59</v>
      </c>
      <c r="I180" s="169"/>
      <c r="L180" s="164"/>
      <c r="M180" s="170"/>
      <c r="N180" s="171"/>
      <c r="O180" s="171"/>
      <c r="P180" s="171"/>
      <c r="Q180" s="171"/>
      <c r="R180" s="171"/>
      <c r="S180" s="171"/>
      <c r="T180" s="172"/>
      <c r="AT180" s="166" t="s">
        <v>180</v>
      </c>
      <c r="AU180" s="166" t="s">
        <v>97</v>
      </c>
      <c r="AV180" s="13" t="s">
        <v>97</v>
      </c>
      <c r="AW180" s="13" t="s">
        <v>30</v>
      </c>
      <c r="AX180" s="13" t="s">
        <v>74</v>
      </c>
      <c r="AY180" s="166" t="s">
        <v>140</v>
      </c>
    </row>
    <row r="181" spans="1:65" s="14" customFormat="1">
      <c r="B181" s="173"/>
      <c r="D181" s="165" t="s">
        <v>180</v>
      </c>
      <c r="E181" s="174" t="s">
        <v>1</v>
      </c>
      <c r="F181" s="175" t="s">
        <v>182</v>
      </c>
      <c r="H181" s="176">
        <v>19.77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180</v>
      </c>
      <c r="AU181" s="174" t="s">
        <v>97</v>
      </c>
      <c r="AV181" s="14" t="s">
        <v>146</v>
      </c>
      <c r="AW181" s="14" t="s">
        <v>30</v>
      </c>
      <c r="AX181" s="14" t="s">
        <v>82</v>
      </c>
      <c r="AY181" s="174" t="s">
        <v>140</v>
      </c>
    </row>
    <row r="182" spans="1:65" s="2" customFormat="1" ht="33" customHeight="1">
      <c r="A182" s="33"/>
      <c r="B182" s="150"/>
      <c r="C182" s="151" t="s">
        <v>202</v>
      </c>
      <c r="D182" s="151" t="s">
        <v>142</v>
      </c>
      <c r="E182" s="152" t="s">
        <v>917</v>
      </c>
      <c r="F182" s="153" t="s">
        <v>918</v>
      </c>
      <c r="G182" s="154" t="s">
        <v>161</v>
      </c>
      <c r="H182" s="155">
        <v>118.5</v>
      </c>
      <c r="I182" s="156"/>
      <c r="J182" s="155">
        <f>ROUND(I182*H182,2)</f>
        <v>0</v>
      </c>
      <c r="K182" s="157"/>
      <c r="L182" s="34"/>
      <c r="M182" s="158" t="s">
        <v>1</v>
      </c>
      <c r="N182" s="159" t="s">
        <v>40</v>
      </c>
      <c r="O182" s="59"/>
      <c r="P182" s="160">
        <f>O182*H182</f>
        <v>0</v>
      </c>
      <c r="Q182" s="160">
        <v>0</v>
      </c>
      <c r="R182" s="160">
        <f>Q182*H182</f>
        <v>0</v>
      </c>
      <c r="S182" s="160">
        <v>0</v>
      </c>
      <c r="T182" s="161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8" t="s">
        <v>97</v>
      </c>
      <c r="BK182" s="163">
        <f>ROUND(I182*H182,2)</f>
        <v>0</v>
      </c>
      <c r="BL182" s="18" t="s">
        <v>146</v>
      </c>
      <c r="BM182" s="162" t="s">
        <v>923</v>
      </c>
    </row>
    <row r="183" spans="1:65" s="15" customFormat="1" ht="20.399999999999999">
      <c r="B183" s="196"/>
      <c r="D183" s="165" t="s">
        <v>180</v>
      </c>
      <c r="E183" s="197" t="s">
        <v>1</v>
      </c>
      <c r="F183" s="198" t="s">
        <v>924</v>
      </c>
      <c r="H183" s="197" t="s">
        <v>1</v>
      </c>
      <c r="I183" s="199"/>
      <c r="L183" s="196"/>
      <c r="M183" s="200"/>
      <c r="N183" s="201"/>
      <c r="O183" s="201"/>
      <c r="P183" s="201"/>
      <c r="Q183" s="201"/>
      <c r="R183" s="201"/>
      <c r="S183" s="201"/>
      <c r="T183" s="202"/>
      <c r="AT183" s="197" t="s">
        <v>180</v>
      </c>
      <c r="AU183" s="197" t="s">
        <v>97</v>
      </c>
      <c r="AV183" s="15" t="s">
        <v>82</v>
      </c>
      <c r="AW183" s="15" t="s">
        <v>30</v>
      </c>
      <c r="AX183" s="15" t="s">
        <v>74</v>
      </c>
      <c r="AY183" s="197" t="s">
        <v>140</v>
      </c>
    </row>
    <row r="184" spans="1:65" s="13" customFormat="1">
      <c r="B184" s="164"/>
      <c r="D184" s="165" t="s">
        <v>180</v>
      </c>
      <c r="E184" s="166" t="s">
        <v>1</v>
      </c>
      <c r="F184" s="167" t="s">
        <v>925</v>
      </c>
      <c r="H184" s="168">
        <v>118.5</v>
      </c>
      <c r="I184" s="169"/>
      <c r="L184" s="164"/>
      <c r="M184" s="170"/>
      <c r="N184" s="171"/>
      <c r="O184" s="171"/>
      <c r="P184" s="171"/>
      <c r="Q184" s="171"/>
      <c r="R184" s="171"/>
      <c r="S184" s="171"/>
      <c r="T184" s="172"/>
      <c r="AT184" s="166" t="s">
        <v>180</v>
      </c>
      <c r="AU184" s="166" t="s">
        <v>97</v>
      </c>
      <c r="AV184" s="13" t="s">
        <v>97</v>
      </c>
      <c r="AW184" s="13" t="s">
        <v>30</v>
      </c>
      <c r="AX184" s="13" t="s">
        <v>74</v>
      </c>
      <c r="AY184" s="166" t="s">
        <v>140</v>
      </c>
    </row>
    <row r="185" spans="1:65" s="14" customFormat="1">
      <c r="B185" s="173"/>
      <c r="D185" s="165" t="s">
        <v>180</v>
      </c>
      <c r="E185" s="174" t="s">
        <v>1</v>
      </c>
      <c r="F185" s="175" t="s">
        <v>182</v>
      </c>
      <c r="H185" s="176">
        <v>118.5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180</v>
      </c>
      <c r="AU185" s="174" t="s">
        <v>97</v>
      </c>
      <c r="AV185" s="14" t="s">
        <v>146</v>
      </c>
      <c r="AW185" s="14" t="s">
        <v>30</v>
      </c>
      <c r="AX185" s="14" t="s">
        <v>82</v>
      </c>
      <c r="AY185" s="174" t="s">
        <v>140</v>
      </c>
    </row>
    <row r="186" spans="1:65" s="2" customFormat="1" ht="33" customHeight="1">
      <c r="A186" s="33"/>
      <c r="B186" s="150"/>
      <c r="C186" s="151" t="s">
        <v>206</v>
      </c>
      <c r="D186" s="151" t="s">
        <v>142</v>
      </c>
      <c r="E186" s="152" t="s">
        <v>926</v>
      </c>
      <c r="F186" s="153" t="s">
        <v>927</v>
      </c>
      <c r="G186" s="154" t="s">
        <v>161</v>
      </c>
      <c r="H186" s="155">
        <v>138.36000000000001</v>
      </c>
      <c r="I186" s="156"/>
      <c r="J186" s="155">
        <f>ROUND(I186*H186,2)</f>
        <v>0</v>
      </c>
      <c r="K186" s="157"/>
      <c r="L186" s="34"/>
      <c r="M186" s="158" t="s">
        <v>1</v>
      </c>
      <c r="N186" s="159" t="s">
        <v>40</v>
      </c>
      <c r="O186" s="59"/>
      <c r="P186" s="160">
        <f>O186*H186</f>
        <v>0</v>
      </c>
      <c r="Q186" s="160">
        <v>0</v>
      </c>
      <c r="R186" s="160">
        <f>Q186*H186</f>
        <v>0</v>
      </c>
      <c r="S186" s="160">
        <v>0</v>
      </c>
      <c r="T186" s="161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146</v>
      </c>
      <c r="AT186" s="162" t="s">
        <v>142</v>
      </c>
      <c r="AU186" s="162" t="s">
        <v>97</v>
      </c>
      <c r="AY186" s="18" t="s">
        <v>140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8" t="s">
        <v>97</v>
      </c>
      <c r="BK186" s="163">
        <f>ROUND(I186*H186,2)</f>
        <v>0</v>
      </c>
      <c r="BL186" s="18" t="s">
        <v>146</v>
      </c>
      <c r="BM186" s="162" t="s">
        <v>928</v>
      </c>
    </row>
    <row r="187" spans="1:65" s="15" customFormat="1">
      <c r="B187" s="196"/>
      <c r="D187" s="165" t="s">
        <v>180</v>
      </c>
      <c r="E187" s="197" t="s">
        <v>1</v>
      </c>
      <c r="F187" s="198" t="s">
        <v>929</v>
      </c>
      <c r="H187" s="197" t="s">
        <v>1</v>
      </c>
      <c r="I187" s="199"/>
      <c r="L187" s="196"/>
      <c r="M187" s="200"/>
      <c r="N187" s="201"/>
      <c r="O187" s="201"/>
      <c r="P187" s="201"/>
      <c r="Q187" s="201"/>
      <c r="R187" s="201"/>
      <c r="S187" s="201"/>
      <c r="T187" s="202"/>
      <c r="AT187" s="197" t="s">
        <v>180</v>
      </c>
      <c r="AU187" s="197" t="s">
        <v>97</v>
      </c>
      <c r="AV187" s="15" t="s">
        <v>82</v>
      </c>
      <c r="AW187" s="15" t="s">
        <v>30</v>
      </c>
      <c r="AX187" s="15" t="s">
        <v>74</v>
      </c>
      <c r="AY187" s="197" t="s">
        <v>140</v>
      </c>
    </row>
    <row r="188" spans="1:65" s="13" customFormat="1">
      <c r="B188" s="164"/>
      <c r="D188" s="165" t="s">
        <v>180</v>
      </c>
      <c r="E188" s="166" t="s">
        <v>1</v>
      </c>
      <c r="F188" s="167" t="s">
        <v>930</v>
      </c>
      <c r="H188" s="168">
        <v>138.36000000000001</v>
      </c>
      <c r="I188" s="169"/>
      <c r="L188" s="164"/>
      <c r="M188" s="170"/>
      <c r="N188" s="171"/>
      <c r="O188" s="171"/>
      <c r="P188" s="171"/>
      <c r="Q188" s="171"/>
      <c r="R188" s="171"/>
      <c r="S188" s="171"/>
      <c r="T188" s="172"/>
      <c r="AT188" s="166" t="s">
        <v>180</v>
      </c>
      <c r="AU188" s="166" t="s">
        <v>97</v>
      </c>
      <c r="AV188" s="13" t="s">
        <v>97</v>
      </c>
      <c r="AW188" s="13" t="s">
        <v>30</v>
      </c>
      <c r="AX188" s="13" t="s">
        <v>74</v>
      </c>
      <c r="AY188" s="166" t="s">
        <v>140</v>
      </c>
    </row>
    <row r="189" spans="1:65" s="14" customFormat="1">
      <c r="B189" s="173"/>
      <c r="D189" s="165" t="s">
        <v>180</v>
      </c>
      <c r="E189" s="174" t="s">
        <v>1</v>
      </c>
      <c r="F189" s="175" t="s">
        <v>182</v>
      </c>
      <c r="H189" s="176">
        <v>138.36000000000001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4" t="s">
        <v>180</v>
      </c>
      <c r="AU189" s="174" t="s">
        <v>97</v>
      </c>
      <c r="AV189" s="14" t="s">
        <v>146</v>
      </c>
      <c r="AW189" s="14" t="s">
        <v>30</v>
      </c>
      <c r="AX189" s="14" t="s">
        <v>82</v>
      </c>
      <c r="AY189" s="174" t="s">
        <v>140</v>
      </c>
    </row>
    <row r="190" spans="1:65" s="2" customFormat="1" ht="21.75" customHeight="1">
      <c r="A190" s="33"/>
      <c r="B190" s="150"/>
      <c r="C190" s="151" t="s">
        <v>210</v>
      </c>
      <c r="D190" s="151" t="s">
        <v>142</v>
      </c>
      <c r="E190" s="152" t="s">
        <v>931</v>
      </c>
      <c r="F190" s="153" t="s">
        <v>932</v>
      </c>
      <c r="G190" s="154" t="s">
        <v>161</v>
      </c>
      <c r="H190" s="155">
        <v>121.09</v>
      </c>
      <c r="I190" s="156"/>
      <c r="J190" s="155">
        <f>ROUND(I190*H190,2)</f>
        <v>0</v>
      </c>
      <c r="K190" s="157"/>
      <c r="L190" s="34"/>
      <c r="M190" s="158" t="s">
        <v>1</v>
      </c>
      <c r="N190" s="159" t="s">
        <v>40</v>
      </c>
      <c r="O190" s="59"/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146</v>
      </c>
      <c r="AT190" s="162" t="s">
        <v>142</v>
      </c>
      <c r="AU190" s="162" t="s">
        <v>97</v>
      </c>
      <c r="AY190" s="18" t="s">
        <v>140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8" t="s">
        <v>97</v>
      </c>
      <c r="BK190" s="163">
        <f>ROUND(I190*H190,2)</f>
        <v>0</v>
      </c>
      <c r="BL190" s="18" t="s">
        <v>146</v>
      </c>
      <c r="BM190" s="162" t="s">
        <v>933</v>
      </c>
    </row>
    <row r="191" spans="1:65" s="13" customFormat="1">
      <c r="B191" s="164"/>
      <c r="D191" s="165" t="s">
        <v>180</v>
      </c>
      <c r="E191" s="166" t="s">
        <v>1</v>
      </c>
      <c r="F191" s="167" t="s">
        <v>934</v>
      </c>
      <c r="H191" s="168">
        <v>121.09</v>
      </c>
      <c r="I191" s="169"/>
      <c r="L191" s="164"/>
      <c r="M191" s="170"/>
      <c r="N191" s="171"/>
      <c r="O191" s="171"/>
      <c r="P191" s="171"/>
      <c r="Q191" s="171"/>
      <c r="R191" s="171"/>
      <c r="S191" s="171"/>
      <c r="T191" s="172"/>
      <c r="AT191" s="166" t="s">
        <v>180</v>
      </c>
      <c r="AU191" s="166" t="s">
        <v>97</v>
      </c>
      <c r="AV191" s="13" t="s">
        <v>97</v>
      </c>
      <c r="AW191" s="13" t="s">
        <v>30</v>
      </c>
      <c r="AX191" s="13" t="s">
        <v>74</v>
      </c>
      <c r="AY191" s="166" t="s">
        <v>140</v>
      </c>
    </row>
    <row r="192" spans="1:65" s="14" customFormat="1">
      <c r="B192" s="173"/>
      <c r="D192" s="165" t="s">
        <v>180</v>
      </c>
      <c r="E192" s="174" t="s">
        <v>1</v>
      </c>
      <c r="F192" s="175" t="s">
        <v>182</v>
      </c>
      <c r="H192" s="176">
        <v>121.09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180</v>
      </c>
      <c r="AU192" s="174" t="s">
        <v>97</v>
      </c>
      <c r="AV192" s="14" t="s">
        <v>146</v>
      </c>
      <c r="AW192" s="14" t="s">
        <v>30</v>
      </c>
      <c r="AX192" s="14" t="s">
        <v>82</v>
      </c>
      <c r="AY192" s="174" t="s">
        <v>140</v>
      </c>
    </row>
    <row r="193" spans="1:65" s="2" customFormat="1" ht="21.75" customHeight="1">
      <c r="A193" s="33"/>
      <c r="B193" s="150"/>
      <c r="C193" s="151" t="s">
        <v>214</v>
      </c>
      <c r="D193" s="151" t="s">
        <v>142</v>
      </c>
      <c r="E193" s="152" t="s">
        <v>935</v>
      </c>
      <c r="F193" s="153" t="s">
        <v>936</v>
      </c>
      <c r="G193" s="154" t="s">
        <v>161</v>
      </c>
      <c r="H193" s="155">
        <v>2</v>
      </c>
      <c r="I193" s="156"/>
      <c r="J193" s="155">
        <f>ROUND(I193*H193,2)</f>
        <v>0</v>
      </c>
      <c r="K193" s="157"/>
      <c r="L193" s="34"/>
      <c r="M193" s="158" t="s">
        <v>1</v>
      </c>
      <c r="N193" s="159" t="s">
        <v>40</v>
      </c>
      <c r="O193" s="59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146</v>
      </c>
      <c r="AT193" s="162" t="s">
        <v>142</v>
      </c>
      <c r="AU193" s="162" t="s">
        <v>97</v>
      </c>
      <c r="AY193" s="18" t="s">
        <v>140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8" t="s">
        <v>97</v>
      </c>
      <c r="BK193" s="163">
        <f>ROUND(I193*H193,2)</f>
        <v>0</v>
      </c>
      <c r="BL193" s="18" t="s">
        <v>146</v>
      </c>
      <c r="BM193" s="162" t="s">
        <v>937</v>
      </c>
    </row>
    <row r="194" spans="1:65" s="15" customFormat="1">
      <c r="B194" s="196"/>
      <c r="D194" s="165" t="s">
        <v>180</v>
      </c>
      <c r="E194" s="197" t="s">
        <v>1</v>
      </c>
      <c r="F194" s="198" t="s">
        <v>938</v>
      </c>
      <c r="H194" s="197" t="s">
        <v>1</v>
      </c>
      <c r="I194" s="199"/>
      <c r="L194" s="196"/>
      <c r="M194" s="200"/>
      <c r="N194" s="201"/>
      <c r="O194" s="201"/>
      <c r="P194" s="201"/>
      <c r="Q194" s="201"/>
      <c r="R194" s="201"/>
      <c r="S194" s="201"/>
      <c r="T194" s="202"/>
      <c r="AT194" s="197" t="s">
        <v>180</v>
      </c>
      <c r="AU194" s="197" t="s">
        <v>97</v>
      </c>
      <c r="AV194" s="15" t="s">
        <v>82</v>
      </c>
      <c r="AW194" s="15" t="s">
        <v>30</v>
      </c>
      <c r="AX194" s="15" t="s">
        <v>74</v>
      </c>
      <c r="AY194" s="197" t="s">
        <v>140</v>
      </c>
    </row>
    <row r="195" spans="1:65" s="13" customFormat="1">
      <c r="B195" s="164"/>
      <c r="D195" s="165" t="s">
        <v>180</v>
      </c>
      <c r="E195" s="166" t="s">
        <v>1</v>
      </c>
      <c r="F195" s="167" t="s">
        <v>939</v>
      </c>
      <c r="H195" s="168">
        <v>2</v>
      </c>
      <c r="I195" s="169"/>
      <c r="L195" s="164"/>
      <c r="M195" s="170"/>
      <c r="N195" s="171"/>
      <c r="O195" s="171"/>
      <c r="P195" s="171"/>
      <c r="Q195" s="171"/>
      <c r="R195" s="171"/>
      <c r="S195" s="171"/>
      <c r="T195" s="172"/>
      <c r="AT195" s="166" t="s">
        <v>180</v>
      </c>
      <c r="AU195" s="166" t="s">
        <v>97</v>
      </c>
      <c r="AV195" s="13" t="s">
        <v>97</v>
      </c>
      <c r="AW195" s="13" t="s">
        <v>30</v>
      </c>
      <c r="AX195" s="13" t="s">
        <v>74</v>
      </c>
      <c r="AY195" s="166" t="s">
        <v>140</v>
      </c>
    </row>
    <row r="196" spans="1:65" s="14" customFormat="1">
      <c r="B196" s="173"/>
      <c r="D196" s="165" t="s">
        <v>180</v>
      </c>
      <c r="E196" s="174" t="s">
        <v>1</v>
      </c>
      <c r="F196" s="175" t="s">
        <v>182</v>
      </c>
      <c r="H196" s="176">
        <v>2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180</v>
      </c>
      <c r="AU196" s="174" t="s">
        <v>97</v>
      </c>
      <c r="AV196" s="14" t="s">
        <v>146</v>
      </c>
      <c r="AW196" s="14" t="s">
        <v>30</v>
      </c>
      <c r="AX196" s="14" t="s">
        <v>82</v>
      </c>
      <c r="AY196" s="174" t="s">
        <v>140</v>
      </c>
    </row>
    <row r="197" spans="1:65" s="2" customFormat="1" ht="16.5" customHeight="1">
      <c r="A197" s="33"/>
      <c r="B197" s="150"/>
      <c r="C197" s="181" t="s">
        <v>218</v>
      </c>
      <c r="D197" s="181" t="s">
        <v>189</v>
      </c>
      <c r="E197" s="182" t="s">
        <v>940</v>
      </c>
      <c r="F197" s="183" t="s">
        <v>941</v>
      </c>
      <c r="G197" s="184" t="s">
        <v>178</v>
      </c>
      <c r="H197" s="185">
        <v>3.4</v>
      </c>
      <c r="I197" s="186"/>
      <c r="J197" s="185">
        <f>ROUND(I197*H197,2)</f>
        <v>0</v>
      </c>
      <c r="K197" s="187"/>
      <c r="L197" s="188"/>
      <c r="M197" s="189" t="s">
        <v>1</v>
      </c>
      <c r="N197" s="190" t="s">
        <v>40</v>
      </c>
      <c r="O197" s="59"/>
      <c r="P197" s="160">
        <f>O197*H197</f>
        <v>0</v>
      </c>
      <c r="Q197" s="160">
        <v>1</v>
      </c>
      <c r="R197" s="160">
        <f>Q197*H197</f>
        <v>3.4</v>
      </c>
      <c r="S197" s="160">
        <v>0</v>
      </c>
      <c r="T197" s="161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171</v>
      </c>
      <c r="AT197" s="162" t="s">
        <v>189</v>
      </c>
      <c r="AU197" s="162" t="s">
        <v>97</v>
      </c>
      <c r="AY197" s="18" t="s">
        <v>140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8" t="s">
        <v>97</v>
      </c>
      <c r="BK197" s="163">
        <f>ROUND(I197*H197,2)</f>
        <v>0</v>
      </c>
      <c r="BL197" s="18" t="s">
        <v>146</v>
      </c>
      <c r="BM197" s="162" t="s">
        <v>942</v>
      </c>
    </row>
    <row r="198" spans="1:65" s="13" customFormat="1">
      <c r="B198" s="164"/>
      <c r="D198" s="165" t="s">
        <v>180</v>
      </c>
      <c r="E198" s="166" t="s">
        <v>1</v>
      </c>
      <c r="F198" s="167" t="s">
        <v>943</v>
      </c>
      <c r="H198" s="168">
        <v>3.4</v>
      </c>
      <c r="I198" s="169"/>
      <c r="L198" s="164"/>
      <c r="M198" s="170"/>
      <c r="N198" s="171"/>
      <c r="O198" s="171"/>
      <c r="P198" s="171"/>
      <c r="Q198" s="171"/>
      <c r="R198" s="171"/>
      <c r="S198" s="171"/>
      <c r="T198" s="172"/>
      <c r="AT198" s="166" t="s">
        <v>180</v>
      </c>
      <c r="AU198" s="166" t="s">
        <v>97</v>
      </c>
      <c r="AV198" s="13" t="s">
        <v>97</v>
      </c>
      <c r="AW198" s="13" t="s">
        <v>30</v>
      </c>
      <c r="AX198" s="13" t="s">
        <v>74</v>
      </c>
      <c r="AY198" s="166" t="s">
        <v>140</v>
      </c>
    </row>
    <row r="199" spans="1:65" s="14" customFormat="1">
      <c r="B199" s="173"/>
      <c r="D199" s="165" t="s">
        <v>180</v>
      </c>
      <c r="E199" s="174" t="s">
        <v>1</v>
      </c>
      <c r="F199" s="175" t="s">
        <v>182</v>
      </c>
      <c r="H199" s="176">
        <v>3.4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180</v>
      </c>
      <c r="AU199" s="174" t="s">
        <v>97</v>
      </c>
      <c r="AV199" s="14" t="s">
        <v>146</v>
      </c>
      <c r="AW199" s="14" t="s">
        <v>30</v>
      </c>
      <c r="AX199" s="14" t="s">
        <v>82</v>
      </c>
      <c r="AY199" s="174" t="s">
        <v>140</v>
      </c>
    </row>
    <row r="200" spans="1:65" s="2" customFormat="1" ht="16.5" customHeight="1">
      <c r="A200" s="33"/>
      <c r="B200" s="150"/>
      <c r="C200" s="151" t="s">
        <v>222</v>
      </c>
      <c r="D200" s="151" t="s">
        <v>142</v>
      </c>
      <c r="E200" s="152" t="s">
        <v>944</v>
      </c>
      <c r="F200" s="153" t="s">
        <v>945</v>
      </c>
      <c r="G200" s="154" t="s">
        <v>161</v>
      </c>
      <c r="H200" s="155">
        <v>19.77</v>
      </c>
      <c r="I200" s="156"/>
      <c r="J200" s="155">
        <f>ROUND(I200*H200,2)</f>
        <v>0</v>
      </c>
      <c r="K200" s="157"/>
      <c r="L200" s="34"/>
      <c r="M200" s="158" t="s">
        <v>1</v>
      </c>
      <c r="N200" s="159" t="s">
        <v>40</v>
      </c>
      <c r="O200" s="59"/>
      <c r="P200" s="160">
        <f>O200*H200</f>
        <v>0</v>
      </c>
      <c r="Q200" s="160">
        <v>0</v>
      </c>
      <c r="R200" s="160">
        <f>Q200*H200</f>
        <v>0</v>
      </c>
      <c r="S200" s="160">
        <v>0</v>
      </c>
      <c r="T200" s="161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2" t="s">
        <v>146</v>
      </c>
      <c r="AT200" s="162" t="s">
        <v>142</v>
      </c>
      <c r="AU200" s="162" t="s">
        <v>97</v>
      </c>
      <c r="AY200" s="18" t="s">
        <v>140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8" t="s">
        <v>97</v>
      </c>
      <c r="BK200" s="163">
        <f>ROUND(I200*H200,2)</f>
        <v>0</v>
      </c>
      <c r="BL200" s="18" t="s">
        <v>146</v>
      </c>
      <c r="BM200" s="162" t="s">
        <v>946</v>
      </c>
    </row>
    <row r="201" spans="1:65" s="13" customFormat="1">
      <c r="B201" s="164"/>
      <c r="D201" s="165" t="s">
        <v>180</v>
      </c>
      <c r="E201" s="166" t="s">
        <v>1</v>
      </c>
      <c r="F201" s="167" t="s">
        <v>947</v>
      </c>
      <c r="H201" s="168">
        <v>19.77</v>
      </c>
      <c r="I201" s="169"/>
      <c r="L201" s="164"/>
      <c r="M201" s="170"/>
      <c r="N201" s="171"/>
      <c r="O201" s="171"/>
      <c r="P201" s="171"/>
      <c r="Q201" s="171"/>
      <c r="R201" s="171"/>
      <c r="S201" s="171"/>
      <c r="T201" s="172"/>
      <c r="AT201" s="166" t="s">
        <v>180</v>
      </c>
      <c r="AU201" s="166" t="s">
        <v>97</v>
      </c>
      <c r="AV201" s="13" t="s">
        <v>97</v>
      </c>
      <c r="AW201" s="13" t="s">
        <v>30</v>
      </c>
      <c r="AX201" s="13" t="s">
        <v>74</v>
      </c>
      <c r="AY201" s="166" t="s">
        <v>140</v>
      </c>
    </row>
    <row r="202" spans="1:65" s="14" customFormat="1">
      <c r="B202" s="173"/>
      <c r="D202" s="165" t="s">
        <v>180</v>
      </c>
      <c r="E202" s="174" t="s">
        <v>1</v>
      </c>
      <c r="F202" s="175" t="s">
        <v>182</v>
      </c>
      <c r="H202" s="176">
        <v>19.77</v>
      </c>
      <c r="I202" s="177"/>
      <c r="L202" s="173"/>
      <c r="M202" s="178"/>
      <c r="N202" s="179"/>
      <c r="O202" s="179"/>
      <c r="P202" s="179"/>
      <c r="Q202" s="179"/>
      <c r="R202" s="179"/>
      <c r="S202" s="179"/>
      <c r="T202" s="180"/>
      <c r="AT202" s="174" t="s">
        <v>180</v>
      </c>
      <c r="AU202" s="174" t="s">
        <v>97</v>
      </c>
      <c r="AV202" s="14" t="s">
        <v>146</v>
      </c>
      <c r="AW202" s="14" t="s">
        <v>30</v>
      </c>
      <c r="AX202" s="14" t="s">
        <v>82</v>
      </c>
      <c r="AY202" s="174" t="s">
        <v>140</v>
      </c>
    </row>
    <row r="203" spans="1:65" s="2" customFormat="1" ht="21.75" customHeight="1">
      <c r="A203" s="33"/>
      <c r="B203" s="150"/>
      <c r="C203" s="151" t="s">
        <v>7</v>
      </c>
      <c r="D203" s="151" t="s">
        <v>142</v>
      </c>
      <c r="E203" s="152" t="s">
        <v>176</v>
      </c>
      <c r="F203" s="153" t="s">
        <v>177</v>
      </c>
      <c r="G203" s="154" t="s">
        <v>178</v>
      </c>
      <c r="H203" s="155">
        <v>36.57</v>
      </c>
      <c r="I203" s="156"/>
      <c r="J203" s="155">
        <f>ROUND(I203*H203,2)</f>
        <v>0</v>
      </c>
      <c r="K203" s="157"/>
      <c r="L203" s="34"/>
      <c r="M203" s="158" t="s">
        <v>1</v>
      </c>
      <c r="N203" s="159" t="s">
        <v>40</v>
      </c>
      <c r="O203" s="59"/>
      <c r="P203" s="160">
        <f>O203*H203</f>
        <v>0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2" t="s">
        <v>146</v>
      </c>
      <c r="AT203" s="162" t="s">
        <v>142</v>
      </c>
      <c r="AU203" s="162" t="s">
        <v>97</v>
      </c>
      <c r="AY203" s="18" t="s">
        <v>140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8" t="s">
        <v>97</v>
      </c>
      <c r="BK203" s="163">
        <f>ROUND(I203*H203,2)</f>
        <v>0</v>
      </c>
      <c r="BL203" s="18" t="s">
        <v>146</v>
      </c>
      <c r="BM203" s="162" t="s">
        <v>948</v>
      </c>
    </row>
    <row r="204" spans="1:65" s="13" customFormat="1">
      <c r="B204" s="164"/>
      <c r="D204" s="165" t="s">
        <v>180</v>
      </c>
      <c r="E204" s="166" t="s">
        <v>1</v>
      </c>
      <c r="F204" s="167" t="s">
        <v>949</v>
      </c>
      <c r="H204" s="168">
        <v>36.57</v>
      </c>
      <c r="I204" s="169"/>
      <c r="L204" s="164"/>
      <c r="M204" s="170"/>
      <c r="N204" s="171"/>
      <c r="O204" s="171"/>
      <c r="P204" s="171"/>
      <c r="Q204" s="171"/>
      <c r="R204" s="171"/>
      <c r="S204" s="171"/>
      <c r="T204" s="172"/>
      <c r="AT204" s="166" t="s">
        <v>180</v>
      </c>
      <c r="AU204" s="166" t="s">
        <v>97</v>
      </c>
      <c r="AV204" s="13" t="s">
        <v>97</v>
      </c>
      <c r="AW204" s="13" t="s">
        <v>30</v>
      </c>
      <c r="AX204" s="13" t="s">
        <v>74</v>
      </c>
      <c r="AY204" s="166" t="s">
        <v>140</v>
      </c>
    </row>
    <row r="205" spans="1:65" s="14" customFormat="1">
      <c r="B205" s="173"/>
      <c r="D205" s="165" t="s">
        <v>180</v>
      </c>
      <c r="E205" s="174" t="s">
        <v>1</v>
      </c>
      <c r="F205" s="175" t="s">
        <v>182</v>
      </c>
      <c r="H205" s="176">
        <v>36.57</v>
      </c>
      <c r="I205" s="177"/>
      <c r="L205" s="173"/>
      <c r="M205" s="178"/>
      <c r="N205" s="179"/>
      <c r="O205" s="179"/>
      <c r="P205" s="179"/>
      <c r="Q205" s="179"/>
      <c r="R205" s="179"/>
      <c r="S205" s="179"/>
      <c r="T205" s="180"/>
      <c r="AT205" s="174" t="s">
        <v>180</v>
      </c>
      <c r="AU205" s="174" t="s">
        <v>97</v>
      </c>
      <c r="AV205" s="14" t="s">
        <v>146</v>
      </c>
      <c r="AW205" s="14" t="s">
        <v>30</v>
      </c>
      <c r="AX205" s="14" t="s">
        <v>82</v>
      </c>
      <c r="AY205" s="174" t="s">
        <v>140</v>
      </c>
    </row>
    <row r="206" spans="1:65" s="2" customFormat="1" ht="21.75" customHeight="1">
      <c r="A206" s="33"/>
      <c r="B206" s="150"/>
      <c r="C206" s="151" t="s">
        <v>229</v>
      </c>
      <c r="D206" s="151" t="s">
        <v>142</v>
      </c>
      <c r="E206" s="152" t="s">
        <v>513</v>
      </c>
      <c r="F206" s="153" t="s">
        <v>514</v>
      </c>
      <c r="G206" s="154" t="s">
        <v>161</v>
      </c>
      <c r="H206" s="155">
        <v>2.6</v>
      </c>
      <c r="I206" s="156"/>
      <c r="J206" s="155">
        <f>ROUND(I206*H206,2)</f>
        <v>0</v>
      </c>
      <c r="K206" s="157"/>
      <c r="L206" s="34"/>
      <c r="M206" s="158" t="s">
        <v>1</v>
      </c>
      <c r="N206" s="159" t="s">
        <v>40</v>
      </c>
      <c r="O206" s="59"/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146</v>
      </c>
      <c r="AT206" s="162" t="s">
        <v>142</v>
      </c>
      <c r="AU206" s="162" t="s">
        <v>97</v>
      </c>
      <c r="AY206" s="18" t="s">
        <v>140</v>
      </c>
      <c r="BE206" s="163">
        <f>IF(N206="základná",J206,0)</f>
        <v>0</v>
      </c>
      <c r="BF206" s="163">
        <f>IF(N206="znížená",J206,0)</f>
        <v>0</v>
      </c>
      <c r="BG206" s="163">
        <f>IF(N206="zákl. prenesená",J206,0)</f>
        <v>0</v>
      </c>
      <c r="BH206" s="163">
        <f>IF(N206="zníž. prenesená",J206,0)</f>
        <v>0</v>
      </c>
      <c r="BI206" s="163">
        <f>IF(N206="nulová",J206,0)</f>
        <v>0</v>
      </c>
      <c r="BJ206" s="18" t="s">
        <v>97</v>
      </c>
      <c r="BK206" s="163">
        <f>ROUND(I206*H206,2)</f>
        <v>0</v>
      </c>
      <c r="BL206" s="18" t="s">
        <v>146</v>
      </c>
      <c r="BM206" s="162" t="s">
        <v>950</v>
      </c>
    </row>
    <row r="207" spans="1:65" s="15" customFormat="1">
      <c r="B207" s="196"/>
      <c r="D207" s="165" t="s">
        <v>180</v>
      </c>
      <c r="E207" s="197" t="s">
        <v>1</v>
      </c>
      <c r="F207" s="198" t="s">
        <v>951</v>
      </c>
      <c r="H207" s="197" t="s">
        <v>1</v>
      </c>
      <c r="I207" s="199"/>
      <c r="L207" s="196"/>
      <c r="M207" s="200"/>
      <c r="N207" s="201"/>
      <c r="O207" s="201"/>
      <c r="P207" s="201"/>
      <c r="Q207" s="201"/>
      <c r="R207" s="201"/>
      <c r="S207" s="201"/>
      <c r="T207" s="202"/>
      <c r="AT207" s="197" t="s">
        <v>180</v>
      </c>
      <c r="AU207" s="197" t="s">
        <v>97</v>
      </c>
      <c r="AV207" s="15" t="s">
        <v>82</v>
      </c>
      <c r="AW207" s="15" t="s">
        <v>30</v>
      </c>
      <c r="AX207" s="15" t="s">
        <v>74</v>
      </c>
      <c r="AY207" s="197" t="s">
        <v>140</v>
      </c>
    </row>
    <row r="208" spans="1:65" s="13" customFormat="1">
      <c r="B208" s="164"/>
      <c r="D208" s="165" t="s">
        <v>180</v>
      </c>
      <c r="E208" s="166" t="s">
        <v>1</v>
      </c>
      <c r="F208" s="167" t="s">
        <v>952</v>
      </c>
      <c r="H208" s="168">
        <v>0.92</v>
      </c>
      <c r="I208" s="169"/>
      <c r="L208" s="164"/>
      <c r="M208" s="170"/>
      <c r="N208" s="171"/>
      <c r="O208" s="171"/>
      <c r="P208" s="171"/>
      <c r="Q208" s="171"/>
      <c r="R208" s="171"/>
      <c r="S208" s="171"/>
      <c r="T208" s="172"/>
      <c r="AT208" s="166" t="s">
        <v>180</v>
      </c>
      <c r="AU208" s="166" t="s">
        <v>97</v>
      </c>
      <c r="AV208" s="13" t="s">
        <v>97</v>
      </c>
      <c r="AW208" s="13" t="s">
        <v>30</v>
      </c>
      <c r="AX208" s="13" t="s">
        <v>74</v>
      </c>
      <c r="AY208" s="166" t="s">
        <v>140</v>
      </c>
    </row>
    <row r="209" spans="1:65" s="13" customFormat="1">
      <c r="B209" s="164"/>
      <c r="D209" s="165" t="s">
        <v>180</v>
      </c>
      <c r="E209" s="166" t="s">
        <v>1</v>
      </c>
      <c r="F209" s="167" t="s">
        <v>953</v>
      </c>
      <c r="H209" s="168">
        <v>0.08</v>
      </c>
      <c r="I209" s="169"/>
      <c r="L209" s="164"/>
      <c r="M209" s="170"/>
      <c r="N209" s="171"/>
      <c r="O209" s="171"/>
      <c r="P209" s="171"/>
      <c r="Q209" s="171"/>
      <c r="R209" s="171"/>
      <c r="S209" s="171"/>
      <c r="T209" s="172"/>
      <c r="AT209" s="166" t="s">
        <v>180</v>
      </c>
      <c r="AU209" s="166" t="s">
        <v>97</v>
      </c>
      <c r="AV209" s="13" t="s">
        <v>97</v>
      </c>
      <c r="AW209" s="13" t="s">
        <v>30</v>
      </c>
      <c r="AX209" s="13" t="s">
        <v>74</v>
      </c>
      <c r="AY209" s="166" t="s">
        <v>140</v>
      </c>
    </row>
    <row r="210" spans="1:65" s="13" customFormat="1">
      <c r="B210" s="164"/>
      <c r="D210" s="165" t="s">
        <v>180</v>
      </c>
      <c r="E210" s="166" t="s">
        <v>1</v>
      </c>
      <c r="F210" s="167" t="s">
        <v>954</v>
      </c>
      <c r="H210" s="168">
        <v>1.6</v>
      </c>
      <c r="I210" s="169"/>
      <c r="L210" s="164"/>
      <c r="M210" s="170"/>
      <c r="N210" s="171"/>
      <c r="O210" s="171"/>
      <c r="P210" s="171"/>
      <c r="Q210" s="171"/>
      <c r="R210" s="171"/>
      <c r="S210" s="171"/>
      <c r="T210" s="172"/>
      <c r="AT210" s="166" t="s">
        <v>180</v>
      </c>
      <c r="AU210" s="166" t="s">
        <v>97</v>
      </c>
      <c r="AV210" s="13" t="s">
        <v>97</v>
      </c>
      <c r="AW210" s="13" t="s">
        <v>30</v>
      </c>
      <c r="AX210" s="13" t="s">
        <v>74</v>
      </c>
      <c r="AY210" s="166" t="s">
        <v>140</v>
      </c>
    </row>
    <row r="211" spans="1:65" s="14" customFormat="1">
      <c r="B211" s="173"/>
      <c r="D211" s="165" t="s">
        <v>180</v>
      </c>
      <c r="E211" s="174" t="s">
        <v>1</v>
      </c>
      <c r="F211" s="175" t="s">
        <v>182</v>
      </c>
      <c r="H211" s="176">
        <v>2.6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180</v>
      </c>
      <c r="AU211" s="174" t="s">
        <v>97</v>
      </c>
      <c r="AV211" s="14" t="s">
        <v>146</v>
      </c>
      <c r="AW211" s="14" t="s">
        <v>30</v>
      </c>
      <c r="AX211" s="14" t="s">
        <v>82</v>
      </c>
      <c r="AY211" s="174" t="s">
        <v>140</v>
      </c>
    </row>
    <row r="212" spans="1:65" s="2" customFormat="1" ht="21.75" customHeight="1">
      <c r="A212" s="33"/>
      <c r="B212" s="150"/>
      <c r="C212" s="151" t="s">
        <v>233</v>
      </c>
      <c r="D212" s="151" t="s">
        <v>142</v>
      </c>
      <c r="E212" s="152" t="s">
        <v>955</v>
      </c>
      <c r="F212" s="153" t="s">
        <v>956</v>
      </c>
      <c r="G212" s="154" t="s">
        <v>145</v>
      </c>
      <c r="H212" s="155">
        <v>790</v>
      </c>
      <c r="I212" s="156"/>
      <c r="J212" s="155">
        <f>ROUND(I212*H212,2)</f>
        <v>0</v>
      </c>
      <c r="K212" s="157"/>
      <c r="L212" s="34"/>
      <c r="M212" s="158" t="s">
        <v>1</v>
      </c>
      <c r="N212" s="159" t="s">
        <v>40</v>
      </c>
      <c r="O212" s="59"/>
      <c r="P212" s="160">
        <f>O212*H212</f>
        <v>0</v>
      </c>
      <c r="Q212" s="160">
        <v>0.04</v>
      </c>
      <c r="R212" s="160">
        <f>Q212*H212</f>
        <v>31.6</v>
      </c>
      <c r="S212" s="160">
        <v>0</v>
      </c>
      <c r="T212" s="161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2" t="s">
        <v>146</v>
      </c>
      <c r="AT212" s="162" t="s">
        <v>142</v>
      </c>
      <c r="AU212" s="162" t="s">
        <v>97</v>
      </c>
      <c r="AY212" s="18" t="s">
        <v>140</v>
      </c>
      <c r="BE212" s="163">
        <f>IF(N212="základná",J212,0)</f>
        <v>0</v>
      </c>
      <c r="BF212" s="163">
        <f>IF(N212="znížená",J212,0)</f>
        <v>0</v>
      </c>
      <c r="BG212" s="163">
        <f>IF(N212="zákl. prenesená",J212,0)</f>
        <v>0</v>
      </c>
      <c r="BH212" s="163">
        <f>IF(N212="zníž. prenesená",J212,0)</f>
        <v>0</v>
      </c>
      <c r="BI212" s="163">
        <f>IF(N212="nulová",J212,0)</f>
        <v>0</v>
      </c>
      <c r="BJ212" s="18" t="s">
        <v>97</v>
      </c>
      <c r="BK212" s="163">
        <f>ROUND(I212*H212,2)</f>
        <v>0</v>
      </c>
      <c r="BL212" s="18" t="s">
        <v>146</v>
      </c>
      <c r="BM212" s="162" t="s">
        <v>957</v>
      </c>
    </row>
    <row r="213" spans="1:65" s="13" customFormat="1">
      <c r="B213" s="164"/>
      <c r="D213" s="165" t="s">
        <v>180</v>
      </c>
      <c r="E213" s="166" t="s">
        <v>1</v>
      </c>
      <c r="F213" s="167" t="s">
        <v>958</v>
      </c>
      <c r="H213" s="168">
        <v>790</v>
      </c>
      <c r="I213" s="169"/>
      <c r="L213" s="164"/>
      <c r="M213" s="170"/>
      <c r="N213" s="171"/>
      <c r="O213" s="171"/>
      <c r="P213" s="171"/>
      <c r="Q213" s="171"/>
      <c r="R213" s="171"/>
      <c r="S213" s="171"/>
      <c r="T213" s="172"/>
      <c r="AT213" s="166" t="s">
        <v>180</v>
      </c>
      <c r="AU213" s="166" t="s">
        <v>97</v>
      </c>
      <c r="AV213" s="13" t="s">
        <v>97</v>
      </c>
      <c r="AW213" s="13" t="s">
        <v>30</v>
      </c>
      <c r="AX213" s="13" t="s">
        <v>74</v>
      </c>
      <c r="AY213" s="166" t="s">
        <v>140</v>
      </c>
    </row>
    <row r="214" spans="1:65" s="14" customFormat="1">
      <c r="B214" s="173"/>
      <c r="D214" s="165" t="s">
        <v>180</v>
      </c>
      <c r="E214" s="174" t="s">
        <v>1</v>
      </c>
      <c r="F214" s="175" t="s">
        <v>182</v>
      </c>
      <c r="H214" s="176">
        <v>790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180</v>
      </c>
      <c r="AU214" s="174" t="s">
        <v>97</v>
      </c>
      <c r="AV214" s="14" t="s">
        <v>146</v>
      </c>
      <c r="AW214" s="14" t="s">
        <v>30</v>
      </c>
      <c r="AX214" s="14" t="s">
        <v>82</v>
      </c>
      <c r="AY214" s="174" t="s">
        <v>140</v>
      </c>
    </row>
    <row r="215" spans="1:65" s="2" customFormat="1" ht="16.5" customHeight="1">
      <c r="A215" s="33"/>
      <c r="B215" s="150"/>
      <c r="C215" s="181" t="s">
        <v>237</v>
      </c>
      <c r="D215" s="181" t="s">
        <v>189</v>
      </c>
      <c r="E215" s="182" t="s">
        <v>959</v>
      </c>
      <c r="F215" s="183" t="s">
        <v>960</v>
      </c>
      <c r="G215" s="184" t="s">
        <v>961</v>
      </c>
      <c r="H215" s="185">
        <v>39.5</v>
      </c>
      <c r="I215" s="186"/>
      <c r="J215" s="185">
        <f>ROUND(I215*H215,2)</f>
        <v>0</v>
      </c>
      <c r="K215" s="187"/>
      <c r="L215" s="188"/>
      <c r="M215" s="189" t="s">
        <v>1</v>
      </c>
      <c r="N215" s="190" t="s">
        <v>40</v>
      </c>
      <c r="O215" s="59"/>
      <c r="P215" s="160">
        <f>O215*H215</f>
        <v>0</v>
      </c>
      <c r="Q215" s="160">
        <v>1E-3</v>
      </c>
      <c r="R215" s="160">
        <f>Q215*H215</f>
        <v>3.95E-2</v>
      </c>
      <c r="S215" s="160">
        <v>0</v>
      </c>
      <c r="T215" s="161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2" t="s">
        <v>171</v>
      </c>
      <c r="AT215" s="162" t="s">
        <v>189</v>
      </c>
      <c r="AU215" s="162" t="s">
        <v>97</v>
      </c>
      <c r="AY215" s="18" t="s">
        <v>140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8" t="s">
        <v>97</v>
      </c>
      <c r="BK215" s="163">
        <f>ROUND(I215*H215,2)</f>
        <v>0</v>
      </c>
      <c r="BL215" s="18" t="s">
        <v>146</v>
      </c>
      <c r="BM215" s="162" t="s">
        <v>962</v>
      </c>
    </row>
    <row r="216" spans="1:65" s="13" customFormat="1">
      <c r="B216" s="164"/>
      <c r="D216" s="165" t="s">
        <v>180</v>
      </c>
      <c r="E216" s="166" t="s">
        <v>1</v>
      </c>
      <c r="F216" s="167" t="s">
        <v>963</v>
      </c>
      <c r="H216" s="168">
        <v>39.5</v>
      </c>
      <c r="I216" s="169"/>
      <c r="L216" s="164"/>
      <c r="M216" s="170"/>
      <c r="N216" s="171"/>
      <c r="O216" s="171"/>
      <c r="P216" s="171"/>
      <c r="Q216" s="171"/>
      <c r="R216" s="171"/>
      <c r="S216" s="171"/>
      <c r="T216" s="172"/>
      <c r="AT216" s="166" t="s">
        <v>180</v>
      </c>
      <c r="AU216" s="166" t="s">
        <v>97</v>
      </c>
      <c r="AV216" s="13" t="s">
        <v>97</v>
      </c>
      <c r="AW216" s="13" t="s">
        <v>30</v>
      </c>
      <c r="AX216" s="13" t="s">
        <v>74</v>
      </c>
      <c r="AY216" s="166" t="s">
        <v>140</v>
      </c>
    </row>
    <row r="217" spans="1:65" s="14" customFormat="1">
      <c r="B217" s="173"/>
      <c r="D217" s="165" t="s">
        <v>180</v>
      </c>
      <c r="E217" s="174" t="s">
        <v>1</v>
      </c>
      <c r="F217" s="175" t="s">
        <v>182</v>
      </c>
      <c r="H217" s="176">
        <v>39.5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180</v>
      </c>
      <c r="AU217" s="174" t="s">
        <v>97</v>
      </c>
      <c r="AV217" s="14" t="s">
        <v>146</v>
      </c>
      <c r="AW217" s="14" t="s">
        <v>30</v>
      </c>
      <c r="AX217" s="14" t="s">
        <v>82</v>
      </c>
      <c r="AY217" s="174" t="s">
        <v>140</v>
      </c>
    </row>
    <row r="218" spans="1:65" s="2" customFormat="1" ht="21.75" customHeight="1">
      <c r="A218" s="33"/>
      <c r="B218" s="150"/>
      <c r="C218" s="151" t="s">
        <v>241</v>
      </c>
      <c r="D218" s="151" t="s">
        <v>142</v>
      </c>
      <c r="E218" s="152" t="s">
        <v>964</v>
      </c>
      <c r="F218" s="153" t="s">
        <v>965</v>
      </c>
      <c r="G218" s="154" t="s">
        <v>145</v>
      </c>
      <c r="H218" s="155">
        <v>790</v>
      </c>
      <c r="I218" s="156"/>
      <c r="J218" s="155">
        <f>ROUND(I218*H218,2)</f>
        <v>0</v>
      </c>
      <c r="K218" s="157"/>
      <c r="L218" s="34"/>
      <c r="M218" s="158" t="s">
        <v>1</v>
      </c>
      <c r="N218" s="159" t="s">
        <v>40</v>
      </c>
      <c r="O218" s="59"/>
      <c r="P218" s="160">
        <f>O218*H218</f>
        <v>0</v>
      </c>
      <c r="Q218" s="160">
        <v>0</v>
      </c>
      <c r="R218" s="160">
        <f>Q218*H218</f>
        <v>0</v>
      </c>
      <c r="S218" s="160">
        <v>0</v>
      </c>
      <c r="T218" s="161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2" t="s">
        <v>146</v>
      </c>
      <c r="AT218" s="162" t="s">
        <v>142</v>
      </c>
      <c r="AU218" s="162" t="s">
        <v>97</v>
      </c>
      <c r="AY218" s="18" t="s">
        <v>140</v>
      </c>
      <c r="BE218" s="163">
        <f>IF(N218="základná",J218,0)</f>
        <v>0</v>
      </c>
      <c r="BF218" s="163">
        <f>IF(N218="znížená",J218,0)</f>
        <v>0</v>
      </c>
      <c r="BG218" s="163">
        <f>IF(N218="zákl. prenesená",J218,0)</f>
        <v>0</v>
      </c>
      <c r="BH218" s="163">
        <f>IF(N218="zníž. prenesená",J218,0)</f>
        <v>0</v>
      </c>
      <c r="BI218" s="163">
        <f>IF(N218="nulová",J218,0)</f>
        <v>0</v>
      </c>
      <c r="BJ218" s="18" t="s">
        <v>97</v>
      </c>
      <c r="BK218" s="163">
        <f>ROUND(I218*H218,2)</f>
        <v>0</v>
      </c>
      <c r="BL218" s="18" t="s">
        <v>146</v>
      </c>
      <c r="BM218" s="162" t="s">
        <v>966</v>
      </c>
    </row>
    <row r="219" spans="1:65" s="13" customFormat="1">
      <c r="B219" s="164"/>
      <c r="D219" s="165" t="s">
        <v>180</v>
      </c>
      <c r="E219" s="166" t="s">
        <v>1</v>
      </c>
      <c r="F219" s="167" t="s">
        <v>958</v>
      </c>
      <c r="H219" s="168">
        <v>790</v>
      </c>
      <c r="I219" s="169"/>
      <c r="L219" s="164"/>
      <c r="M219" s="170"/>
      <c r="N219" s="171"/>
      <c r="O219" s="171"/>
      <c r="P219" s="171"/>
      <c r="Q219" s="171"/>
      <c r="R219" s="171"/>
      <c r="S219" s="171"/>
      <c r="T219" s="172"/>
      <c r="AT219" s="166" t="s">
        <v>180</v>
      </c>
      <c r="AU219" s="166" t="s">
        <v>97</v>
      </c>
      <c r="AV219" s="13" t="s">
        <v>97</v>
      </c>
      <c r="AW219" s="13" t="s">
        <v>30</v>
      </c>
      <c r="AX219" s="13" t="s">
        <v>74</v>
      </c>
      <c r="AY219" s="166" t="s">
        <v>140</v>
      </c>
    </row>
    <row r="220" spans="1:65" s="14" customFormat="1">
      <c r="B220" s="173"/>
      <c r="D220" s="165" t="s">
        <v>180</v>
      </c>
      <c r="E220" s="174" t="s">
        <v>1</v>
      </c>
      <c r="F220" s="175" t="s">
        <v>182</v>
      </c>
      <c r="H220" s="176">
        <v>790</v>
      </c>
      <c r="I220" s="177"/>
      <c r="L220" s="173"/>
      <c r="M220" s="178"/>
      <c r="N220" s="179"/>
      <c r="O220" s="179"/>
      <c r="P220" s="179"/>
      <c r="Q220" s="179"/>
      <c r="R220" s="179"/>
      <c r="S220" s="179"/>
      <c r="T220" s="180"/>
      <c r="AT220" s="174" t="s">
        <v>180</v>
      </c>
      <c r="AU220" s="174" t="s">
        <v>97</v>
      </c>
      <c r="AV220" s="14" t="s">
        <v>146</v>
      </c>
      <c r="AW220" s="14" t="s">
        <v>30</v>
      </c>
      <c r="AX220" s="14" t="s">
        <v>82</v>
      </c>
      <c r="AY220" s="174" t="s">
        <v>140</v>
      </c>
    </row>
    <row r="221" spans="1:65" s="2" customFormat="1" ht="21.75" customHeight="1">
      <c r="A221" s="33"/>
      <c r="B221" s="150"/>
      <c r="C221" s="151" t="s">
        <v>245</v>
      </c>
      <c r="D221" s="151" t="s">
        <v>142</v>
      </c>
      <c r="E221" s="152" t="s">
        <v>967</v>
      </c>
      <c r="F221" s="153" t="s">
        <v>968</v>
      </c>
      <c r="G221" s="154" t="s">
        <v>145</v>
      </c>
      <c r="H221" s="155">
        <v>790</v>
      </c>
      <c r="I221" s="156"/>
      <c r="J221" s="155">
        <f>ROUND(I221*H221,2)</f>
        <v>0</v>
      </c>
      <c r="K221" s="157"/>
      <c r="L221" s="34"/>
      <c r="M221" s="158" t="s">
        <v>1</v>
      </c>
      <c r="N221" s="159" t="s">
        <v>40</v>
      </c>
      <c r="O221" s="59"/>
      <c r="P221" s="160">
        <f>O221*H221</f>
        <v>0</v>
      </c>
      <c r="Q221" s="160">
        <v>0</v>
      </c>
      <c r="R221" s="160">
        <f>Q221*H221</f>
        <v>0</v>
      </c>
      <c r="S221" s="160">
        <v>0</v>
      </c>
      <c r="T221" s="161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2" t="s">
        <v>146</v>
      </c>
      <c r="AT221" s="162" t="s">
        <v>142</v>
      </c>
      <c r="AU221" s="162" t="s">
        <v>97</v>
      </c>
      <c r="AY221" s="18" t="s">
        <v>140</v>
      </c>
      <c r="BE221" s="163">
        <f>IF(N221="základná",J221,0)</f>
        <v>0</v>
      </c>
      <c r="BF221" s="163">
        <f>IF(N221="znížená",J221,0)</f>
        <v>0</v>
      </c>
      <c r="BG221" s="163">
        <f>IF(N221="zákl. prenesená",J221,0)</f>
        <v>0</v>
      </c>
      <c r="BH221" s="163">
        <f>IF(N221="zníž. prenesená",J221,0)</f>
        <v>0</v>
      </c>
      <c r="BI221" s="163">
        <f>IF(N221="nulová",J221,0)</f>
        <v>0</v>
      </c>
      <c r="BJ221" s="18" t="s">
        <v>97</v>
      </c>
      <c r="BK221" s="163">
        <f>ROUND(I221*H221,2)</f>
        <v>0</v>
      </c>
      <c r="BL221" s="18" t="s">
        <v>146</v>
      </c>
      <c r="BM221" s="162" t="s">
        <v>969</v>
      </c>
    </row>
    <row r="222" spans="1:65" s="13" customFormat="1">
      <c r="B222" s="164"/>
      <c r="D222" s="165" t="s">
        <v>180</v>
      </c>
      <c r="E222" s="166" t="s">
        <v>1</v>
      </c>
      <c r="F222" s="167" t="s">
        <v>958</v>
      </c>
      <c r="H222" s="168">
        <v>790</v>
      </c>
      <c r="I222" s="169"/>
      <c r="L222" s="164"/>
      <c r="M222" s="170"/>
      <c r="N222" s="171"/>
      <c r="O222" s="171"/>
      <c r="P222" s="171"/>
      <c r="Q222" s="171"/>
      <c r="R222" s="171"/>
      <c r="S222" s="171"/>
      <c r="T222" s="172"/>
      <c r="AT222" s="166" t="s">
        <v>180</v>
      </c>
      <c r="AU222" s="166" t="s">
        <v>97</v>
      </c>
      <c r="AV222" s="13" t="s">
        <v>97</v>
      </c>
      <c r="AW222" s="13" t="s">
        <v>30</v>
      </c>
      <c r="AX222" s="13" t="s">
        <v>74</v>
      </c>
      <c r="AY222" s="166" t="s">
        <v>140</v>
      </c>
    </row>
    <row r="223" spans="1:65" s="14" customFormat="1">
      <c r="B223" s="173"/>
      <c r="D223" s="165" t="s">
        <v>180</v>
      </c>
      <c r="E223" s="174" t="s">
        <v>1</v>
      </c>
      <c r="F223" s="175" t="s">
        <v>182</v>
      </c>
      <c r="H223" s="176">
        <v>790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180</v>
      </c>
      <c r="AU223" s="174" t="s">
        <v>97</v>
      </c>
      <c r="AV223" s="14" t="s">
        <v>146</v>
      </c>
      <c r="AW223" s="14" t="s">
        <v>30</v>
      </c>
      <c r="AX223" s="14" t="s">
        <v>82</v>
      </c>
      <c r="AY223" s="174" t="s">
        <v>140</v>
      </c>
    </row>
    <row r="224" spans="1:65" s="2" customFormat="1" ht="21.75" customHeight="1">
      <c r="A224" s="33"/>
      <c r="B224" s="150"/>
      <c r="C224" s="181" t="s">
        <v>249</v>
      </c>
      <c r="D224" s="181" t="s">
        <v>189</v>
      </c>
      <c r="E224" s="182" t="s">
        <v>970</v>
      </c>
      <c r="F224" s="183" t="s">
        <v>971</v>
      </c>
      <c r="G224" s="184" t="s">
        <v>178</v>
      </c>
      <c r="H224" s="185">
        <v>106.65</v>
      </c>
      <c r="I224" s="186"/>
      <c r="J224" s="185">
        <f>ROUND(I224*H224,2)</f>
        <v>0</v>
      </c>
      <c r="K224" s="187"/>
      <c r="L224" s="188"/>
      <c r="M224" s="189" t="s">
        <v>1</v>
      </c>
      <c r="N224" s="190" t="s">
        <v>40</v>
      </c>
      <c r="O224" s="59"/>
      <c r="P224" s="160">
        <f>O224*H224</f>
        <v>0</v>
      </c>
      <c r="Q224" s="160">
        <v>0.04</v>
      </c>
      <c r="R224" s="160">
        <f>Q224*H224</f>
        <v>4.266</v>
      </c>
      <c r="S224" s="160">
        <v>0</v>
      </c>
      <c r="T224" s="161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2" t="s">
        <v>171</v>
      </c>
      <c r="AT224" s="162" t="s">
        <v>189</v>
      </c>
      <c r="AU224" s="162" t="s">
        <v>97</v>
      </c>
      <c r="AY224" s="18" t="s">
        <v>140</v>
      </c>
      <c r="BE224" s="163">
        <f>IF(N224="základná",J224,0)</f>
        <v>0</v>
      </c>
      <c r="BF224" s="163">
        <f>IF(N224="znížená",J224,0)</f>
        <v>0</v>
      </c>
      <c r="BG224" s="163">
        <f>IF(N224="zákl. prenesená",J224,0)</f>
        <v>0</v>
      </c>
      <c r="BH224" s="163">
        <f>IF(N224="zníž. prenesená",J224,0)</f>
        <v>0</v>
      </c>
      <c r="BI224" s="163">
        <f>IF(N224="nulová",J224,0)</f>
        <v>0</v>
      </c>
      <c r="BJ224" s="18" t="s">
        <v>97</v>
      </c>
      <c r="BK224" s="163">
        <f>ROUND(I224*H224,2)</f>
        <v>0</v>
      </c>
      <c r="BL224" s="18" t="s">
        <v>146</v>
      </c>
      <c r="BM224" s="162" t="s">
        <v>972</v>
      </c>
    </row>
    <row r="225" spans="1:65" s="13" customFormat="1">
      <c r="B225" s="164"/>
      <c r="D225" s="165" t="s">
        <v>180</v>
      </c>
      <c r="E225" s="166" t="s">
        <v>1</v>
      </c>
      <c r="F225" s="167" t="s">
        <v>958</v>
      </c>
      <c r="H225" s="168">
        <v>790</v>
      </c>
      <c r="I225" s="169"/>
      <c r="L225" s="164"/>
      <c r="M225" s="170"/>
      <c r="N225" s="171"/>
      <c r="O225" s="171"/>
      <c r="P225" s="171"/>
      <c r="Q225" s="171"/>
      <c r="R225" s="171"/>
      <c r="S225" s="171"/>
      <c r="T225" s="172"/>
      <c r="AT225" s="166" t="s">
        <v>180</v>
      </c>
      <c r="AU225" s="166" t="s">
        <v>97</v>
      </c>
      <c r="AV225" s="13" t="s">
        <v>97</v>
      </c>
      <c r="AW225" s="13" t="s">
        <v>30</v>
      </c>
      <c r="AX225" s="13" t="s">
        <v>74</v>
      </c>
      <c r="AY225" s="166" t="s">
        <v>140</v>
      </c>
    </row>
    <row r="226" spans="1:65" s="16" customFormat="1">
      <c r="B226" s="203"/>
      <c r="D226" s="165" t="s">
        <v>180</v>
      </c>
      <c r="E226" s="204" t="s">
        <v>1</v>
      </c>
      <c r="F226" s="205" t="s">
        <v>882</v>
      </c>
      <c r="H226" s="206">
        <v>790</v>
      </c>
      <c r="I226" s="207"/>
      <c r="L226" s="203"/>
      <c r="M226" s="208"/>
      <c r="N226" s="209"/>
      <c r="O226" s="209"/>
      <c r="P226" s="209"/>
      <c r="Q226" s="209"/>
      <c r="R226" s="209"/>
      <c r="S226" s="209"/>
      <c r="T226" s="210"/>
      <c r="AT226" s="204" t="s">
        <v>180</v>
      </c>
      <c r="AU226" s="204" t="s">
        <v>97</v>
      </c>
      <c r="AV226" s="16" t="s">
        <v>151</v>
      </c>
      <c r="AW226" s="16" t="s">
        <v>30</v>
      </c>
      <c r="AX226" s="16" t="s">
        <v>74</v>
      </c>
      <c r="AY226" s="204" t="s">
        <v>140</v>
      </c>
    </row>
    <row r="227" spans="1:65" s="13" customFormat="1">
      <c r="B227" s="164"/>
      <c r="D227" s="165" t="s">
        <v>180</v>
      </c>
      <c r="E227" s="166" t="s">
        <v>1</v>
      </c>
      <c r="F227" s="167" t="s">
        <v>973</v>
      </c>
      <c r="H227" s="168">
        <v>106.65</v>
      </c>
      <c r="I227" s="169"/>
      <c r="L227" s="164"/>
      <c r="M227" s="170"/>
      <c r="N227" s="171"/>
      <c r="O227" s="171"/>
      <c r="P227" s="171"/>
      <c r="Q227" s="171"/>
      <c r="R227" s="171"/>
      <c r="S227" s="171"/>
      <c r="T227" s="172"/>
      <c r="AT227" s="166" t="s">
        <v>180</v>
      </c>
      <c r="AU227" s="166" t="s">
        <v>97</v>
      </c>
      <c r="AV227" s="13" t="s">
        <v>97</v>
      </c>
      <c r="AW227" s="13" t="s">
        <v>30</v>
      </c>
      <c r="AX227" s="13" t="s">
        <v>74</v>
      </c>
      <c r="AY227" s="166" t="s">
        <v>140</v>
      </c>
    </row>
    <row r="228" spans="1:65" s="16" customFormat="1">
      <c r="B228" s="203"/>
      <c r="D228" s="165" t="s">
        <v>180</v>
      </c>
      <c r="E228" s="204" t="s">
        <v>1</v>
      </c>
      <c r="F228" s="205" t="s">
        <v>882</v>
      </c>
      <c r="H228" s="206">
        <v>106.65</v>
      </c>
      <c r="I228" s="207"/>
      <c r="L228" s="203"/>
      <c r="M228" s="208"/>
      <c r="N228" s="209"/>
      <c r="O228" s="209"/>
      <c r="P228" s="209"/>
      <c r="Q228" s="209"/>
      <c r="R228" s="209"/>
      <c r="S228" s="209"/>
      <c r="T228" s="210"/>
      <c r="AT228" s="204" t="s">
        <v>180</v>
      </c>
      <c r="AU228" s="204" t="s">
        <v>97</v>
      </c>
      <c r="AV228" s="16" t="s">
        <v>151</v>
      </c>
      <c r="AW228" s="16" t="s">
        <v>30</v>
      </c>
      <c r="AX228" s="16" t="s">
        <v>82</v>
      </c>
      <c r="AY228" s="204" t="s">
        <v>140</v>
      </c>
    </row>
    <row r="229" spans="1:65" s="2" customFormat="1" ht="16.5" customHeight="1">
      <c r="A229" s="33"/>
      <c r="B229" s="150"/>
      <c r="C229" s="151" t="s">
        <v>253</v>
      </c>
      <c r="D229" s="151" t="s">
        <v>142</v>
      </c>
      <c r="E229" s="152" t="s">
        <v>974</v>
      </c>
      <c r="F229" s="153" t="s">
        <v>975</v>
      </c>
      <c r="G229" s="154" t="s">
        <v>161</v>
      </c>
      <c r="H229" s="155">
        <v>118.5</v>
      </c>
      <c r="I229" s="156"/>
      <c r="J229" s="155">
        <f>ROUND(I229*H229,2)</f>
        <v>0</v>
      </c>
      <c r="K229" s="157"/>
      <c r="L229" s="34"/>
      <c r="M229" s="158" t="s">
        <v>1</v>
      </c>
      <c r="N229" s="159" t="s">
        <v>40</v>
      </c>
      <c r="O229" s="59"/>
      <c r="P229" s="160">
        <f>O229*H229</f>
        <v>0</v>
      </c>
      <c r="Q229" s="160">
        <v>0</v>
      </c>
      <c r="R229" s="160">
        <f>Q229*H229</f>
        <v>0</v>
      </c>
      <c r="S229" s="160">
        <v>0</v>
      </c>
      <c r="T229" s="161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2" t="s">
        <v>146</v>
      </c>
      <c r="AT229" s="162" t="s">
        <v>142</v>
      </c>
      <c r="AU229" s="162" t="s">
        <v>97</v>
      </c>
      <c r="AY229" s="18" t="s">
        <v>140</v>
      </c>
      <c r="BE229" s="163">
        <f>IF(N229="základná",J229,0)</f>
        <v>0</v>
      </c>
      <c r="BF229" s="163">
        <f>IF(N229="znížená",J229,0)</f>
        <v>0</v>
      </c>
      <c r="BG229" s="163">
        <f>IF(N229="zákl. prenesená",J229,0)</f>
        <v>0</v>
      </c>
      <c r="BH229" s="163">
        <f>IF(N229="zníž. prenesená",J229,0)</f>
        <v>0</v>
      </c>
      <c r="BI229" s="163">
        <f>IF(N229="nulová",J229,0)</f>
        <v>0</v>
      </c>
      <c r="BJ229" s="18" t="s">
        <v>97</v>
      </c>
      <c r="BK229" s="163">
        <f>ROUND(I229*H229,2)</f>
        <v>0</v>
      </c>
      <c r="BL229" s="18" t="s">
        <v>146</v>
      </c>
      <c r="BM229" s="162" t="s">
        <v>976</v>
      </c>
    </row>
    <row r="230" spans="1:65" s="13" customFormat="1">
      <c r="B230" s="164"/>
      <c r="D230" s="165" t="s">
        <v>180</v>
      </c>
      <c r="E230" s="166" t="s">
        <v>1</v>
      </c>
      <c r="F230" s="167" t="s">
        <v>925</v>
      </c>
      <c r="H230" s="168">
        <v>118.5</v>
      </c>
      <c r="I230" s="169"/>
      <c r="L230" s="164"/>
      <c r="M230" s="170"/>
      <c r="N230" s="171"/>
      <c r="O230" s="171"/>
      <c r="P230" s="171"/>
      <c r="Q230" s="171"/>
      <c r="R230" s="171"/>
      <c r="S230" s="171"/>
      <c r="T230" s="172"/>
      <c r="AT230" s="166" t="s">
        <v>180</v>
      </c>
      <c r="AU230" s="166" t="s">
        <v>97</v>
      </c>
      <c r="AV230" s="13" t="s">
        <v>97</v>
      </c>
      <c r="AW230" s="13" t="s">
        <v>30</v>
      </c>
      <c r="AX230" s="13" t="s">
        <v>74</v>
      </c>
      <c r="AY230" s="166" t="s">
        <v>140</v>
      </c>
    </row>
    <row r="231" spans="1:65" s="14" customFormat="1">
      <c r="B231" s="173"/>
      <c r="D231" s="165" t="s">
        <v>180</v>
      </c>
      <c r="E231" s="174" t="s">
        <v>1</v>
      </c>
      <c r="F231" s="175" t="s">
        <v>182</v>
      </c>
      <c r="H231" s="176">
        <v>118.5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4" t="s">
        <v>180</v>
      </c>
      <c r="AU231" s="174" t="s">
        <v>97</v>
      </c>
      <c r="AV231" s="14" t="s">
        <v>146</v>
      </c>
      <c r="AW231" s="14" t="s">
        <v>30</v>
      </c>
      <c r="AX231" s="14" t="s">
        <v>82</v>
      </c>
      <c r="AY231" s="174" t="s">
        <v>140</v>
      </c>
    </row>
    <row r="232" spans="1:65" s="2" customFormat="1" ht="33" customHeight="1">
      <c r="A232" s="33"/>
      <c r="B232" s="150"/>
      <c r="C232" s="151" t="s">
        <v>257</v>
      </c>
      <c r="D232" s="151" t="s">
        <v>142</v>
      </c>
      <c r="E232" s="152" t="s">
        <v>977</v>
      </c>
      <c r="F232" s="153" t="s">
        <v>978</v>
      </c>
      <c r="G232" s="154" t="s">
        <v>145</v>
      </c>
      <c r="H232" s="155">
        <v>790</v>
      </c>
      <c r="I232" s="156"/>
      <c r="J232" s="155">
        <f>ROUND(I232*H232,2)</f>
        <v>0</v>
      </c>
      <c r="K232" s="157"/>
      <c r="L232" s="34"/>
      <c r="M232" s="158" t="s">
        <v>1</v>
      </c>
      <c r="N232" s="159" t="s">
        <v>40</v>
      </c>
      <c r="O232" s="59"/>
      <c r="P232" s="160">
        <f>O232*H232</f>
        <v>0</v>
      </c>
      <c r="Q232" s="160">
        <v>0</v>
      </c>
      <c r="R232" s="160">
        <f>Q232*H232</f>
        <v>0</v>
      </c>
      <c r="S232" s="160">
        <v>0</v>
      </c>
      <c r="T232" s="161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2" t="s">
        <v>146</v>
      </c>
      <c r="AT232" s="162" t="s">
        <v>142</v>
      </c>
      <c r="AU232" s="162" t="s">
        <v>97</v>
      </c>
      <c r="AY232" s="18" t="s">
        <v>140</v>
      </c>
      <c r="BE232" s="163">
        <f>IF(N232="základná",J232,0)</f>
        <v>0</v>
      </c>
      <c r="BF232" s="163">
        <f>IF(N232="znížená",J232,0)</f>
        <v>0</v>
      </c>
      <c r="BG232" s="163">
        <f>IF(N232="zákl. prenesená",J232,0)</f>
        <v>0</v>
      </c>
      <c r="BH232" s="163">
        <f>IF(N232="zníž. prenesená",J232,0)</f>
        <v>0</v>
      </c>
      <c r="BI232" s="163">
        <f>IF(N232="nulová",J232,0)</f>
        <v>0</v>
      </c>
      <c r="BJ232" s="18" t="s">
        <v>97</v>
      </c>
      <c r="BK232" s="163">
        <f>ROUND(I232*H232,2)</f>
        <v>0</v>
      </c>
      <c r="BL232" s="18" t="s">
        <v>146</v>
      </c>
      <c r="BM232" s="162" t="s">
        <v>979</v>
      </c>
    </row>
    <row r="233" spans="1:65" s="15" customFormat="1">
      <c r="B233" s="196"/>
      <c r="D233" s="165" t="s">
        <v>180</v>
      </c>
      <c r="E233" s="197" t="s">
        <v>1</v>
      </c>
      <c r="F233" s="198" t="s">
        <v>980</v>
      </c>
      <c r="H233" s="197" t="s">
        <v>1</v>
      </c>
      <c r="I233" s="199"/>
      <c r="L233" s="196"/>
      <c r="M233" s="200"/>
      <c r="N233" s="201"/>
      <c r="O233" s="201"/>
      <c r="P233" s="201"/>
      <c r="Q233" s="201"/>
      <c r="R233" s="201"/>
      <c r="S233" s="201"/>
      <c r="T233" s="202"/>
      <c r="AT233" s="197" t="s">
        <v>180</v>
      </c>
      <c r="AU233" s="197" t="s">
        <v>97</v>
      </c>
      <c r="AV233" s="15" t="s">
        <v>82</v>
      </c>
      <c r="AW233" s="15" t="s">
        <v>30</v>
      </c>
      <c r="AX233" s="15" t="s">
        <v>74</v>
      </c>
      <c r="AY233" s="197" t="s">
        <v>140</v>
      </c>
    </row>
    <row r="234" spans="1:65" s="13" customFormat="1">
      <c r="B234" s="164"/>
      <c r="D234" s="165" t="s">
        <v>180</v>
      </c>
      <c r="E234" s="166" t="s">
        <v>1</v>
      </c>
      <c r="F234" s="167" t="s">
        <v>958</v>
      </c>
      <c r="H234" s="168">
        <v>790</v>
      </c>
      <c r="I234" s="169"/>
      <c r="L234" s="164"/>
      <c r="M234" s="170"/>
      <c r="N234" s="171"/>
      <c r="O234" s="171"/>
      <c r="P234" s="171"/>
      <c r="Q234" s="171"/>
      <c r="R234" s="171"/>
      <c r="S234" s="171"/>
      <c r="T234" s="172"/>
      <c r="AT234" s="166" t="s">
        <v>180</v>
      </c>
      <c r="AU234" s="166" t="s">
        <v>97</v>
      </c>
      <c r="AV234" s="13" t="s">
        <v>97</v>
      </c>
      <c r="AW234" s="13" t="s">
        <v>30</v>
      </c>
      <c r="AX234" s="13" t="s">
        <v>74</v>
      </c>
      <c r="AY234" s="166" t="s">
        <v>140</v>
      </c>
    </row>
    <row r="235" spans="1:65" s="14" customFormat="1">
      <c r="B235" s="173"/>
      <c r="D235" s="165" t="s">
        <v>180</v>
      </c>
      <c r="E235" s="174" t="s">
        <v>1</v>
      </c>
      <c r="F235" s="175" t="s">
        <v>182</v>
      </c>
      <c r="H235" s="176">
        <v>790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180</v>
      </c>
      <c r="AU235" s="174" t="s">
        <v>97</v>
      </c>
      <c r="AV235" s="14" t="s">
        <v>146</v>
      </c>
      <c r="AW235" s="14" t="s">
        <v>30</v>
      </c>
      <c r="AX235" s="14" t="s">
        <v>82</v>
      </c>
      <c r="AY235" s="174" t="s">
        <v>140</v>
      </c>
    </row>
    <row r="236" spans="1:65" s="2" customFormat="1" ht="21.75" customHeight="1">
      <c r="A236" s="33"/>
      <c r="B236" s="150"/>
      <c r="C236" s="151" t="s">
        <v>261</v>
      </c>
      <c r="D236" s="151" t="s">
        <v>142</v>
      </c>
      <c r="E236" s="152" t="s">
        <v>981</v>
      </c>
      <c r="F236" s="153" t="s">
        <v>982</v>
      </c>
      <c r="G236" s="154" t="s">
        <v>270</v>
      </c>
      <c r="H236" s="155">
        <v>24</v>
      </c>
      <c r="I236" s="156"/>
      <c r="J236" s="155">
        <f>ROUND(I236*H236,2)</f>
        <v>0</v>
      </c>
      <c r="K236" s="157"/>
      <c r="L236" s="34"/>
      <c r="M236" s="158" t="s">
        <v>1</v>
      </c>
      <c r="N236" s="159" t="s">
        <v>40</v>
      </c>
      <c r="O236" s="59"/>
      <c r="P236" s="160">
        <f>O236*H236</f>
        <v>0</v>
      </c>
      <c r="Q236" s="160">
        <v>0</v>
      </c>
      <c r="R236" s="160">
        <f>Q236*H236</f>
        <v>0</v>
      </c>
      <c r="S236" s="160">
        <v>0</v>
      </c>
      <c r="T236" s="161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2" t="s">
        <v>146</v>
      </c>
      <c r="AT236" s="162" t="s">
        <v>142</v>
      </c>
      <c r="AU236" s="162" t="s">
        <v>97</v>
      </c>
      <c r="AY236" s="18" t="s">
        <v>140</v>
      </c>
      <c r="BE236" s="163">
        <f>IF(N236="základná",J236,0)</f>
        <v>0</v>
      </c>
      <c r="BF236" s="163">
        <f>IF(N236="znížená",J236,0)</f>
        <v>0</v>
      </c>
      <c r="BG236" s="163">
        <f>IF(N236="zákl. prenesená",J236,0)</f>
        <v>0</v>
      </c>
      <c r="BH236" s="163">
        <f>IF(N236="zníž. prenesená",J236,0)</f>
        <v>0</v>
      </c>
      <c r="BI236" s="163">
        <f>IF(N236="nulová",J236,0)</f>
        <v>0</v>
      </c>
      <c r="BJ236" s="18" t="s">
        <v>97</v>
      </c>
      <c r="BK236" s="163">
        <f>ROUND(I236*H236,2)</f>
        <v>0</v>
      </c>
      <c r="BL236" s="18" t="s">
        <v>146</v>
      </c>
      <c r="BM236" s="162" t="s">
        <v>983</v>
      </c>
    </row>
    <row r="237" spans="1:65" s="13" customFormat="1">
      <c r="B237" s="164"/>
      <c r="D237" s="165" t="s">
        <v>180</v>
      </c>
      <c r="E237" s="166" t="s">
        <v>1</v>
      </c>
      <c r="F237" s="167" t="s">
        <v>984</v>
      </c>
      <c r="H237" s="168">
        <v>24</v>
      </c>
      <c r="I237" s="169"/>
      <c r="L237" s="164"/>
      <c r="M237" s="170"/>
      <c r="N237" s="171"/>
      <c r="O237" s="171"/>
      <c r="P237" s="171"/>
      <c r="Q237" s="171"/>
      <c r="R237" s="171"/>
      <c r="S237" s="171"/>
      <c r="T237" s="172"/>
      <c r="AT237" s="166" t="s">
        <v>180</v>
      </c>
      <c r="AU237" s="166" t="s">
        <v>97</v>
      </c>
      <c r="AV237" s="13" t="s">
        <v>97</v>
      </c>
      <c r="AW237" s="13" t="s">
        <v>30</v>
      </c>
      <c r="AX237" s="13" t="s">
        <v>74</v>
      </c>
      <c r="AY237" s="166" t="s">
        <v>140</v>
      </c>
    </row>
    <row r="238" spans="1:65" s="14" customFormat="1">
      <c r="B238" s="173"/>
      <c r="D238" s="165" t="s">
        <v>180</v>
      </c>
      <c r="E238" s="174" t="s">
        <v>1</v>
      </c>
      <c r="F238" s="175" t="s">
        <v>182</v>
      </c>
      <c r="H238" s="176">
        <v>24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180</v>
      </c>
      <c r="AU238" s="174" t="s">
        <v>97</v>
      </c>
      <c r="AV238" s="14" t="s">
        <v>146</v>
      </c>
      <c r="AW238" s="14" t="s">
        <v>30</v>
      </c>
      <c r="AX238" s="14" t="s">
        <v>82</v>
      </c>
      <c r="AY238" s="174" t="s">
        <v>140</v>
      </c>
    </row>
    <row r="239" spans="1:65" s="2" customFormat="1" ht="21.75" customHeight="1">
      <c r="A239" s="33"/>
      <c r="B239" s="150"/>
      <c r="C239" s="151" t="s">
        <v>267</v>
      </c>
      <c r="D239" s="151" t="s">
        <v>142</v>
      </c>
      <c r="E239" s="152" t="s">
        <v>985</v>
      </c>
      <c r="F239" s="153" t="s">
        <v>986</v>
      </c>
      <c r="G239" s="154" t="s">
        <v>145</v>
      </c>
      <c r="H239" s="155">
        <v>790</v>
      </c>
      <c r="I239" s="156"/>
      <c r="J239" s="155">
        <f>ROUND(I239*H239,2)</f>
        <v>0</v>
      </c>
      <c r="K239" s="157"/>
      <c r="L239" s="34"/>
      <c r="M239" s="158" t="s">
        <v>1</v>
      </c>
      <c r="N239" s="159" t="s">
        <v>40</v>
      </c>
      <c r="O239" s="59"/>
      <c r="P239" s="160">
        <f>O239*H239</f>
        <v>0</v>
      </c>
      <c r="Q239" s="160">
        <v>0</v>
      </c>
      <c r="R239" s="160">
        <f>Q239*H239</f>
        <v>0</v>
      </c>
      <c r="S239" s="160">
        <v>0</v>
      </c>
      <c r="T239" s="161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2" t="s">
        <v>146</v>
      </c>
      <c r="AT239" s="162" t="s">
        <v>142</v>
      </c>
      <c r="AU239" s="162" t="s">
        <v>97</v>
      </c>
      <c r="AY239" s="18" t="s">
        <v>140</v>
      </c>
      <c r="BE239" s="163">
        <f>IF(N239="základná",J239,0)</f>
        <v>0</v>
      </c>
      <c r="BF239" s="163">
        <f>IF(N239="znížená",J239,0)</f>
        <v>0</v>
      </c>
      <c r="BG239" s="163">
        <f>IF(N239="zákl. prenesená",J239,0)</f>
        <v>0</v>
      </c>
      <c r="BH239" s="163">
        <f>IF(N239="zníž. prenesená",J239,0)</f>
        <v>0</v>
      </c>
      <c r="BI239" s="163">
        <f>IF(N239="nulová",J239,0)</f>
        <v>0</v>
      </c>
      <c r="BJ239" s="18" t="s">
        <v>97</v>
      </c>
      <c r="BK239" s="163">
        <f>ROUND(I239*H239,2)</f>
        <v>0</v>
      </c>
      <c r="BL239" s="18" t="s">
        <v>146</v>
      </c>
      <c r="BM239" s="162" t="s">
        <v>987</v>
      </c>
    </row>
    <row r="240" spans="1:65" s="13" customFormat="1">
      <c r="B240" s="164"/>
      <c r="D240" s="165" t="s">
        <v>180</v>
      </c>
      <c r="E240" s="166" t="s">
        <v>1</v>
      </c>
      <c r="F240" s="167" t="s">
        <v>958</v>
      </c>
      <c r="H240" s="168">
        <v>790</v>
      </c>
      <c r="I240" s="169"/>
      <c r="L240" s="164"/>
      <c r="M240" s="170"/>
      <c r="N240" s="171"/>
      <c r="O240" s="171"/>
      <c r="P240" s="171"/>
      <c r="Q240" s="171"/>
      <c r="R240" s="171"/>
      <c r="S240" s="171"/>
      <c r="T240" s="172"/>
      <c r="AT240" s="166" t="s">
        <v>180</v>
      </c>
      <c r="AU240" s="166" t="s">
        <v>97</v>
      </c>
      <c r="AV240" s="13" t="s">
        <v>97</v>
      </c>
      <c r="AW240" s="13" t="s">
        <v>30</v>
      </c>
      <c r="AX240" s="13" t="s">
        <v>74</v>
      </c>
      <c r="AY240" s="166" t="s">
        <v>140</v>
      </c>
    </row>
    <row r="241" spans="1:65" s="14" customFormat="1">
      <c r="B241" s="173"/>
      <c r="D241" s="165" t="s">
        <v>180</v>
      </c>
      <c r="E241" s="174" t="s">
        <v>1</v>
      </c>
      <c r="F241" s="175" t="s">
        <v>182</v>
      </c>
      <c r="H241" s="176">
        <v>790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180</v>
      </c>
      <c r="AU241" s="174" t="s">
        <v>97</v>
      </c>
      <c r="AV241" s="14" t="s">
        <v>146</v>
      </c>
      <c r="AW241" s="14" t="s">
        <v>30</v>
      </c>
      <c r="AX241" s="14" t="s">
        <v>82</v>
      </c>
      <c r="AY241" s="174" t="s">
        <v>140</v>
      </c>
    </row>
    <row r="242" spans="1:65" s="2" customFormat="1" ht="21.75" customHeight="1">
      <c r="A242" s="33"/>
      <c r="B242" s="150"/>
      <c r="C242" s="151" t="s">
        <v>272</v>
      </c>
      <c r="D242" s="151" t="s">
        <v>142</v>
      </c>
      <c r="E242" s="152" t="s">
        <v>988</v>
      </c>
      <c r="F242" s="153" t="s">
        <v>989</v>
      </c>
      <c r="G242" s="154" t="s">
        <v>145</v>
      </c>
      <c r="H242" s="155">
        <v>790</v>
      </c>
      <c r="I242" s="156"/>
      <c r="J242" s="155">
        <f>ROUND(I242*H242,2)</f>
        <v>0</v>
      </c>
      <c r="K242" s="157"/>
      <c r="L242" s="34"/>
      <c r="M242" s="158" t="s">
        <v>1</v>
      </c>
      <c r="N242" s="159" t="s">
        <v>40</v>
      </c>
      <c r="O242" s="59"/>
      <c r="P242" s="160">
        <f>O242*H242</f>
        <v>0</v>
      </c>
      <c r="Q242" s="160">
        <v>0</v>
      </c>
      <c r="R242" s="160">
        <f>Q242*H242</f>
        <v>0</v>
      </c>
      <c r="S242" s="160">
        <v>0</v>
      </c>
      <c r="T242" s="161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2" t="s">
        <v>146</v>
      </c>
      <c r="AT242" s="162" t="s">
        <v>142</v>
      </c>
      <c r="AU242" s="162" t="s">
        <v>97</v>
      </c>
      <c r="AY242" s="18" t="s">
        <v>140</v>
      </c>
      <c r="BE242" s="163">
        <f>IF(N242="základná",J242,0)</f>
        <v>0</v>
      </c>
      <c r="BF242" s="163">
        <f>IF(N242="znížená",J242,0)</f>
        <v>0</v>
      </c>
      <c r="BG242" s="163">
        <f>IF(N242="zákl. prenesená",J242,0)</f>
        <v>0</v>
      </c>
      <c r="BH242" s="163">
        <f>IF(N242="zníž. prenesená",J242,0)</f>
        <v>0</v>
      </c>
      <c r="BI242" s="163">
        <f>IF(N242="nulová",J242,0)</f>
        <v>0</v>
      </c>
      <c r="BJ242" s="18" t="s">
        <v>97</v>
      </c>
      <c r="BK242" s="163">
        <f>ROUND(I242*H242,2)</f>
        <v>0</v>
      </c>
      <c r="BL242" s="18" t="s">
        <v>146</v>
      </c>
      <c r="BM242" s="162" t="s">
        <v>990</v>
      </c>
    </row>
    <row r="243" spans="1:65" s="2" customFormat="1" ht="21.75" customHeight="1">
      <c r="A243" s="33"/>
      <c r="B243" s="150"/>
      <c r="C243" s="151" t="s">
        <v>276</v>
      </c>
      <c r="D243" s="151" t="s">
        <v>142</v>
      </c>
      <c r="E243" s="152" t="s">
        <v>991</v>
      </c>
      <c r="F243" s="153" t="s">
        <v>992</v>
      </c>
      <c r="G243" s="154" t="s">
        <v>145</v>
      </c>
      <c r="H243" s="155">
        <v>790</v>
      </c>
      <c r="I243" s="156"/>
      <c r="J243" s="155">
        <f>ROUND(I243*H243,2)</f>
        <v>0</v>
      </c>
      <c r="K243" s="157"/>
      <c r="L243" s="34"/>
      <c r="M243" s="158" t="s">
        <v>1</v>
      </c>
      <c r="N243" s="159" t="s">
        <v>40</v>
      </c>
      <c r="O243" s="59"/>
      <c r="P243" s="160">
        <f>O243*H243</f>
        <v>0</v>
      </c>
      <c r="Q243" s="160">
        <v>0</v>
      </c>
      <c r="R243" s="160">
        <f>Q243*H243</f>
        <v>0</v>
      </c>
      <c r="S243" s="160">
        <v>0</v>
      </c>
      <c r="T243" s="161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2" t="s">
        <v>146</v>
      </c>
      <c r="AT243" s="162" t="s">
        <v>142</v>
      </c>
      <c r="AU243" s="162" t="s">
        <v>97</v>
      </c>
      <c r="AY243" s="18" t="s">
        <v>140</v>
      </c>
      <c r="BE243" s="163">
        <f>IF(N243="základná",J243,0)</f>
        <v>0</v>
      </c>
      <c r="BF243" s="163">
        <f>IF(N243="znížená",J243,0)</f>
        <v>0</v>
      </c>
      <c r="BG243" s="163">
        <f>IF(N243="zákl. prenesená",J243,0)</f>
        <v>0</v>
      </c>
      <c r="BH243" s="163">
        <f>IF(N243="zníž. prenesená",J243,0)</f>
        <v>0</v>
      </c>
      <c r="BI243" s="163">
        <f>IF(N243="nulová",J243,0)</f>
        <v>0</v>
      </c>
      <c r="BJ243" s="18" t="s">
        <v>97</v>
      </c>
      <c r="BK243" s="163">
        <f>ROUND(I243*H243,2)</f>
        <v>0</v>
      </c>
      <c r="BL243" s="18" t="s">
        <v>146</v>
      </c>
      <c r="BM243" s="162" t="s">
        <v>993</v>
      </c>
    </row>
    <row r="244" spans="1:65" s="13" customFormat="1">
      <c r="B244" s="164"/>
      <c r="D244" s="165" t="s">
        <v>180</v>
      </c>
      <c r="E244" s="166" t="s">
        <v>1</v>
      </c>
      <c r="F244" s="167" t="s">
        <v>958</v>
      </c>
      <c r="H244" s="168">
        <v>790</v>
      </c>
      <c r="I244" s="169"/>
      <c r="L244" s="164"/>
      <c r="M244" s="170"/>
      <c r="N244" s="171"/>
      <c r="O244" s="171"/>
      <c r="P244" s="171"/>
      <c r="Q244" s="171"/>
      <c r="R244" s="171"/>
      <c r="S244" s="171"/>
      <c r="T244" s="172"/>
      <c r="AT244" s="166" t="s">
        <v>180</v>
      </c>
      <c r="AU244" s="166" t="s">
        <v>97</v>
      </c>
      <c r="AV244" s="13" t="s">
        <v>97</v>
      </c>
      <c r="AW244" s="13" t="s">
        <v>30</v>
      </c>
      <c r="AX244" s="13" t="s">
        <v>74</v>
      </c>
      <c r="AY244" s="166" t="s">
        <v>140</v>
      </c>
    </row>
    <row r="245" spans="1:65" s="14" customFormat="1">
      <c r="B245" s="173"/>
      <c r="D245" s="165" t="s">
        <v>180</v>
      </c>
      <c r="E245" s="174" t="s">
        <v>1</v>
      </c>
      <c r="F245" s="175" t="s">
        <v>182</v>
      </c>
      <c r="H245" s="176">
        <v>790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180</v>
      </c>
      <c r="AU245" s="174" t="s">
        <v>97</v>
      </c>
      <c r="AV245" s="14" t="s">
        <v>146</v>
      </c>
      <c r="AW245" s="14" t="s">
        <v>30</v>
      </c>
      <c r="AX245" s="14" t="s">
        <v>82</v>
      </c>
      <c r="AY245" s="174" t="s">
        <v>140</v>
      </c>
    </row>
    <row r="246" spans="1:65" s="2" customFormat="1" ht="33" customHeight="1">
      <c r="A246" s="33"/>
      <c r="B246" s="150"/>
      <c r="C246" s="151" t="s">
        <v>280</v>
      </c>
      <c r="D246" s="151" t="s">
        <v>142</v>
      </c>
      <c r="E246" s="152" t="s">
        <v>994</v>
      </c>
      <c r="F246" s="153" t="s">
        <v>995</v>
      </c>
      <c r="G246" s="154" t="s">
        <v>270</v>
      </c>
      <c r="H246" s="155">
        <v>24</v>
      </c>
      <c r="I246" s="156"/>
      <c r="J246" s="155">
        <f>ROUND(I246*H246,2)</f>
        <v>0</v>
      </c>
      <c r="K246" s="157"/>
      <c r="L246" s="34"/>
      <c r="M246" s="158" t="s">
        <v>1</v>
      </c>
      <c r="N246" s="159" t="s">
        <v>40</v>
      </c>
      <c r="O246" s="59"/>
      <c r="P246" s="160">
        <f>O246*H246</f>
        <v>0</v>
      </c>
      <c r="Q246" s="160">
        <v>0.03</v>
      </c>
      <c r="R246" s="160">
        <f>Q246*H246</f>
        <v>0.72</v>
      </c>
      <c r="S246" s="160">
        <v>0</v>
      </c>
      <c r="T246" s="161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2" t="s">
        <v>146</v>
      </c>
      <c r="AT246" s="162" t="s">
        <v>142</v>
      </c>
      <c r="AU246" s="162" t="s">
        <v>97</v>
      </c>
      <c r="AY246" s="18" t="s">
        <v>140</v>
      </c>
      <c r="BE246" s="163">
        <f>IF(N246="základná",J246,0)</f>
        <v>0</v>
      </c>
      <c r="BF246" s="163">
        <f>IF(N246="znížená",J246,0)</f>
        <v>0</v>
      </c>
      <c r="BG246" s="163">
        <f>IF(N246="zákl. prenesená",J246,0)</f>
        <v>0</v>
      </c>
      <c r="BH246" s="163">
        <f>IF(N246="zníž. prenesená",J246,0)</f>
        <v>0</v>
      </c>
      <c r="BI246" s="163">
        <f>IF(N246="nulová",J246,0)</f>
        <v>0</v>
      </c>
      <c r="BJ246" s="18" t="s">
        <v>97</v>
      </c>
      <c r="BK246" s="163">
        <f>ROUND(I246*H246,2)</f>
        <v>0</v>
      </c>
      <c r="BL246" s="18" t="s">
        <v>146</v>
      </c>
      <c r="BM246" s="162" t="s">
        <v>996</v>
      </c>
    </row>
    <row r="247" spans="1:65" s="13" customFormat="1">
      <c r="B247" s="164"/>
      <c r="D247" s="165" t="s">
        <v>180</v>
      </c>
      <c r="E247" s="166" t="s">
        <v>1</v>
      </c>
      <c r="F247" s="167" t="s">
        <v>984</v>
      </c>
      <c r="H247" s="168">
        <v>24</v>
      </c>
      <c r="I247" s="169"/>
      <c r="L247" s="164"/>
      <c r="M247" s="170"/>
      <c r="N247" s="171"/>
      <c r="O247" s="171"/>
      <c r="P247" s="171"/>
      <c r="Q247" s="171"/>
      <c r="R247" s="171"/>
      <c r="S247" s="171"/>
      <c r="T247" s="172"/>
      <c r="AT247" s="166" t="s">
        <v>180</v>
      </c>
      <c r="AU247" s="166" t="s">
        <v>97</v>
      </c>
      <c r="AV247" s="13" t="s">
        <v>97</v>
      </c>
      <c r="AW247" s="13" t="s">
        <v>30</v>
      </c>
      <c r="AX247" s="13" t="s">
        <v>74</v>
      </c>
      <c r="AY247" s="166" t="s">
        <v>140</v>
      </c>
    </row>
    <row r="248" spans="1:65" s="14" customFormat="1">
      <c r="B248" s="173"/>
      <c r="D248" s="165" t="s">
        <v>180</v>
      </c>
      <c r="E248" s="174" t="s">
        <v>1</v>
      </c>
      <c r="F248" s="175" t="s">
        <v>182</v>
      </c>
      <c r="H248" s="176">
        <v>24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180</v>
      </c>
      <c r="AU248" s="174" t="s">
        <v>97</v>
      </c>
      <c r="AV248" s="14" t="s">
        <v>146</v>
      </c>
      <c r="AW248" s="14" t="s">
        <v>30</v>
      </c>
      <c r="AX248" s="14" t="s">
        <v>82</v>
      </c>
      <c r="AY248" s="174" t="s">
        <v>140</v>
      </c>
    </row>
    <row r="249" spans="1:65" s="2" customFormat="1" ht="21.75" customHeight="1">
      <c r="A249" s="33"/>
      <c r="B249" s="150"/>
      <c r="C249" s="181" t="s">
        <v>284</v>
      </c>
      <c r="D249" s="181" t="s">
        <v>189</v>
      </c>
      <c r="E249" s="182" t="s">
        <v>997</v>
      </c>
      <c r="F249" s="183" t="s">
        <v>998</v>
      </c>
      <c r="G249" s="184" t="s">
        <v>270</v>
      </c>
      <c r="H249" s="185">
        <v>16</v>
      </c>
      <c r="I249" s="186"/>
      <c r="J249" s="185">
        <f>ROUND(I249*H249,2)</f>
        <v>0</v>
      </c>
      <c r="K249" s="187"/>
      <c r="L249" s="188"/>
      <c r="M249" s="189" t="s">
        <v>1</v>
      </c>
      <c r="N249" s="190" t="s">
        <v>40</v>
      </c>
      <c r="O249" s="59"/>
      <c r="P249" s="160">
        <f>O249*H249</f>
        <v>0</v>
      </c>
      <c r="Q249" s="160">
        <v>2.9999999999999997E-4</v>
      </c>
      <c r="R249" s="160">
        <f>Q249*H249</f>
        <v>4.7999999999999996E-3</v>
      </c>
      <c r="S249" s="160">
        <v>0</v>
      </c>
      <c r="T249" s="161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2" t="s">
        <v>171</v>
      </c>
      <c r="AT249" s="162" t="s">
        <v>189</v>
      </c>
      <c r="AU249" s="162" t="s">
        <v>97</v>
      </c>
      <c r="AY249" s="18" t="s">
        <v>140</v>
      </c>
      <c r="BE249" s="163">
        <f>IF(N249="základná",J249,0)</f>
        <v>0</v>
      </c>
      <c r="BF249" s="163">
        <f>IF(N249="znížená",J249,0)</f>
        <v>0</v>
      </c>
      <c r="BG249" s="163">
        <f>IF(N249="zákl. prenesená",J249,0)</f>
        <v>0</v>
      </c>
      <c r="BH249" s="163">
        <f>IF(N249="zníž. prenesená",J249,0)</f>
        <v>0</v>
      </c>
      <c r="BI249" s="163">
        <f>IF(N249="nulová",J249,0)</f>
        <v>0</v>
      </c>
      <c r="BJ249" s="18" t="s">
        <v>97</v>
      </c>
      <c r="BK249" s="163">
        <f>ROUND(I249*H249,2)</f>
        <v>0</v>
      </c>
      <c r="BL249" s="18" t="s">
        <v>146</v>
      </c>
      <c r="BM249" s="162" t="s">
        <v>999</v>
      </c>
    </row>
    <row r="250" spans="1:65" s="2" customFormat="1" ht="21.75" customHeight="1">
      <c r="A250" s="33"/>
      <c r="B250" s="150"/>
      <c r="C250" s="181" t="s">
        <v>288</v>
      </c>
      <c r="D250" s="181" t="s">
        <v>189</v>
      </c>
      <c r="E250" s="182" t="s">
        <v>1000</v>
      </c>
      <c r="F250" s="183" t="s">
        <v>1001</v>
      </c>
      <c r="G250" s="184" t="s">
        <v>270</v>
      </c>
      <c r="H250" s="185">
        <v>8</v>
      </c>
      <c r="I250" s="186"/>
      <c r="J250" s="185">
        <f>ROUND(I250*H250,2)</f>
        <v>0</v>
      </c>
      <c r="K250" s="187"/>
      <c r="L250" s="188"/>
      <c r="M250" s="189" t="s">
        <v>1</v>
      </c>
      <c r="N250" s="190" t="s">
        <v>40</v>
      </c>
      <c r="O250" s="59"/>
      <c r="P250" s="160">
        <f>O250*H250</f>
        <v>0</v>
      </c>
      <c r="Q250" s="160">
        <v>2.9999999999999997E-4</v>
      </c>
      <c r="R250" s="160">
        <f>Q250*H250</f>
        <v>2.3999999999999998E-3</v>
      </c>
      <c r="S250" s="160">
        <v>0</v>
      </c>
      <c r="T250" s="161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2" t="s">
        <v>171</v>
      </c>
      <c r="AT250" s="162" t="s">
        <v>189</v>
      </c>
      <c r="AU250" s="162" t="s">
        <v>97</v>
      </c>
      <c r="AY250" s="18" t="s">
        <v>140</v>
      </c>
      <c r="BE250" s="163">
        <f>IF(N250="základná",J250,0)</f>
        <v>0</v>
      </c>
      <c r="BF250" s="163">
        <f>IF(N250="znížená",J250,0)</f>
        <v>0</v>
      </c>
      <c r="BG250" s="163">
        <f>IF(N250="zákl. prenesená",J250,0)</f>
        <v>0</v>
      </c>
      <c r="BH250" s="163">
        <f>IF(N250="zníž. prenesená",J250,0)</f>
        <v>0</v>
      </c>
      <c r="BI250" s="163">
        <f>IF(N250="nulová",J250,0)</f>
        <v>0</v>
      </c>
      <c r="BJ250" s="18" t="s">
        <v>97</v>
      </c>
      <c r="BK250" s="163">
        <f>ROUND(I250*H250,2)</f>
        <v>0</v>
      </c>
      <c r="BL250" s="18" t="s">
        <v>146</v>
      </c>
      <c r="BM250" s="162" t="s">
        <v>1002</v>
      </c>
    </row>
    <row r="251" spans="1:65" s="2" customFormat="1" ht="21.75" customHeight="1">
      <c r="A251" s="33"/>
      <c r="B251" s="150"/>
      <c r="C251" s="151" t="s">
        <v>292</v>
      </c>
      <c r="D251" s="151" t="s">
        <v>142</v>
      </c>
      <c r="E251" s="152" t="s">
        <v>1003</v>
      </c>
      <c r="F251" s="153" t="s">
        <v>1004</v>
      </c>
      <c r="G251" s="154" t="s">
        <v>145</v>
      </c>
      <c r="H251" s="155">
        <v>1151</v>
      </c>
      <c r="I251" s="156"/>
      <c r="J251" s="155">
        <f>ROUND(I251*H251,2)</f>
        <v>0</v>
      </c>
      <c r="K251" s="157"/>
      <c r="L251" s="34"/>
      <c r="M251" s="158" t="s">
        <v>1</v>
      </c>
      <c r="N251" s="159" t="s">
        <v>40</v>
      </c>
      <c r="O251" s="59"/>
      <c r="P251" s="160">
        <f>O251*H251</f>
        <v>0</v>
      </c>
      <c r="Q251" s="160">
        <v>2.0000000000000001E-4</v>
      </c>
      <c r="R251" s="160">
        <f>Q251*H251</f>
        <v>0.23020000000000002</v>
      </c>
      <c r="S251" s="160">
        <v>0</v>
      </c>
      <c r="T251" s="161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2" t="s">
        <v>146</v>
      </c>
      <c r="AT251" s="162" t="s">
        <v>142</v>
      </c>
      <c r="AU251" s="162" t="s">
        <v>97</v>
      </c>
      <c r="AY251" s="18" t="s">
        <v>140</v>
      </c>
      <c r="BE251" s="163">
        <f>IF(N251="základná",J251,0)</f>
        <v>0</v>
      </c>
      <c r="BF251" s="163">
        <f>IF(N251="znížená",J251,0)</f>
        <v>0</v>
      </c>
      <c r="BG251" s="163">
        <f>IF(N251="zákl. prenesená",J251,0)</f>
        <v>0</v>
      </c>
      <c r="BH251" s="163">
        <f>IF(N251="zníž. prenesená",J251,0)</f>
        <v>0</v>
      </c>
      <c r="BI251" s="163">
        <f>IF(N251="nulová",J251,0)</f>
        <v>0</v>
      </c>
      <c r="BJ251" s="18" t="s">
        <v>97</v>
      </c>
      <c r="BK251" s="163">
        <f>ROUND(I251*H251,2)</f>
        <v>0</v>
      </c>
      <c r="BL251" s="18" t="s">
        <v>146</v>
      </c>
      <c r="BM251" s="162" t="s">
        <v>1005</v>
      </c>
    </row>
    <row r="252" spans="1:65" s="13" customFormat="1">
      <c r="B252" s="164"/>
      <c r="D252" s="165" t="s">
        <v>180</v>
      </c>
      <c r="E252" s="166" t="s">
        <v>1</v>
      </c>
      <c r="F252" s="167" t="s">
        <v>1006</v>
      </c>
      <c r="H252" s="168">
        <v>1151</v>
      </c>
      <c r="I252" s="169"/>
      <c r="L252" s="164"/>
      <c r="M252" s="170"/>
      <c r="N252" s="171"/>
      <c r="O252" s="171"/>
      <c r="P252" s="171"/>
      <c r="Q252" s="171"/>
      <c r="R252" s="171"/>
      <c r="S252" s="171"/>
      <c r="T252" s="172"/>
      <c r="AT252" s="166" t="s">
        <v>180</v>
      </c>
      <c r="AU252" s="166" t="s">
        <v>97</v>
      </c>
      <c r="AV252" s="13" t="s">
        <v>97</v>
      </c>
      <c r="AW252" s="13" t="s">
        <v>30</v>
      </c>
      <c r="AX252" s="13" t="s">
        <v>74</v>
      </c>
      <c r="AY252" s="166" t="s">
        <v>140</v>
      </c>
    </row>
    <row r="253" spans="1:65" s="14" customFormat="1">
      <c r="B253" s="173"/>
      <c r="D253" s="165" t="s">
        <v>180</v>
      </c>
      <c r="E253" s="174" t="s">
        <v>1</v>
      </c>
      <c r="F253" s="175" t="s">
        <v>182</v>
      </c>
      <c r="H253" s="176">
        <v>1151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180</v>
      </c>
      <c r="AU253" s="174" t="s">
        <v>97</v>
      </c>
      <c r="AV253" s="14" t="s">
        <v>146</v>
      </c>
      <c r="AW253" s="14" t="s">
        <v>30</v>
      </c>
      <c r="AX253" s="14" t="s">
        <v>82</v>
      </c>
      <c r="AY253" s="174" t="s">
        <v>140</v>
      </c>
    </row>
    <row r="254" spans="1:65" s="2" customFormat="1" ht="21.75" customHeight="1">
      <c r="A254" s="33"/>
      <c r="B254" s="150"/>
      <c r="C254" s="181" t="s">
        <v>296</v>
      </c>
      <c r="D254" s="181" t="s">
        <v>189</v>
      </c>
      <c r="E254" s="182" t="s">
        <v>1007</v>
      </c>
      <c r="F254" s="183" t="s">
        <v>2134</v>
      </c>
      <c r="G254" s="184" t="s">
        <v>270</v>
      </c>
      <c r="H254" s="185">
        <v>1</v>
      </c>
      <c r="I254" s="186"/>
      <c r="J254" s="185">
        <f>ROUND(I254*H254,2)</f>
        <v>0</v>
      </c>
      <c r="K254" s="187"/>
      <c r="L254" s="188"/>
      <c r="M254" s="189" t="s">
        <v>1</v>
      </c>
      <c r="N254" s="190" t="s">
        <v>40</v>
      </c>
      <c r="O254" s="59"/>
      <c r="P254" s="160">
        <f>O254*H254</f>
        <v>0</v>
      </c>
      <c r="Q254" s="160">
        <v>5.0000000000000001E-3</v>
      </c>
      <c r="R254" s="160">
        <f>Q254*H254</f>
        <v>5.0000000000000001E-3</v>
      </c>
      <c r="S254" s="160">
        <v>0</v>
      </c>
      <c r="T254" s="161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2" t="s">
        <v>171</v>
      </c>
      <c r="AT254" s="162" t="s">
        <v>189</v>
      </c>
      <c r="AU254" s="162" t="s">
        <v>97</v>
      </c>
      <c r="AY254" s="18" t="s">
        <v>140</v>
      </c>
      <c r="BE254" s="163">
        <f>IF(N254="základná",J254,0)</f>
        <v>0</v>
      </c>
      <c r="BF254" s="163">
        <f>IF(N254="znížená",J254,0)</f>
        <v>0</v>
      </c>
      <c r="BG254" s="163">
        <f>IF(N254="zákl. prenesená",J254,0)</f>
        <v>0</v>
      </c>
      <c r="BH254" s="163">
        <f>IF(N254="zníž. prenesená",J254,0)</f>
        <v>0</v>
      </c>
      <c r="BI254" s="163">
        <f>IF(N254="nulová",J254,0)</f>
        <v>0</v>
      </c>
      <c r="BJ254" s="18" t="s">
        <v>97</v>
      </c>
      <c r="BK254" s="163">
        <f>ROUND(I254*H254,2)</f>
        <v>0</v>
      </c>
      <c r="BL254" s="18" t="s">
        <v>146</v>
      </c>
      <c r="BM254" s="162" t="s">
        <v>1008</v>
      </c>
    </row>
    <row r="255" spans="1:65" s="13" customFormat="1" ht="20.399999999999999">
      <c r="B255" s="164"/>
      <c r="D255" s="165" t="s">
        <v>180</v>
      </c>
      <c r="F255" s="167" t="s">
        <v>1009</v>
      </c>
      <c r="H255" s="168">
        <v>1</v>
      </c>
      <c r="I255" s="169"/>
      <c r="L255" s="164"/>
      <c r="M255" s="170"/>
      <c r="N255" s="171"/>
      <c r="O255" s="171"/>
      <c r="P255" s="171"/>
      <c r="Q255" s="171"/>
      <c r="R255" s="171"/>
      <c r="S255" s="171"/>
      <c r="T255" s="172"/>
      <c r="AT255" s="166" t="s">
        <v>180</v>
      </c>
      <c r="AU255" s="166" t="s">
        <v>97</v>
      </c>
      <c r="AV255" s="13" t="s">
        <v>97</v>
      </c>
      <c r="AW255" s="13" t="s">
        <v>3</v>
      </c>
      <c r="AX255" s="13" t="s">
        <v>82</v>
      </c>
      <c r="AY255" s="166" t="s">
        <v>140</v>
      </c>
    </row>
    <row r="256" spans="1:65" s="2" customFormat="1" ht="21.75" customHeight="1">
      <c r="A256" s="33"/>
      <c r="B256" s="150"/>
      <c r="C256" s="151" t="s">
        <v>300</v>
      </c>
      <c r="D256" s="151" t="s">
        <v>142</v>
      </c>
      <c r="E256" s="152" t="s">
        <v>1010</v>
      </c>
      <c r="F256" s="153" t="s">
        <v>1011</v>
      </c>
      <c r="G256" s="154" t="s">
        <v>178</v>
      </c>
      <c r="H256" s="155">
        <v>0.04</v>
      </c>
      <c r="I256" s="156"/>
      <c r="J256" s="155">
        <f>ROUND(I256*H256,2)</f>
        <v>0</v>
      </c>
      <c r="K256" s="157"/>
      <c r="L256" s="34"/>
      <c r="M256" s="158" t="s">
        <v>1</v>
      </c>
      <c r="N256" s="159" t="s">
        <v>40</v>
      </c>
      <c r="O256" s="59"/>
      <c r="P256" s="160">
        <f>O256*H256</f>
        <v>0</v>
      </c>
      <c r="Q256" s="160">
        <v>0</v>
      </c>
      <c r="R256" s="160">
        <f>Q256*H256</f>
        <v>0</v>
      </c>
      <c r="S256" s="160">
        <v>0</v>
      </c>
      <c r="T256" s="161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2" t="s">
        <v>146</v>
      </c>
      <c r="AT256" s="162" t="s">
        <v>142</v>
      </c>
      <c r="AU256" s="162" t="s">
        <v>97</v>
      </c>
      <c r="AY256" s="18" t="s">
        <v>140</v>
      </c>
      <c r="BE256" s="163">
        <f>IF(N256="základná",J256,0)</f>
        <v>0</v>
      </c>
      <c r="BF256" s="163">
        <f>IF(N256="znížená",J256,0)</f>
        <v>0</v>
      </c>
      <c r="BG256" s="163">
        <f>IF(N256="zákl. prenesená",J256,0)</f>
        <v>0</v>
      </c>
      <c r="BH256" s="163">
        <f>IF(N256="zníž. prenesená",J256,0)</f>
        <v>0</v>
      </c>
      <c r="BI256" s="163">
        <f>IF(N256="nulová",J256,0)</f>
        <v>0</v>
      </c>
      <c r="BJ256" s="18" t="s">
        <v>97</v>
      </c>
      <c r="BK256" s="163">
        <f>ROUND(I256*H256,2)</f>
        <v>0</v>
      </c>
      <c r="BL256" s="18" t="s">
        <v>146</v>
      </c>
      <c r="BM256" s="162" t="s">
        <v>1012</v>
      </c>
    </row>
    <row r="257" spans="1:65" s="13" customFormat="1">
      <c r="B257" s="164"/>
      <c r="D257" s="165" t="s">
        <v>180</v>
      </c>
      <c r="E257" s="166" t="s">
        <v>1</v>
      </c>
      <c r="F257" s="167" t="s">
        <v>1013</v>
      </c>
      <c r="H257" s="168">
        <v>0.04</v>
      </c>
      <c r="I257" s="169"/>
      <c r="L257" s="164"/>
      <c r="M257" s="170"/>
      <c r="N257" s="171"/>
      <c r="O257" s="171"/>
      <c r="P257" s="171"/>
      <c r="Q257" s="171"/>
      <c r="R257" s="171"/>
      <c r="S257" s="171"/>
      <c r="T257" s="172"/>
      <c r="AT257" s="166" t="s">
        <v>180</v>
      </c>
      <c r="AU257" s="166" t="s">
        <v>97</v>
      </c>
      <c r="AV257" s="13" t="s">
        <v>97</v>
      </c>
      <c r="AW257" s="13" t="s">
        <v>30</v>
      </c>
      <c r="AX257" s="13" t="s">
        <v>74</v>
      </c>
      <c r="AY257" s="166" t="s">
        <v>140</v>
      </c>
    </row>
    <row r="258" spans="1:65" s="14" customFormat="1">
      <c r="B258" s="173"/>
      <c r="D258" s="165" t="s">
        <v>180</v>
      </c>
      <c r="E258" s="174" t="s">
        <v>1</v>
      </c>
      <c r="F258" s="175" t="s">
        <v>182</v>
      </c>
      <c r="H258" s="176">
        <v>0.04</v>
      </c>
      <c r="I258" s="177"/>
      <c r="L258" s="173"/>
      <c r="M258" s="178"/>
      <c r="N258" s="179"/>
      <c r="O258" s="179"/>
      <c r="P258" s="179"/>
      <c r="Q258" s="179"/>
      <c r="R258" s="179"/>
      <c r="S258" s="179"/>
      <c r="T258" s="180"/>
      <c r="AT258" s="174" t="s">
        <v>180</v>
      </c>
      <c r="AU258" s="174" t="s">
        <v>97</v>
      </c>
      <c r="AV258" s="14" t="s">
        <v>146</v>
      </c>
      <c r="AW258" s="14" t="s">
        <v>30</v>
      </c>
      <c r="AX258" s="14" t="s">
        <v>82</v>
      </c>
      <c r="AY258" s="174" t="s">
        <v>140</v>
      </c>
    </row>
    <row r="259" spans="1:65" s="2" customFormat="1" ht="22.8">
      <c r="A259" s="33"/>
      <c r="B259" s="150"/>
      <c r="C259" s="181" t="s">
        <v>304</v>
      </c>
      <c r="D259" s="181" t="s">
        <v>189</v>
      </c>
      <c r="E259" s="182" t="s">
        <v>1014</v>
      </c>
      <c r="F259" s="183" t="s">
        <v>2135</v>
      </c>
      <c r="G259" s="184" t="s">
        <v>961</v>
      </c>
      <c r="H259" s="185">
        <v>40</v>
      </c>
      <c r="I259" s="186"/>
      <c r="J259" s="185">
        <f>ROUND(I259*H259,2)</f>
        <v>0</v>
      </c>
      <c r="K259" s="187"/>
      <c r="L259" s="188"/>
      <c r="M259" s="189" t="s">
        <v>1</v>
      </c>
      <c r="N259" s="190" t="s">
        <v>40</v>
      </c>
      <c r="O259" s="59"/>
      <c r="P259" s="160">
        <f>O259*H259</f>
        <v>0</v>
      </c>
      <c r="Q259" s="160">
        <v>1</v>
      </c>
      <c r="R259" s="160">
        <f>Q259*H259</f>
        <v>40</v>
      </c>
      <c r="S259" s="160">
        <v>0</v>
      </c>
      <c r="T259" s="161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2" t="s">
        <v>171</v>
      </c>
      <c r="AT259" s="162" t="s">
        <v>189</v>
      </c>
      <c r="AU259" s="162" t="s">
        <v>97</v>
      </c>
      <c r="AY259" s="18" t="s">
        <v>140</v>
      </c>
      <c r="BE259" s="163">
        <f>IF(N259="základná",J259,0)</f>
        <v>0</v>
      </c>
      <c r="BF259" s="163">
        <f>IF(N259="znížená",J259,0)</f>
        <v>0</v>
      </c>
      <c r="BG259" s="163">
        <f>IF(N259="zákl. prenesená",J259,0)</f>
        <v>0</v>
      </c>
      <c r="BH259" s="163">
        <f>IF(N259="zníž. prenesená",J259,0)</f>
        <v>0</v>
      </c>
      <c r="BI259" s="163">
        <f>IF(N259="nulová",J259,0)</f>
        <v>0</v>
      </c>
      <c r="BJ259" s="18" t="s">
        <v>97</v>
      </c>
      <c r="BK259" s="163">
        <f>ROUND(I259*H259,2)</f>
        <v>0</v>
      </c>
      <c r="BL259" s="18" t="s">
        <v>146</v>
      </c>
      <c r="BM259" s="162" t="s">
        <v>1015</v>
      </c>
    </row>
    <row r="260" spans="1:65" s="13" customFormat="1" ht="20.399999999999999">
      <c r="B260" s="164"/>
      <c r="D260" s="165" t="s">
        <v>180</v>
      </c>
      <c r="F260" s="167" t="s">
        <v>1016</v>
      </c>
      <c r="H260" s="168">
        <v>40</v>
      </c>
      <c r="I260" s="169"/>
      <c r="L260" s="164"/>
      <c r="M260" s="170"/>
      <c r="N260" s="171"/>
      <c r="O260" s="171"/>
      <c r="P260" s="171"/>
      <c r="Q260" s="171"/>
      <c r="R260" s="171"/>
      <c r="S260" s="171"/>
      <c r="T260" s="172"/>
      <c r="AT260" s="166" t="s">
        <v>180</v>
      </c>
      <c r="AU260" s="166" t="s">
        <v>97</v>
      </c>
      <c r="AV260" s="13" t="s">
        <v>97</v>
      </c>
      <c r="AW260" s="13" t="s">
        <v>3</v>
      </c>
      <c r="AX260" s="13" t="s">
        <v>82</v>
      </c>
      <c r="AY260" s="166" t="s">
        <v>140</v>
      </c>
    </row>
    <row r="261" spans="1:65" s="2" customFormat="1" ht="21.75" customHeight="1">
      <c r="A261" s="33"/>
      <c r="B261" s="150"/>
      <c r="C261" s="151" t="s">
        <v>308</v>
      </c>
      <c r="D261" s="151" t="s">
        <v>142</v>
      </c>
      <c r="E261" s="152" t="s">
        <v>1017</v>
      </c>
      <c r="F261" s="153" t="s">
        <v>1018</v>
      </c>
      <c r="G261" s="154" t="s">
        <v>161</v>
      </c>
      <c r="H261" s="155">
        <v>15</v>
      </c>
      <c r="I261" s="156"/>
      <c r="J261" s="155">
        <f>ROUND(I261*H261,2)</f>
        <v>0</v>
      </c>
      <c r="K261" s="157"/>
      <c r="L261" s="34"/>
      <c r="M261" s="158" t="s">
        <v>1</v>
      </c>
      <c r="N261" s="159" t="s">
        <v>40</v>
      </c>
      <c r="O261" s="59"/>
      <c r="P261" s="160">
        <f>O261*H261</f>
        <v>0</v>
      </c>
      <c r="Q261" s="160">
        <v>0</v>
      </c>
      <c r="R261" s="160">
        <f>Q261*H261</f>
        <v>0</v>
      </c>
      <c r="S261" s="160">
        <v>0</v>
      </c>
      <c r="T261" s="161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2" t="s">
        <v>146</v>
      </c>
      <c r="AT261" s="162" t="s">
        <v>142</v>
      </c>
      <c r="AU261" s="162" t="s">
        <v>97</v>
      </c>
      <c r="AY261" s="18" t="s">
        <v>140</v>
      </c>
      <c r="BE261" s="163">
        <f>IF(N261="základná",J261,0)</f>
        <v>0</v>
      </c>
      <c r="BF261" s="163">
        <f>IF(N261="znížená",J261,0)</f>
        <v>0</v>
      </c>
      <c r="BG261" s="163">
        <f>IF(N261="zákl. prenesená",J261,0)</f>
        <v>0</v>
      </c>
      <c r="BH261" s="163">
        <f>IF(N261="zníž. prenesená",J261,0)</f>
        <v>0</v>
      </c>
      <c r="BI261" s="163">
        <f>IF(N261="nulová",J261,0)</f>
        <v>0</v>
      </c>
      <c r="BJ261" s="18" t="s">
        <v>97</v>
      </c>
      <c r="BK261" s="163">
        <f>ROUND(I261*H261,2)</f>
        <v>0</v>
      </c>
      <c r="BL261" s="18" t="s">
        <v>146</v>
      </c>
      <c r="BM261" s="162" t="s">
        <v>1019</v>
      </c>
    </row>
    <row r="262" spans="1:65" s="12" customFormat="1" ht="22.8" customHeight="1">
      <c r="B262" s="137"/>
      <c r="D262" s="138" t="s">
        <v>73</v>
      </c>
      <c r="E262" s="148" t="s">
        <v>97</v>
      </c>
      <c r="F262" s="148" t="s">
        <v>183</v>
      </c>
      <c r="I262" s="140"/>
      <c r="J262" s="149">
        <f>BK262</f>
        <v>0</v>
      </c>
      <c r="L262" s="137"/>
      <c r="M262" s="142"/>
      <c r="N262" s="143"/>
      <c r="O262" s="143"/>
      <c r="P262" s="144">
        <f>SUM(P263:P311)</f>
        <v>0</v>
      </c>
      <c r="Q262" s="143"/>
      <c r="R262" s="144">
        <f>SUM(R263:R311)</f>
        <v>22.949676700000001</v>
      </c>
      <c r="S262" s="143"/>
      <c r="T262" s="145">
        <f>SUM(T263:T311)</f>
        <v>0</v>
      </c>
      <c r="AR262" s="138" t="s">
        <v>82</v>
      </c>
      <c r="AT262" s="146" t="s">
        <v>73</v>
      </c>
      <c r="AU262" s="146" t="s">
        <v>82</v>
      </c>
      <c r="AY262" s="138" t="s">
        <v>140</v>
      </c>
      <c r="BK262" s="147">
        <f>SUM(BK263:BK311)</f>
        <v>0</v>
      </c>
    </row>
    <row r="263" spans="1:65" s="2" customFormat="1" ht="21.75" customHeight="1">
      <c r="A263" s="33"/>
      <c r="B263" s="150"/>
      <c r="C263" s="151" t="s">
        <v>312</v>
      </c>
      <c r="D263" s="151" t="s">
        <v>142</v>
      </c>
      <c r="E263" s="152" t="s">
        <v>1020</v>
      </c>
      <c r="F263" s="153" t="s">
        <v>1021</v>
      </c>
      <c r="G263" s="154" t="s">
        <v>161</v>
      </c>
      <c r="H263" s="155">
        <v>2.5099999999999998</v>
      </c>
      <c r="I263" s="156"/>
      <c r="J263" s="155">
        <f>ROUND(I263*H263,2)</f>
        <v>0</v>
      </c>
      <c r="K263" s="157"/>
      <c r="L263" s="34"/>
      <c r="M263" s="158" t="s">
        <v>1</v>
      </c>
      <c r="N263" s="159" t="s">
        <v>40</v>
      </c>
      <c r="O263" s="59"/>
      <c r="P263" s="160">
        <f>O263*H263</f>
        <v>0</v>
      </c>
      <c r="Q263" s="160">
        <v>2.0699999999999998</v>
      </c>
      <c r="R263" s="160">
        <f>Q263*H263</f>
        <v>5.1956999999999995</v>
      </c>
      <c r="S263" s="160">
        <v>0</v>
      </c>
      <c r="T263" s="161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2" t="s">
        <v>146</v>
      </c>
      <c r="AT263" s="162" t="s">
        <v>142</v>
      </c>
      <c r="AU263" s="162" t="s">
        <v>97</v>
      </c>
      <c r="AY263" s="18" t="s">
        <v>140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8" t="s">
        <v>97</v>
      </c>
      <c r="BK263" s="163">
        <f>ROUND(I263*H263,2)</f>
        <v>0</v>
      </c>
      <c r="BL263" s="18" t="s">
        <v>146</v>
      </c>
      <c r="BM263" s="162" t="s">
        <v>1022</v>
      </c>
    </row>
    <row r="264" spans="1:65" s="15" customFormat="1" ht="20.399999999999999">
      <c r="B264" s="196"/>
      <c r="D264" s="165" t="s">
        <v>180</v>
      </c>
      <c r="E264" s="197" t="s">
        <v>1</v>
      </c>
      <c r="F264" s="198" t="s">
        <v>1023</v>
      </c>
      <c r="H264" s="197" t="s">
        <v>1</v>
      </c>
      <c r="I264" s="199"/>
      <c r="L264" s="196"/>
      <c r="M264" s="200"/>
      <c r="N264" s="201"/>
      <c r="O264" s="201"/>
      <c r="P264" s="201"/>
      <c r="Q264" s="201"/>
      <c r="R264" s="201"/>
      <c r="S264" s="201"/>
      <c r="T264" s="202"/>
      <c r="AT264" s="197" t="s">
        <v>180</v>
      </c>
      <c r="AU264" s="197" t="s">
        <v>97</v>
      </c>
      <c r="AV264" s="15" t="s">
        <v>82</v>
      </c>
      <c r="AW264" s="15" t="s">
        <v>30</v>
      </c>
      <c r="AX264" s="15" t="s">
        <v>74</v>
      </c>
      <c r="AY264" s="197" t="s">
        <v>140</v>
      </c>
    </row>
    <row r="265" spans="1:65" s="13" customFormat="1">
      <c r="B265" s="164"/>
      <c r="D265" s="165" t="s">
        <v>180</v>
      </c>
      <c r="E265" s="166" t="s">
        <v>1</v>
      </c>
      <c r="F265" s="167" t="s">
        <v>1024</v>
      </c>
      <c r="H265" s="168">
        <v>0.57999999999999996</v>
      </c>
      <c r="I265" s="169"/>
      <c r="L265" s="164"/>
      <c r="M265" s="170"/>
      <c r="N265" s="171"/>
      <c r="O265" s="171"/>
      <c r="P265" s="171"/>
      <c r="Q265" s="171"/>
      <c r="R265" s="171"/>
      <c r="S265" s="171"/>
      <c r="T265" s="172"/>
      <c r="AT265" s="166" t="s">
        <v>180</v>
      </c>
      <c r="AU265" s="166" t="s">
        <v>97</v>
      </c>
      <c r="AV265" s="13" t="s">
        <v>97</v>
      </c>
      <c r="AW265" s="13" t="s">
        <v>30</v>
      </c>
      <c r="AX265" s="13" t="s">
        <v>74</v>
      </c>
      <c r="AY265" s="166" t="s">
        <v>140</v>
      </c>
    </row>
    <row r="266" spans="1:65" s="13" customFormat="1">
      <c r="B266" s="164"/>
      <c r="D266" s="165" t="s">
        <v>180</v>
      </c>
      <c r="E266" s="166" t="s">
        <v>1</v>
      </c>
      <c r="F266" s="167" t="s">
        <v>1025</v>
      </c>
      <c r="H266" s="168">
        <v>0.05</v>
      </c>
      <c r="I266" s="169"/>
      <c r="L266" s="164"/>
      <c r="M266" s="170"/>
      <c r="N266" s="171"/>
      <c r="O266" s="171"/>
      <c r="P266" s="171"/>
      <c r="Q266" s="171"/>
      <c r="R266" s="171"/>
      <c r="S266" s="171"/>
      <c r="T266" s="172"/>
      <c r="AT266" s="166" t="s">
        <v>180</v>
      </c>
      <c r="AU266" s="166" t="s">
        <v>97</v>
      </c>
      <c r="AV266" s="13" t="s">
        <v>97</v>
      </c>
      <c r="AW266" s="13" t="s">
        <v>30</v>
      </c>
      <c r="AX266" s="13" t="s">
        <v>74</v>
      </c>
      <c r="AY266" s="166" t="s">
        <v>140</v>
      </c>
    </row>
    <row r="267" spans="1:65" s="13" customFormat="1">
      <c r="B267" s="164"/>
      <c r="D267" s="165" t="s">
        <v>180</v>
      </c>
      <c r="E267" s="166" t="s">
        <v>1</v>
      </c>
      <c r="F267" s="167" t="s">
        <v>1026</v>
      </c>
      <c r="H267" s="168">
        <v>0.53</v>
      </c>
      <c r="I267" s="169"/>
      <c r="L267" s="164"/>
      <c r="M267" s="170"/>
      <c r="N267" s="171"/>
      <c r="O267" s="171"/>
      <c r="P267" s="171"/>
      <c r="Q267" s="171"/>
      <c r="R267" s="171"/>
      <c r="S267" s="171"/>
      <c r="T267" s="172"/>
      <c r="AT267" s="166" t="s">
        <v>180</v>
      </c>
      <c r="AU267" s="166" t="s">
        <v>97</v>
      </c>
      <c r="AV267" s="13" t="s">
        <v>97</v>
      </c>
      <c r="AW267" s="13" t="s">
        <v>30</v>
      </c>
      <c r="AX267" s="13" t="s">
        <v>74</v>
      </c>
      <c r="AY267" s="166" t="s">
        <v>140</v>
      </c>
    </row>
    <row r="268" spans="1:65" s="16" customFormat="1">
      <c r="B268" s="203"/>
      <c r="D268" s="165" t="s">
        <v>180</v>
      </c>
      <c r="E268" s="204" t="s">
        <v>1</v>
      </c>
      <c r="F268" s="205" t="s">
        <v>882</v>
      </c>
      <c r="H268" s="206">
        <v>1.1599999999999999</v>
      </c>
      <c r="I268" s="207"/>
      <c r="L268" s="203"/>
      <c r="M268" s="208"/>
      <c r="N268" s="209"/>
      <c r="O268" s="209"/>
      <c r="P268" s="209"/>
      <c r="Q268" s="209"/>
      <c r="R268" s="209"/>
      <c r="S268" s="209"/>
      <c r="T268" s="210"/>
      <c r="AT268" s="204" t="s">
        <v>180</v>
      </c>
      <c r="AU268" s="204" t="s">
        <v>97</v>
      </c>
      <c r="AV268" s="16" t="s">
        <v>151</v>
      </c>
      <c r="AW268" s="16" t="s">
        <v>30</v>
      </c>
      <c r="AX268" s="16" t="s">
        <v>74</v>
      </c>
      <c r="AY268" s="204" t="s">
        <v>140</v>
      </c>
    </row>
    <row r="269" spans="1:65" s="15" customFormat="1">
      <c r="B269" s="196"/>
      <c r="D269" s="165" t="s">
        <v>180</v>
      </c>
      <c r="E269" s="197" t="s">
        <v>1</v>
      </c>
      <c r="F269" s="198" t="s">
        <v>1027</v>
      </c>
      <c r="H269" s="197" t="s">
        <v>1</v>
      </c>
      <c r="I269" s="199"/>
      <c r="L269" s="196"/>
      <c r="M269" s="200"/>
      <c r="N269" s="201"/>
      <c r="O269" s="201"/>
      <c r="P269" s="201"/>
      <c r="Q269" s="201"/>
      <c r="R269" s="201"/>
      <c r="S269" s="201"/>
      <c r="T269" s="202"/>
      <c r="AT269" s="197" t="s">
        <v>180</v>
      </c>
      <c r="AU269" s="197" t="s">
        <v>97</v>
      </c>
      <c r="AV269" s="15" t="s">
        <v>82</v>
      </c>
      <c r="AW269" s="15" t="s">
        <v>30</v>
      </c>
      <c r="AX269" s="15" t="s">
        <v>74</v>
      </c>
      <c r="AY269" s="197" t="s">
        <v>140</v>
      </c>
    </row>
    <row r="270" spans="1:65" s="13" customFormat="1">
      <c r="B270" s="164"/>
      <c r="D270" s="165" t="s">
        <v>180</v>
      </c>
      <c r="E270" s="166" t="s">
        <v>1</v>
      </c>
      <c r="F270" s="167" t="s">
        <v>1028</v>
      </c>
      <c r="H270" s="168">
        <v>0.23</v>
      </c>
      <c r="I270" s="169"/>
      <c r="L270" s="164"/>
      <c r="M270" s="170"/>
      <c r="N270" s="171"/>
      <c r="O270" s="171"/>
      <c r="P270" s="171"/>
      <c r="Q270" s="171"/>
      <c r="R270" s="171"/>
      <c r="S270" s="171"/>
      <c r="T270" s="172"/>
      <c r="AT270" s="166" t="s">
        <v>180</v>
      </c>
      <c r="AU270" s="166" t="s">
        <v>97</v>
      </c>
      <c r="AV270" s="13" t="s">
        <v>97</v>
      </c>
      <c r="AW270" s="13" t="s">
        <v>30</v>
      </c>
      <c r="AX270" s="13" t="s">
        <v>74</v>
      </c>
      <c r="AY270" s="166" t="s">
        <v>140</v>
      </c>
    </row>
    <row r="271" spans="1:65" s="16" customFormat="1">
      <c r="B271" s="203"/>
      <c r="D271" s="165" t="s">
        <v>180</v>
      </c>
      <c r="E271" s="204" t="s">
        <v>1</v>
      </c>
      <c r="F271" s="205" t="s">
        <v>882</v>
      </c>
      <c r="H271" s="206">
        <v>0.23</v>
      </c>
      <c r="I271" s="207"/>
      <c r="L271" s="203"/>
      <c r="M271" s="208"/>
      <c r="N271" s="209"/>
      <c r="O271" s="209"/>
      <c r="P271" s="209"/>
      <c r="Q271" s="209"/>
      <c r="R271" s="209"/>
      <c r="S271" s="209"/>
      <c r="T271" s="210"/>
      <c r="AT271" s="204" t="s">
        <v>180</v>
      </c>
      <c r="AU271" s="204" t="s">
        <v>97</v>
      </c>
      <c r="AV271" s="16" t="s">
        <v>151</v>
      </c>
      <c r="AW271" s="16" t="s">
        <v>30</v>
      </c>
      <c r="AX271" s="16" t="s">
        <v>74</v>
      </c>
      <c r="AY271" s="204" t="s">
        <v>140</v>
      </c>
    </row>
    <row r="272" spans="1:65" s="15" customFormat="1">
      <c r="B272" s="196"/>
      <c r="D272" s="165" t="s">
        <v>180</v>
      </c>
      <c r="E272" s="197" t="s">
        <v>1</v>
      </c>
      <c r="F272" s="198" t="s">
        <v>1029</v>
      </c>
      <c r="H272" s="197" t="s">
        <v>1</v>
      </c>
      <c r="I272" s="199"/>
      <c r="L272" s="196"/>
      <c r="M272" s="200"/>
      <c r="N272" s="201"/>
      <c r="O272" s="201"/>
      <c r="P272" s="201"/>
      <c r="Q272" s="201"/>
      <c r="R272" s="201"/>
      <c r="S272" s="201"/>
      <c r="T272" s="202"/>
      <c r="AT272" s="197" t="s">
        <v>180</v>
      </c>
      <c r="AU272" s="197" t="s">
        <v>97</v>
      </c>
      <c r="AV272" s="15" t="s">
        <v>82</v>
      </c>
      <c r="AW272" s="15" t="s">
        <v>30</v>
      </c>
      <c r="AX272" s="15" t="s">
        <v>74</v>
      </c>
      <c r="AY272" s="197" t="s">
        <v>140</v>
      </c>
    </row>
    <row r="273" spans="1:65" s="13" customFormat="1">
      <c r="B273" s="164"/>
      <c r="D273" s="165" t="s">
        <v>180</v>
      </c>
      <c r="E273" s="166" t="s">
        <v>1</v>
      </c>
      <c r="F273" s="167" t="s">
        <v>1030</v>
      </c>
      <c r="H273" s="168">
        <v>0.54</v>
      </c>
      <c r="I273" s="169"/>
      <c r="L273" s="164"/>
      <c r="M273" s="170"/>
      <c r="N273" s="171"/>
      <c r="O273" s="171"/>
      <c r="P273" s="171"/>
      <c r="Q273" s="171"/>
      <c r="R273" s="171"/>
      <c r="S273" s="171"/>
      <c r="T273" s="172"/>
      <c r="AT273" s="166" t="s">
        <v>180</v>
      </c>
      <c r="AU273" s="166" t="s">
        <v>97</v>
      </c>
      <c r="AV273" s="13" t="s">
        <v>97</v>
      </c>
      <c r="AW273" s="13" t="s">
        <v>30</v>
      </c>
      <c r="AX273" s="13" t="s">
        <v>74</v>
      </c>
      <c r="AY273" s="166" t="s">
        <v>140</v>
      </c>
    </row>
    <row r="274" spans="1:65" s="13" customFormat="1">
      <c r="B274" s="164"/>
      <c r="D274" s="165" t="s">
        <v>180</v>
      </c>
      <c r="E274" s="166" t="s">
        <v>1</v>
      </c>
      <c r="F274" s="167" t="s">
        <v>1025</v>
      </c>
      <c r="H274" s="168">
        <v>0.05</v>
      </c>
      <c r="I274" s="169"/>
      <c r="L274" s="164"/>
      <c r="M274" s="170"/>
      <c r="N274" s="171"/>
      <c r="O274" s="171"/>
      <c r="P274" s="171"/>
      <c r="Q274" s="171"/>
      <c r="R274" s="171"/>
      <c r="S274" s="171"/>
      <c r="T274" s="172"/>
      <c r="AT274" s="166" t="s">
        <v>180</v>
      </c>
      <c r="AU274" s="166" t="s">
        <v>97</v>
      </c>
      <c r="AV274" s="13" t="s">
        <v>97</v>
      </c>
      <c r="AW274" s="13" t="s">
        <v>30</v>
      </c>
      <c r="AX274" s="13" t="s">
        <v>74</v>
      </c>
      <c r="AY274" s="166" t="s">
        <v>140</v>
      </c>
    </row>
    <row r="275" spans="1:65" s="13" customFormat="1">
      <c r="B275" s="164"/>
      <c r="D275" s="165" t="s">
        <v>180</v>
      </c>
      <c r="E275" s="166" t="s">
        <v>1</v>
      </c>
      <c r="F275" s="167" t="s">
        <v>1031</v>
      </c>
      <c r="H275" s="168">
        <v>0.03</v>
      </c>
      <c r="I275" s="169"/>
      <c r="L275" s="164"/>
      <c r="M275" s="170"/>
      <c r="N275" s="171"/>
      <c r="O275" s="171"/>
      <c r="P275" s="171"/>
      <c r="Q275" s="171"/>
      <c r="R275" s="171"/>
      <c r="S275" s="171"/>
      <c r="T275" s="172"/>
      <c r="AT275" s="166" t="s">
        <v>180</v>
      </c>
      <c r="AU275" s="166" t="s">
        <v>97</v>
      </c>
      <c r="AV275" s="13" t="s">
        <v>97</v>
      </c>
      <c r="AW275" s="13" t="s">
        <v>30</v>
      </c>
      <c r="AX275" s="13" t="s">
        <v>74</v>
      </c>
      <c r="AY275" s="166" t="s">
        <v>140</v>
      </c>
    </row>
    <row r="276" spans="1:65" s="13" customFormat="1">
      <c r="B276" s="164"/>
      <c r="D276" s="165" t="s">
        <v>180</v>
      </c>
      <c r="E276" s="166" t="s">
        <v>1</v>
      </c>
      <c r="F276" s="167" t="s">
        <v>1032</v>
      </c>
      <c r="H276" s="168">
        <v>0.05</v>
      </c>
      <c r="I276" s="169"/>
      <c r="L276" s="164"/>
      <c r="M276" s="170"/>
      <c r="N276" s="171"/>
      <c r="O276" s="171"/>
      <c r="P276" s="171"/>
      <c r="Q276" s="171"/>
      <c r="R276" s="171"/>
      <c r="S276" s="171"/>
      <c r="T276" s="172"/>
      <c r="AT276" s="166" t="s">
        <v>180</v>
      </c>
      <c r="AU276" s="166" t="s">
        <v>97</v>
      </c>
      <c r="AV276" s="13" t="s">
        <v>97</v>
      </c>
      <c r="AW276" s="13" t="s">
        <v>30</v>
      </c>
      <c r="AX276" s="13" t="s">
        <v>74</v>
      </c>
      <c r="AY276" s="166" t="s">
        <v>140</v>
      </c>
    </row>
    <row r="277" spans="1:65" s="13" customFormat="1">
      <c r="B277" s="164"/>
      <c r="D277" s="165" t="s">
        <v>180</v>
      </c>
      <c r="E277" s="166" t="s">
        <v>1</v>
      </c>
      <c r="F277" s="167" t="s">
        <v>1033</v>
      </c>
      <c r="H277" s="168">
        <v>0.08</v>
      </c>
      <c r="I277" s="169"/>
      <c r="L277" s="164"/>
      <c r="M277" s="170"/>
      <c r="N277" s="171"/>
      <c r="O277" s="171"/>
      <c r="P277" s="171"/>
      <c r="Q277" s="171"/>
      <c r="R277" s="171"/>
      <c r="S277" s="171"/>
      <c r="T277" s="172"/>
      <c r="AT277" s="166" t="s">
        <v>180</v>
      </c>
      <c r="AU277" s="166" t="s">
        <v>97</v>
      </c>
      <c r="AV277" s="13" t="s">
        <v>97</v>
      </c>
      <c r="AW277" s="13" t="s">
        <v>30</v>
      </c>
      <c r="AX277" s="13" t="s">
        <v>74</v>
      </c>
      <c r="AY277" s="166" t="s">
        <v>140</v>
      </c>
    </row>
    <row r="278" spans="1:65" s="13" customFormat="1">
      <c r="B278" s="164"/>
      <c r="D278" s="165" t="s">
        <v>180</v>
      </c>
      <c r="E278" s="166" t="s">
        <v>1</v>
      </c>
      <c r="F278" s="167" t="s">
        <v>1031</v>
      </c>
      <c r="H278" s="168">
        <v>0.03</v>
      </c>
      <c r="I278" s="169"/>
      <c r="L278" s="164"/>
      <c r="M278" s="170"/>
      <c r="N278" s="171"/>
      <c r="O278" s="171"/>
      <c r="P278" s="171"/>
      <c r="Q278" s="171"/>
      <c r="R278" s="171"/>
      <c r="S278" s="171"/>
      <c r="T278" s="172"/>
      <c r="AT278" s="166" t="s">
        <v>180</v>
      </c>
      <c r="AU278" s="166" t="s">
        <v>97</v>
      </c>
      <c r="AV278" s="13" t="s">
        <v>97</v>
      </c>
      <c r="AW278" s="13" t="s">
        <v>30</v>
      </c>
      <c r="AX278" s="13" t="s">
        <v>74</v>
      </c>
      <c r="AY278" s="166" t="s">
        <v>140</v>
      </c>
    </row>
    <row r="279" spans="1:65" s="13" customFormat="1">
      <c r="B279" s="164"/>
      <c r="D279" s="165" t="s">
        <v>180</v>
      </c>
      <c r="E279" s="166" t="s">
        <v>1</v>
      </c>
      <c r="F279" s="167" t="s">
        <v>1034</v>
      </c>
      <c r="H279" s="168">
        <v>0.34</v>
      </c>
      <c r="I279" s="169"/>
      <c r="L279" s="164"/>
      <c r="M279" s="170"/>
      <c r="N279" s="171"/>
      <c r="O279" s="171"/>
      <c r="P279" s="171"/>
      <c r="Q279" s="171"/>
      <c r="R279" s="171"/>
      <c r="S279" s="171"/>
      <c r="T279" s="172"/>
      <c r="AT279" s="166" t="s">
        <v>180</v>
      </c>
      <c r="AU279" s="166" t="s">
        <v>97</v>
      </c>
      <c r="AV279" s="13" t="s">
        <v>97</v>
      </c>
      <c r="AW279" s="13" t="s">
        <v>30</v>
      </c>
      <c r="AX279" s="13" t="s">
        <v>74</v>
      </c>
      <c r="AY279" s="166" t="s">
        <v>140</v>
      </c>
    </row>
    <row r="280" spans="1:65" s="16" customFormat="1">
      <c r="B280" s="203"/>
      <c r="D280" s="165" t="s">
        <v>180</v>
      </c>
      <c r="E280" s="204" t="s">
        <v>1</v>
      </c>
      <c r="F280" s="205" t="s">
        <v>882</v>
      </c>
      <c r="H280" s="206">
        <v>1.1200000000000001</v>
      </c>
      <c r="I280" s="207"/>
      <c r="L280" s="203"/>
      <c r="M280" s="208"/>
      <c r="N280" s="209"/>
      <c r="O280" s="209"/>
      <c r="P280" s="209"/>
      <c r="Q280" s="209"/>
      <c r="R280" s="209"/>
      <c r="S280" s="209"/>
      <c r="T280" s="210"/>
      <c r="AT280" s="204" t="s">
        <v>180</v>
      </c>
      <c r="AU280" s="204" t="s">
        <v>97</v>
      </c>
      <c r="AV280" s="16" t="s">
        <v>151</v>
      </c>
      <c r="AW280" s="16" t="s">
        <v>30</v>
      </c>
      <c r="AX280" s="16" t="s">
        <v>74</v>
      </c>
      <c r="AY280" s="204" t="s">
        <v>140</v>
      </c>
    </row>
    <row r="281" spans="1:65" s="14" customFormat="1">
      <c r="B281" s="173"/>
      <c r="D281" s="165" t="s">
        <v>180</v>
      </c>
      <c r="E281" s="174" t="s">
        <v>1</v>
      </c>
      <c r="F281" s="175" t="s">
        <v>182</v>
      </c>
      <c r="H281" s="176">
        <v>2.5099999999999998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180</v>
      </c>
      <c r="AU281" s="174" t="s">
        <v>97</v>
      </c>
      <c r="AV281" s="14" t="s">
        <v>146</v>
      </c>
      <c r="AW281" s="14" t="s">
        <v>30</v>
      </c>
      <c r="AX281" s="14" t="s">
        <v>82</v>
      </c>
      <c r="AY281" s="174" t="s">
        <v>140</v>
      </c>
    </row>
    <row r="282" spans="1:65" s="2" customFormat="1" ht="21.75" customHeight="1">
      <c r="A282" s="33"/>
      <c r="B282" s="150"/>
      <c r="C282" s="151" t="s">
        <v>316</v>
      </c>
      <c r="D282" s="151" t="s">
        <v>142</v>
      </c>
      <c r="E282" s="152" t="s">
        <v>1035</v>
      </c>
      <c r="F282" s="153" t="s">
        <v>1036</v>
      </c>
      <c r="G282" s="154" t="s">
        <v>161</v>
      </c>
      <c r="H282" s="155">
        <v>5.3</v>
      </c>
      <c r="I282" s="156"/>
      <c r="J282" s="155">
        <f>ROUND(I282*H282,2)</f>
        <v>0</v>
      </c>
      <c r="K282" s="157"/>
      <c r="L282" s="34"/>
      <c r="M282" s="158" t="s">
        <v>1</v>
      </c>
      <c r="N282" s="159" t="s">
        <v>40</v>
      </c>
      <c r="O282" s="59"/>
      <c r="P282" s="160">
        <f>O282*H282</f>
        <v>0</v>
      </c>
      <c r="Q282" s="160">
        <v>2.2151299999999998</v>
      </c>
      <c r="R282" s="160">
        <f>Q282*H282</f>
        <v>11.740188999999999</v>
      </c>
      <c r="S282" s="160">
        <v>0</v>
      </c>
      <c r="T282" s="161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2" t="s">
        <v>146</v>
      </c>
      <c r="AT282" s="162" t="s">
        <v>142</v>
      </c>
      <c r="AU282" s="162" t="s">
        <v>97</v>
      </c>
      <c r="AY282" s="18" t="s">
        <v>140</v>
      </c>
      <c r="BE282" s="163">
        <f>IF(N282="základná",J282,0)</f>
        <v>0</v>
      </c>
      <c r="BF282" s="163">
        <f>IF(N282="znížená",J282,0)</f>
        <v>0</v>
      </c>
      <c r="BG282" s="163">
        <f>IF(N282="zákl. prenesená",J282,0)</f>
        <v>0</v>
      </c>
      <c r="BH282" s="163">
        <f>IF(N282="zníž. prenesená",J282,0)</f>
        <v>0</v>
      </c>
      <c r="BI282" s="163">
        <f>IF(N282="nulová",J282,0)</f>
        <v>0</v>
      </c>
      <c r="BJ282" s="18" t="s">
        <v>97</v>
      </c>
      <c r="BK282" s="163">
        <f>ROUND(I282*H282,2)</f>
        <v>0</v>
      </c>
      <c r="BL282" s="18" t="s">
        <v>146</v>
      </c>
      <c r="BM282" s="162" t="s">
        <v>1037</v>
      </c>
    </row>
    <row r="283" spans="1:65" s="15" customFormat="1">
      <c r="B283" s="196"/>
      <c r="D283" s="165" t="s">
        <v>180</v>
      </c>
      <c r="E283" s="197" t="s">
        <v>1</v>
      </c>
      <c r="F283" s="198" t="s">
        <v>1038</v>
      </c>
      <c r="H283" s="197" t="s">
        <v>1</v>
      </c>
      <c r="I283" s="199"/>
      <c r="L283" s="196"/>
      <c r="M283" s="200"/>
      <c r="N283" s="201"/>
      <c r="O283" s="201"/>
      <c r="P283" s="201"/>
      <c r="Q283" s="201"/>
      <c r="R283" s="201"/>
      <c r="S283" s="201"/>
      <c r="T283" s="202"/>
      <c r="AT283" s="197" t="s">
        <v>180</v>
      </c>
      <c r="AU283" s="197" t="s">
        <v>97</v>
      </c>
      <c r="AV283" s="15" t="s">
        <v>82</v>
      </c>
      <c r="AW283" s="15" t="s">
        <v>30</v>
      </c>
      <c r="AX283" s="15" t="s">
        <v>74</v>
      </c>
      <c r="AY283" s="197" t="s">
        <v>140</v>
      </c>
    </row>
    <row r="284" spans="1:65" s="13" customFormat="1">
      <c r="B284" s="164"/>
      <c r="D284" s="165" t="s">
        <v>180</v>
      </c>
      <c r="E284" s="166" t="s">
        <v>1</v>
      </c>
      <c r="F284" s="167" t="s">
        <v>1039</v>
      </c>
      <c r="H284" s="168">
        <v>4.82</v>
      </c>
      <c r="I284" s="169"/>
      <c r="L284" s="164"/>
      <c r="M284" s="170"/>
      <c r="N284" s="171"/>
      <c r="O284" s="171"/>
      <c r="P284" s="171"/>
      <c r="Q284" s="171"/>
      <c r="R284" s="171"/>
      <c r="S284" s="171"/>
      <c r="T284" s="172"/>
      <c r="AT284" s="166" t="s">
        <v>180</v>
      </c>
      <c r="AU284" s="166" t="s">
        <v>97</v>
      </c>
      <c r="AV284" s="13" t="s">
        <v>97</v>
      </c>
      <c r="AW284" s="13" t="s">
        <v>30</v>
      </c>
      <c r="AX284" s="13" t="s">
        <v>74</v>
      </c>
      <c r="AY284" s="166" t="s">
        <v>140</v>
      </c>
    </row>
    <row r="285" spans="1:65" s="13" customFormat="1">
      <c r="B285" s="164"/>
      <c r="D285" s="165" t="s">
        <v>180</v>
      </c>
      <c r="E285" s="166" t="s">
        <v>1</v>
      </c>
      <c r="F285" s="167" t="s">
        <v>1040</v>
      </c>
      <c r="H285" s="168">
        <v>0.48</v>
      </c>
      <c r="I285" s="169"/>
      <c r="L285" s="164"/>
      <c r="M285" s="170"/>
      <c r="N285" s="171"/>
      <c r="O285" s="171"/>
      <c r="P285" s="171"/>
      <c r="Q285" s="171"/>
      <c r="R285" s="171"/>
      <c r="S285" s="171"/>
      <c r="T285" s="172"/>
      <c r="AT285" s="166" t="s">
        <v>180</v>
      </c>
      <c r="AU285" s="166" t="s">
        <v>97</v>
      </c>
      <c r="AV285" s="13" t="s">
        <v>97</v>
      </c>
      <c r="AW285" s="13" t="s">
        <v>30</v>
      </c>
      <c r="AX285" s="13" t="s">
        <v>74</v>
      </c>
      <c r="AY285" s="166" t="s">
        <v>140</v>
      </c>
    </row>
    <row r="286" spans="1:65" s="14" customFormat="1">
      <c r="B286" s="173"/>
      <c r="D286" s="165" t="s">
        <v>180</v>
      </c>
      <c r="E286" s="174" t="s">
        <v>1</v>
      </c>
      <c r="F286" s="175" t="s">
        <v>182</v>
      </c>
      <c r="H286" s="176">
        <v>5.3</v>
      </c>
      <c r="I286" s="177"/>
      <c r="L286" s="173"/>
      <c r="M286" s="178"/>
      <c r="N286" s="179"/>
      <c r="O286" s="179"/>
      <c r="P286" s="179"/>
      <c r="Q286" s="179"/>
      <c r="R286" s="179"/>
      <c r="S286" s="179"/>
      <c r="T286" s="180"/>
      <c r="AT286" s="174" t="s">
        <v>180</v>
      </c>
      <c r="AU286" s="174" t="s">
        <v>97</v>
      </c>
      <c r="AV286" s="14" t="s">
        <v>146</v>
      </c>
      <c r="AW286" s="14" t="s">
        <v>30</v>
      </c>
      <c r="AX286" s="14" t="s">
        <v>82</v>
      </c>
      <c r="AY286" s="174" t="s">
        <v>140</v>
      </c>
    </row>
    <row r="287" spans="1:65" s="2" customFormat="1" ht="21.75" customHeight="1">
      <c r="A287" s="33"/>
      <c r="B287" s="150"/>
      <c r="C287" s="151" t="s">
        <v>320</v>
      </c>
      <c r="D287" s="151" t="s">
        <v>142</v>
      </c>
      <c r="E287" s="152" t="s">
        <v>1041</v>
      </c>
      <c r="F287" s="153" t="s">
        <v>1042</v>
      </c>
      <c r="G287" s="154" t="s">
        <v>145</v>
      </c>
      <c r="H287" s="155">
        <v>2.2400000000000002</v>
      </c>
      <c r="I287" s="156"/>
      <c r="J287" s="155">
        <f>ROUND(I287*H287,2)</f>
        <v>0</v>
      </c>
      <c r="K287" s="157"/>
      <c r="L287" s="34"/>
      <c r="M287" s="158" t="s">
        <v>1</v>
      </c>
      <c r="N287" s="159" t="s">
        <v>40</v>
      </c>
      <c r="O287" s="59"/>
      <c r="P287" s="160">
        <f>O287*H287</f>
        <v>0</v>
      </c>
      <c r="Q287" s="160">
        <v>4.0699999999999998E-3</v>
      </c>
      <c r="R287" s="160">
        <f>Q287*H287</f>
        <v>9.1168000000000013E-3</v>
      </c>
      <c r="S287" s="160">
        <v>0</v>
      </c>
      <c r="T287" s="161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2" t="s">
        <v>146</v>
      </c>
      <c r="AT287" s="162" t="s">
        <v>142</v>
      </c>
      <c r="AU287" s="162" t="s">
        <v>97</v>
      </c>
      <c r="AY287" s="18" t="s">
        <v>140</v>
      </c>
      <c r="BE287" s="163">
        <f>IF(N287="základná",J287,0)</f>
        <v>0</v>
      </c>
      <c r="BF287" s="163">
        <f>IF(N287="znížená",J287,0)</f>
        <v>0</v>
      </c>
      <c r="BG287" s="163">
        <f>IF(N287="zákl. prenesená",J287,0)</f>
        <v>0</v>
      </c>
      <c r="BH287" s="163">
        <f>IF(N287="zníž. prenesená",J287,0)</f>
        <v>0</v>
      </c>
      <c r="BI287" s="163">
        <f>IF(N287="nulová",J287,0)</f>
        <v>0</v>
      </c>
      <c r="BJ287" s="18" t="s">
        <v>97</v>
      </c>
      <c r="BK287" s="163">
        <f>ROUND(I287*H287,2)</f>
        <v>0</v>
      </c>
      <c r="BL287" s="18" t="s">
        <v>146</v>
      </c>
      <c r="BM287" s="162" t="s">
        <v>1043</v>
      </c>
    </row>
    <row r="288" spans="1:65" s="13" customFormat="1">
      <c r="B288" s="164"/>
      <c r="D288" s="165" t="s">
        <v>180</v>
      </c>
      <c r="E288" s="166" t="s">
        <v>1</v>
      </c>
      <c r="F288" s="167" t="s">
        <v>1044</v>
      </c>
      <c r="H288" s="168">
        <v>2.2400000000000002</v>
      </c>
      <c r="I288" s="169"/>
      <c r="L288" s="164"/>
      <c r="M288" s="170"/>
      <c r="N288" s="171"/>
      <c r="O288" s="171"/>
      <c r="P288" s="171"/>
      <c r="Q288" s="171"/>
      <c r="R288" s="171"/>
      <c r="S288" s="171"/>
      <c r="T288" s="172"/>
      <c r="AT288" s="166" t="s">
        <v>180</v>
      </c>
      <c r="AU288" s="166" t="s">
        <v>97</v>
      </c>
      <c r="AV288" s="13" t="s">
        <v>97</v>
      </c>
      <c r="AW288" s="13" t="s">
        <v>30</v>
      </c>
      <c r="AX288" s="13" t="s">
        <v>74</v>
      </c>
      <c r="AY288" s="166" t="s">
        <v>140</v>
      </c>
    </row>
    <row r="289" spans="1:65" s="14" customFormat="1">
      <c r="B289" s="173"/>
      <c r="D289" s="165" t="s">
        <v>180</v>
      </c>
      <c r="E289" s="174" t="s">
        <v>1</v>
      </c>
      <c r="F289" s="175" t="s">
        <v>182</v>
      </c>
      <c r="H289" s="176">
        <v>2.2400000000000002</v>
      </c>
      <c r="I289" s="177"/>
      <c r="L289" s="173"/>
      <c r="M289" s="178"/>
      <c r="N289" s="179"/>
      <c r="O289" s="179"/>
      <c r="P289" s="179"/>
      <c r="Q289" s="179"/>
      <c r="R289" s="179"/>
      <c r="S289" s="179"/>
      <c r="T289" s="180"/>
      <c r="AT289" s="174" t="s">
        <v>180</v>
      </c>
      <c r="AU289" s="174" t="s">
        <v>97</v>
      </c>
      <c r="AV289" s="14" t="s">
        <v>146</v>
      </c>
      <c r="AW289" s="14" t="s">
        <v>30</v>
      </c>
      <c r="AX289" s="14" t="s">
        <v>82</v>
      </c>
      <c r="AY289" s="174" t="s">
        <v>140</v>
      </c>
    </row>
    <row r="290" spans="1:65" s="2" customFormat="1" ht="21.75" customHeight="1">
      <c r="A290" s="33"/>
      <c r="B290" s="150"/>
      <c r="C290" s="151" t="s">
        <v>324</v>
      </c>
      <c r="D290" s="151" t="s">
        <v>142</v>
      </c>
      <c r="E290" s="152" t="s">
        <v>1045</v>
      </c>
      <c r="F290" s="153" t="s">
        <v>1046</v>
      </c>
      <c r="G290" s="154" t="s">
        <v>145</v>
      </c>
      <c r="H290" s="155">
        <v>2.2400000000000002</v>
      </c>
      <c r="I290" s="156"/>
      <c r="J290" s="155">
        <f>ROUND(I290*H290,2)</f>
        <v>0</v>
      </c>
      <c r="K290" s="157"/>
      <c r="L290" s="34"/>
      <c r="M290" s="158" t="s">
        <v>1</v>
      </c>
      <c r="N290" s="159" t="s">
        <v>40</v>
      </c>
      <c r="O290" s="59"/>
      <c r="P290" s="160">
        <f>O290*H290</f>
        <v>0</v>
      </c>
      <c r="Q290" s="160">
        <v>0</v>
      </c>
      <c r="R290" s="160">
        <f>Q290*H290</f>
        <v>0</v>
      </c>
      <c r="S290" s="160">
        <v>0</v>
      </c>
      <c r="T290" s="161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2" t="s">
        <v>146</v>
      </c>
      <c r="AT290" s="162" t="s">
        <v>142</v>
      </c>
      <c r="AU290" s="162" t="s">
        <v>97</v>
      </c>
      <c r="AY290" s="18" t="s">
        <v>140</v>
      </c>
      <c r="BE290" s="163">
        <f>IF(N290="základná",J290,0)</f>
        <v>0</v>
      </c>
      <c r="BF290" s="163">
        <f>IF(N290="znížená",J290,0)</f>
        <v>0</v>
      </c>
      <c r="BG290" s="163">
        <f>IF(N290="zákl. prenesená",J290,0)</f>
        <v>0</v>
      </c>
      <c r="BH290" s="163">
        <f>IF(N290="zníž. prenesená",J290,0)</f>
        <v>0</v>
      </c>
      <c r="BI290" s="163">
        <f>IF(N290="nulová",J290,0)</f>
        <v>0</v>
      </c>
      <c r="BJ290" s="18" t="s">
        <v>97</v>
      </c>
      <c r="BK290" s="163">
        <f>ROUND(I290*H290,2)</f>
        <v>0</v>
      </c>
      <c r="BL290" s="18" t="s">
        <v>146</v>
      </c>
      <c r="BM290" s="162" t="s">
        <v>1047</v>
      </c>
    </row>
    <row r="291" spans="1:65" s="2" customFormat="1" ht="16.5" customHeight="1">
      <c r="A291" s="33"/>
      <c r="B291" s="150"/>
      <c r="C291" s="151" t="s">
        <v>328</v>
      </c>
      <c r="D291" s="151" t="s">
        <v>142</v>
      </c>
      <c r="E291" s="152" t="s">
        <v>1048</v>
      </c>
      <c r="F291" s="153" t="s">
        <v>1049</v>
      </c>
      <c r="G291" s="154" t="s">
        <v>178</v>
      </c>
      <c r="H291" s="155">
        <v>0.19</v>
      </c>
      <c r="I291" s="156"/>
      <c r="J291" s="155">
        <f>ROUND(I291*H291,2)</f>
        <v>0</v>
      </c>
      <c r="K291" s="157"/>
      <c r="L291" s="34"/>
      <c r="M291" s="158" t="s">
        <v>1</v>
      </c>
      <c r="N291" s="159" t="s">
        <v>40</v>
      </c>
      <c r="O291" s="59"/>
      <c r="P291" s="160">
        <f>O291*H291</f>
        <v>0</v>
      </c>
      <c r="Q291" s="160">
        <v>1.01895</v>
      </c>
      <c r="R291" s="160">
        <f>Q291*H291</f>
        <v>0.19360050000000001</v>
      </c>
      <c r="S291" s="160">
        <v>0</v>
      </c>
      <c r="T291" s="161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2" t="s">
        <v>146</v>
      </c>
      <c r="AT291" s="162" t="s">
        <v>142</v>
      </c>
      <c r="AU291" s="162" t="s">
        <v>97</v>
      </c>
      <c r="AY291" s="18" t="s">
        <v>140</v>
      </c>
      <c r="BE291" s="163">
        <f>IF(N291="základná",J291,0)</f>
        <v>0</v>
      </c>
      <c r="BF291" s="163">
        <f>IF(N291="znížená",J291,0)</f>
        <v>0</v>
      </c>
      <c r="BG291" s="163">
        <f>IF(N291="zákl. prenesená",J291,0)</f>
        <v>0</v>
      </c>
      <c r="BH291" s="163">
        <f>IF(N291="zníž. prenesená",J291,0)</f>
        <v>0</v>
      </c>
      <c r="BI291" s="163">
        <f>IF(N291="nulová",J291,0)</f>
        <v>0</v>
      </c>
      <c r="BJ291" s="18" t="s">
        <v>97</v>
      </c>
      <c r="BK291" s="163">
        <f>ROUND(I291*H291,2)</f>
        <v>0</v>
      </c>
      <c r="BL291" s="18" t="s">
        <v>146</v>
      </c>
      <c r="BM291" s="162" t="s">
        <v>1050</v>
      </c>
    </row>
    <row r="292" spans="1:65" s="15" customFormat="1">
      <c r="B292" s="196"/>
      <c r="D292" s="165" t="s">
        <v>180</v>
      </c>
      <c r="E292" s="197" t="s">
        <v>1</v>
      </c>
      <c r="F292" s="198" t="s">
        <v>1051</v>
      </c>
      <c r="H292" s="197" t="s">
        <v>1</v>
      </c>
      <c r="I292" s="199"/>
      <c r="L292" s="196"/>
      <c r="M292" s="200"/>
      <c r="N292" s="201"/>
      <c r="O292" s="201"/>
      <c r="P292" s="201"/>
      <c r="Q292" s="201"/>
      <c r="R292" s="201"/>
      <c r="S292" s="201"/>
      <c r="T292" s="202"/>
      <c r="AT292" s="197" t="s">
        <v>180</v>
      </c>
      <c r="AU292" s="197" t="s">
        <v>97</v>
      </c>
      <c r="AV292" s="15" t="s">
        <v>82</v>
      </c>
      <c r="AW292" s="15" t="s">
        <v>30</v>
      </c>
      <c r="AX292" s="15" t="s">
        <v>74</v>
      </c>
      <c r="AY292" s="197" t="s">
        <v>140</v>
      </c>
    </row>
    <row r="293" spans="1:65" s="13" customFormat="1">
      <c r="B293" s="164"/>
      <c r="D293" s="165" t="s">
        <v>180</v>
      </c>
      <c r="E293" s="166" t="s">
        <v>1</v>
      </c>
      <c r="F293" s="167" t="s">
        <v>1052</v>
      </c>
      <c r="H293" s="168">
        <v>0.19</v>
      </c>
      <c r="I293" s="169"/>
      <c r="L293" s="164"/>
      <c r="M293" s="170"/>
      <c r="N293" s="171"/>
      <c r="O293" s="171"/>
      <c r="P293" s="171"/>
      <c r="Q293" s="171"/>
      <c r="R293" s="171"/>
      <c r="S293" s="171"/>
      <c r="T293" s="172"/>
      <c r="AT293" s="166" t="s">
        <v>180</v>
      </c>
      <c r="AU293" s="166" t="s">
        <v>97</v>
      </c>
      <c r="AV293" s="13" t="s">
        <v>97</v>
      </c>
      <c r="AW293" s="13" t="s">
        <v>30</v>
      </c>
      <c r="AX293" s="13" t="s">
        <v>74</v>
      </c>
      <c r="AY293" s="166" t="s">
        <v>140</v>
      </c>
    </row>
    <row r="294" spans="1:65" s="14" customFormat="1">
      <c r="B294" s="173"/>
      <c r="D294" s="165" t="s">
        <v>180</v>
      </c>
      <c r="E294" s="174" t="s">
        <v>1</v>
      </c>
      <c r="F294" s="175" t="s">
        <v>182</v>
      </c>
      <c r="H294" s="176">
        <v>0.19</v>
      </c>
      <c r="I294" s="177"/>
      <c r="L294" s="173"/>
      <c r="M294" s="178"/>
      <c r="N294" s="179"/>
      <c r="O294" s="179"/>
      <c r="P294" s="179"/>
      <c r="Q294" s="179"/>
      <c r="R294" s="179"/>
      <c r="S294" s="179"/>
      <c r="T294" s="180"/>
      <c r="AT294" s="174" t="s">
        <v>180</v>
      </c>
      <c r="AU294" s="174" t="s">
        <v>97</v>
      </c>
      <c r="AV294" s="14" t="s">
        <v>146</v>
      </c>
      <c r="AW294" s="14" t="s">
        <v>30</v>
      </c>
      <c r="AX294" s="14" t="s">
        <v>82</v>
      </c>
      <c r="AY294" s="174" t="s">
        <v>140</v>
      </c>
    </row>
    <row r="295" spans="1:65" s="2" customFormat="1" ht="16.5" customHeight="1">
      <c r="A295" s="33"/>
      <c r="B295" s="150"/>
      <c r="C295" s="151" t="s">
        <v>332</v>
      </c>
      <c r="D295" s="151" t="s">
        <v>142</v>
      </c>
      <c r="E295" s="152" t="s">
        <v>1053</v>
      </c>
      <c r="F295" s="153" t="s">
        <v>1054</v>
      </c>
      <c r="G295" s="154" t="s">
        <v>161</v>
      </c>
      <c r="H295" s="155">
        <v>2.48</v>
      </c>
      <c r="I295" s="156"/>
      <c r="J295" s="155">
        <f>ROUND(I295*H295,2)</f>
        <v>0</v>
      </c>
      <c r="K295" s="157"/>
      <c r="L295" s="34"/>
      <c r="M295" s="158" t="s">
        <v>1</v>
      </c>
      <c r="N295" s="159" t="s">
        <v>40</v>
      </c>
      <c r="O295" s="59"/>
      <c r="P295" s="160">
        <f>O295*H295</f>
        <v>0</v>
      </c>
      <c r="Q295" s="160">
        <v>2.3354300000000001</v>
      </c>
      <c r="R295" s="160">
        <f>Q295*H295</f>
        <v>5.7918664</v>
      </c>
      <c r="S295" s="160">
        <v>0</v>
      </c>
      <c r="T295" s="161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2" t="s">
        <v>146</v>
      </c>
      <c r="AT295" s="162" t="s">
        <v>142</v>
      </c>
      <c r="AU295" s="162" t="s">
        <v>97</v>
      </c>
      <c r="AY295" s="18" t="s">
        <v>140</v>
      </c>
      <c r="BE295" s="163">
        <f>IF(N295="základná",J295,0)</f>
        <v>0</v>
      </c>
      <c r="BF295" s="163">
        <f>IF(N295="znížená",J295,0)</f>
        <v>0</v>
      </c>
      <c r="BG295" s="163">
        <f>IF(N295="zákl. prenesená",J295,0)</f>
        <v>0</v>
      </c>
      <c r="BH295" s="163">
        <f>IF(N295="zníž. prenesená",J295,0)</f>
        <v>0</v>
      </c>
      <c r="BI295" s="163">
        <f>IF(N295="nulová",J295,0)</f>
        <v>0</v>
      </c>
      <c r="BJ295" s="18" t="s">
        <v>97</v>
      </c>
      <c r="BK295" s="163">
        <f>ROUND(I295*H295,2)</f>
        <v>0</v>
      </c>
      <c r="BL295" s="18" t="s">
        <v>146</v>
      </c>
      <c r="BM295" s="162" t="s">
        <v>1055</v>
      </c>
    </row>
    <row r="296" spans="1:65" s="15" customFormat="1">
      <c r="B296" s="196"/>
      <c r="D296" s="165" t="s">
        <v>180</v>
      </c>
      <c r="E296" s="197" t="s">
        <v>1</v>
      </c>
      <c r="F296" s="198" t="s">
        <v>1056</v>
      </c>
      <c r="H296" s="197" t="s">
        <v>1</v>
      </c>
      <c r="I296" s="199"/>
      <c r="L296" s="196"/>
      <c r="M296" s="200"/>
      <c r="N296" s="201"/>
      <c r="O296" s="201"/>
      <c r="P296" s="201"/>
      <c r="Q296" s="201"/>
      <c r="R296" s="201"/>
      <c r="S296" s="201"/>
      <c r="T296" s="202"/>
      <c r="AT296" s="197" t="s">
        <v>180</v>
      </c>
      <c r="AU296" s="197" t="s">
        <v>97</v>
      </c>
      <c r="AV296" s="15" t="s">
        <v>82</v>
      </c>
      <c r="AW296" s="15" t="s">
        <v>30</v>
      </c>
      <c r="AX296" s="15" t="s">
        <v>74</v>
      </c>
      <c r="AY296" s="197" t="s">
        <v>140</v>
      </c>
    </row>
    <row r="297" spans="1:65" s="13" customFormat="1">
      <c r="B297" s="164"/>
      <c r="D297" s="165" t="s">
        <v>180</v>
      </c>
      <c r="E297" s="166" t="s">
        <v>1</v>
      </c>
      <c r="F297" s="167" t="s">
        <v>904</v>
      </c>
      <c r="H297" s="168">
        <v>2.25</v>
      </c>
      <c r="I297" s="169"/>
      <c r="L297" s="164"/>
      <c r="M297" s="170"/>
      <c r="N297" s="171"/>
      <c r="O297" s="171"/>
      <c r="P297" s="171"/>
      <c r="Q297" s="171"/>
      <c r="R297" s="171"/>
      <c r="S297" s="171"/>
      <c r="T297" s="172"/>
      <c r="AT297" s="166" t="s">
        <v>180</v>
      </c>
      <c r="AU297" s="166" t="s">
        <v>97</v>
      </c>
      <c r="AV297" s="13" t="s">
        <v>97</v>
      </c>
      <c r="AW297" s="13" t="s">
        <v>30</v>
      </c>
      <c r="AX297" s="13" t="s">
        <v>74</v>
      </c>
      <c r="AY297" s="166" t="s">
        <v>140</v>
      </c>
    </row>
    <row r="298" spans="1:65" s="13" customFormat="1">
      <c r="B298" s="164"/>
      <c r="D298" s="165" t="s">
        <v>180</v>
      </c>
      <c r="E298" s="166" t="s">
        <v>1</v>
      </c>
      <c r="F298" s="167" t="s">
        <v>1057</v>
      </c>
      <c r="H298" s="168">
        <v>0.23</v>
      </c>
      <c r="I298" s="169"/>
      <c r="L298" s="164"/>
      <c r="M298" s="170"/>
      <c r="N298" s="171"/>
      <c r="O298" s="171"/>
      <c r="P298" s="171"/>
      <c r="Q298" s="171"/>
      <c r="R298" s="171"/>
      <c r="S298" s="171"/>
      <c r="T298" s="172"/>
      <c r="AT298" s="166" t="s">
        <v>180</v>
      </c>
      <c r="AU298" s="166" t="s">
        <v>97</v>
      </c>
      <c r="AV298" s="13" t="s">
        <v>97</v>
      </c>
      <c r="AW298" s="13" t="s">
        <v>30</v>
      </c>
      <c r="AX298" s="13" t="s">
        <v>74</v>
      </c>
      <c r="AY298" s="166" t="s">
        <v>140</v>
      </c>
    </row>
    <row r="299" spans="1:65" s="14" customFormat="1">
      <c r="B299" s="173"/>
      <c r="D299" s="165" t="s">
        <v>180</v>
      </c>
      <c r="E299" s="174" t="s">
        <v>1</v>
      </c>
      <c r="F299" s="175" t="s">
        <v>182</v>
      </c>
      <c r="H299" s="176">
        <v>2.48</v>
      </c>
      <c r="I299" s="177"/>
      <c r="L299" s="173"/>
      <c r="M299" s="178"/>
      <c r="N299" s="179"/>
      <c r="O299" s="179"/>
      <c r="P299" s="179"/>
      <c r="Q299" s="179"/>
      <c r="R299" s="179"/>
      <c r="S299" s="179"/>
      <c r="T299" s="180"/>
      <c r="AT299" s="174" t="s">
        <v>180</v>
      </c>
      <c r="AU299" s="174" t="s">
        <v>97</v>
      </c>
      <c r="AV299" s="14" t="s">
        <v>146</v>
      </c>
      <c r="AW299" s="14" t="s">
        <v>30</v>
      </c>
      <c r="AX299" s="14" t="s">
        <v>82</v>
      </c>
      <c r="AY299" s="174" t="s">
        <v>140</v>
      </c>
    </row>
    <row r="300" spans="1:65" s="2" customFormat="1" ht="21.75" customHeight="1">
      <c r="A300" s="33"/>
      <c r="B300" s="150"/>
      <c r="C300" s="151" t="s">
        <v>336</v>
      </c>
      <c r="D300" s="151" t="s">
        <v>142</v>
      </c>
      <c r="E300" s="152" t="s">
        <v>1058</v>
      </c>
      <c r="F300" s="153" t="s">
        <v>1059</v>
      </c>
      <c r="G300" s="154" t="s">
        <v>145</v>
      </c>
      <c r="H300" s="155">
        <v>3.6</v>
      </c>
      <c r="I300" s="156"/>
      <c r="J300" s="155">
        <f>ROUND(I300*H300,2)</f>
        <v>0</v>
      </c>
      <c r="K300" s="157"/>
      <c r="L300" s="34"/>
      <c r="M300" s="158" t="s">
        <v>1</v>
      </c>
      <c r="N300" s="159" t="s">
        <v>40</v>
      </c>
      <c r="O300" s="59"/>
      <c r="P300" s="160">
        <f>O300*H300</f>
        <v>0</v>
      </c>
      <c r="Q300" s="160">
        <v>4.0699999999999998E-3</v>
      </c>
      <c r="R300" s="160">
        <f>Q300*H300</f>
        <v>1.4652E-2</v>
      </c>
      <c r="S300" s="160">
        <v>0</v>
      </c>
      <c r="T300" s="161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2" t="s">
        <v>146</v>
      </c>
      <c r="AT300" s="162" t="s">
        <v>142</v>
      </c>
      <c r="AU300" s="162" t="s">
        <v>97</v>
      </c>
      <c r="AY300" s="18" t="s">
        <v>140</v>
      </c>
      <c r="BE300" s="163">
        <f>IF(N300="základná",J300,0)</f>
        <v>0</v>
      </c>
      <c r="BF300" s="163">
        <f>IF(N300="znížená",J300,0)</f>
        <v>0</v>
      </c>
      <c r="BG300" s="163">
        <f>IF(N300="zákl. prenesená",J300,0)</f>
        <v>0</v>
      </c>
      <c r="BH300" s="163">
        <f>IF(N300="zníž. prenesená",J300,0)</f>
        <v>0</v>
      </c>
      <c r="BI300" s="163">
        <f>IF(N300="nulová",J300,0)</f>
        <v>0</v>
      </c>
      <c r="BJ300" s="18" t="s">
        <v>97</v>
      </c>
      <c r="BK300" s="163">
        <f>ROUND(I300*H300,2)</f>
        <v>0</v>
      </c>
      <c r="BL300" s="18" t="s">
        <v>146</v>
      </c>
      <c r="BM300" s="162" t="s">
        <v>1060</v>
      </c>
    </row>
    <row r="301" spans="1:65" s="13" customFormat="1">
      <c r="B301" s="164"/>
      <c r="D301" s="165" t="s">
        <v>180</v>
      </c>
      <c r="E301" s="166" t="s">
        <v>1</v>
      </c>
      <c r="F301" s="167" t="s">
        <v>1061</v>
      </c>
      <c r="H301" s="168">
        <v>3.6</v>
      </c>
      <c r="I301" s="169"/>
      <c r="L301" s="164"/>
      <c r="M301" s="170"/>
      <c r="N301" s="171"/>
      <c r="O301" s="171"/>
      <c r="P301" s="171"/>
      <c r="Q301" s="171"/>
      <c r="R301" s="171"/>
      <c r="S301" s="171"/>
      <c r="T301" s="172"/>
      <c r="AT301" s="166" t="s">
        <v>180</v>
      </c>
      <c r="AU301" s="166" t="s">
        <v>97</v>
      </c>
      <c r="AV301" s="13" t="s">
        <v>97</v>
      </c>
      <c r="AW301" s="13" t="s">
        <v>30</v>
      </c>
      <c r="AX301" s="13" t="s">
        <v>74</v>
      </c>
      <c r="AY301" s="166" t="s">
        <v>140</v>
      </c>
    </row>
    <row r="302" spans="1:65" s="14" customFormat="1">
      <c r="B302" s="173"/>
      <c r="D302" s="165" t="s">
        <v>180</v>
      </c>
      <c r="E302" s="174" t="s">
        <v>1</v>
      </c>
      <c r="F302" s="175" t="s">
        <v>182</v>
      </c>
      <c r="H302" s="176">
        <v>3.6</v>
      </c>
      <c r="I302" s="177"/>
      <c r="L302" s="173"/>
      <c r="M302" s="178"/>
      <c r="N302" s="179"/>
      <c r="O302" s="179"/>
      <c r="P302" s="179"/>
      <c r="Q302" s="179"/>
      <c r="R302" s="179"/>
      <c r="S302" s="179"/>
      <c r="T302" s="180"/>
      <c r="AT302" s="174" t="s">
        <v>180</v>
      </c>
      <c r="AU302" s="174" t="s">
        <v>97</v>
      </c>
      <c r="AV302" s="14" t="s">
        <v>146</v>
      </c>
      <c r="AW302" s="14" t="s">
        <v>30</v>
      </c>
      <c r="AX302" s="14" t="s">
        <v>82</v>
      </c>
      <c r="AY302" s="174" t="s">
        <v>140</v>
      </c>
    </row>
    <row r="303" spans="1:65" s="2" customFormat="1" ht="21.75" customHeight="1">
      <c r="A303" s="33"/>
      <c r="B303" s="150"/>
      <c r="C303" s="151" t="s">
        <v>340</v>
      </c>
      <c r="D303" s="151" t="s">
        <v>142</v>
      </c>
      <c r="E303" s="152" t="s">
        <v>1062</v>
      </c>
      <c r="F303" s="153" t="s">
        <v>1063</v>
      </c>
      <c r="G303" s="154" t="s">
        <v>145</v>
      </c>
      <c r="H303" s="155">
        <v>3.6</v>
      </c>
      <c r="I303" s="156"/>
      <c r="J303" s="155">
        <f>ROUND(I303*H303,2)</f>
        <v>0</v>
      </c>
      <c r="K303" s="157"/>
      <c r="L303" s="34"/>
      <c r="M303" s="158" t="s">
        <v>1</v>
      </c>
      <c r="N303" s="159" t="s">
        <v>40</v>
      </c>
      <c r="O303" s="59"/>
      <c r="P303" s="160">
        <f>O303*H303</f>
        <v>0</v>
      </c>
      <c r="Q303" s="160">
        <v>0</v>
      </c>
      <c r="R303" s="160">
        <f>Q303*H303</f>
        <v>0</v>
      </c>
      <c r="S303" s="160">
        <v>0</v>
      </c>
      <c r="T303" s="161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2" t="s">
        <v>146</v>
      </c>
      <c r="AT303" s="162" t="s">
        <v>142</v>
      </c>
      <c r="AU303" s="162" t="s">
        <v>97</v>
      </c>
      <c r="AY303" s="18" t="s">
        <v>140</v>
      </c>
      <c r="BE303" s="163">
        <f>IF(N303="základná",J303,0)</f>
        <v>0</v>
      </c>
      <c r="BF303" s="163">
        <f>IF(N303="znížená",J303,0)</f>
        <v>0</v>
      </c>
      <c r="BG303" s="163">
        <f>IF(N303="zákl. prenesená",J303,0)</f>
        <v>0</v>
      </c>
      <c r="BH303" s="163">
        <f>IF(N303="zníž. prenesená",J303,0)</f>
        <v>0</v>
      </c>
      <c r="BI303" s="163">
        <f>IF(N303="nulová",J303,0)</f>
        <v>0</v>
      </c>
      <c r="BJ303" s="18" t="s">
        <v>97</v>
      </c>
      <c r="BK303" s="163">
        <f>ROUND(I303*H303,2)</f>
        <v>0</v>
      </c>
      <c r="BL303" s="18" t="s">
        <v>146</v>
      </c>
      <c r="BM303" s="162" t="s">
        <v>1064</v>
      </c>
    </row>
    <row r="304" spans="1:65" s="2" customFormat="1" ht="21.75" customHeight="1">
      <c r="A304" s="33"/>
      <c r="B304" s="150"/>
      <c r="C304" s="151" t="s">
        <v>344</v>
      </c>
      <c r="D304" s="151" t="s">
        <v>142</v>
      </c>
      <c r="E304" s="152" t="s">
        <v>185</v>
      </c>
      <c r="F304" s="153" t="s">
        <v>186</v>
      </c>
      <c r="G304" s="154" t="s">
        <v>145</v>
      </c>
      <c r="H304" s="155">
        <v>17.2</v>
      </c>
      <c r="I304" s="156"/>
      <c r="J304" s="155">
        <f>ROUND(I304*H304,2)</f>
        <v>0</v>
      </c>
      <c r="K304" s="157"/>
      <c r="L304" s="34"/>
      <c r="M304" s="158" t="s">
        <v>1</v>
      </c>
      <c r="N304" s="159" t="s">
        <v>40</v>
      </c>
      <c r="O304" s="59"/>
      <c r="P304" s="160">
        <f>O304*H304</f>
        <v>0</v>
      </c>
      <c r="Q304" s="160">
        <v>3.0000000000000001E-5</v>
      </c>
      <c r="R304" s="160">
        <f>Q304*H304</f>
        <v>5.1599999999999997E-4</v>
      </c>
      <c r="S304" s="160">
        <v>0</v>
      </c>
      <c r="T304" s="161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2" t="s">
        <v>146</v>
      </c>
      <c r="AT304" s="162" t="s">
        <v>142</v>
      </c>
      <c r="AU304" s="162" t="s">
        <v>97</v>
      </c>
      <c r="AY304" s="18" t="s">
        <v>140</v>
      </c>
      <c r="BE304" s="163">
        <f>IF(N304="základná",J304,0)</f>
        <v>0</v>
      </c>
      <c r="BF304" s="163">
        <f>IF(N304="znížená",J304,0)</f>
        <v>0</v>
      </c>
      <c r="BG304" s="163">
        <f>IF(N304="zákl. prenesená",J304,0)</f>
        <v>0</v>
      </c>
      <c r="BH304" s="163">
        <f>IF(N304="zníž. prenesená",J304,0)</f>
        <v>0</v>
      </c>
      <c r="BI304" s="163">
        <f>IF(N304="nulová",J304,0)</f>
        <v>0</v>
      </c>
      <c r="BJ304" s="18" t="s">
        <v>97</v>
      </c>
      <c r="BK304" s="163">
        <f>ROUND(I304*H304,2)</f>
        <v>0</v>
      </c>
      <c r="BL304" s="18" t="s">
        <v>146</v>
      </c>
      <c r="BM304" s="162" t="s">
        <v>1065</v>
      </c>
    </row>
    <row r="305" spans="1:65" s="15" customFormat="1">
      <c r="B305" s="196"/>
      <c r="D305" s="165" t="s">
        <v>180</v>
      </c>
      <c r="E305" s="197" t="s">
        <v>1</v>
      </c>
      <c r="F305" s="198" t="s">
        <v>1066</v>
      </c>
      <c r="H305" s="197" t="s">
        <v>1</v>
      </c>
      <c r="I305" s="199"/>
      <c r="L305" s="196"/>
      <c r="M305" s="200"/>
      <c r="N305" s="201"/>
      <c r="O305" s="201"/>
      <c r="P305" s="201"/>
      <c r="Q305" s="201"/>
      <c r="R305" s="201"/>
      <c r="S305" s="201"/>
      <c r="T305" s="202"/>
      <c r="AT305" s="197" t="s">
        <v>180</v>
      </c>
      <c r="AU305" s="197" t="s">
        <v>97</v>
      </c>
      <c r="AV305" s="15" t="s">
        <v>82</v>
      </c>
      <c r="AW305" s="15" t="s">
        <v>30</v>
      </c>
      <c r="AX305" s="15" t="s">
        <v>74</v>
      </c>
      <c r="AY305" s="197" t="s">
        <v>140</v>
      </c>
    </row>
    <row r="306" spans="1:65" s="13" customFormat="1">
      <c r="B306" s="164"/>
      <c r="D306" s="165" t="s">
        <v>180</v>
      </c>
      <c r="E306" s="166" t="s">
        <v>1</v>
      </c>
      <c r="F306" s="167" t="s">
        <v>1067</v>
      </c>
      <c r="H306" s="168">
        <v>17.2</v>
      </c>
      <c r="I306" s="169"/>
      <c r="L306" s="164"/>
      <c r="M306" s="170"/>
      <c r="N306" s="171"/>
      <c r="O306" s="171"/>
      <c r="P306" s="171"/>
      <c r="Q306" s="171"/>
      <c r="R306" s="171"/>
      <c r="S306" s="171"/>
      <c r="T306" s="172"/>
      <c r="AT306" s="166" t="s">
        <v>180</v>
      </c>
      <c r="AU306" s="166" t="s">
        <v>97</v>
      </c>
      <c r="AV306" s="13" t="s">
        <v>97</v>
      </c>
      <c r="AW306" s="13" t="s">
        <v>30</v>
      </c>
      <c r="AX306" s="13" t="s">
        <v>74</v>
      </c>
      <c r="AY306" s="166" t="s">
        <v>140</v>
      </c>
    </row>
    <row r="307" spans="1:65" s="14" customFormat="1">
      <c r="B307" s="173"/>
      <c r="D307" s="165" t="s">
        <v>180</v>
      </c>
      <c r="E307" s="174" t="s">
        <v>1</v>
      </c>
      <c r="F307" s="175" t="s">
        <v>182</v>
      </c>
      <c r="H307" s="176">
        <v>17.2</v>
      </c>
      <c r="I307" s="177"/>
      <c r="L307" s="173"/>
      <c r="M307" s="178"/>
      <c r="N307" s="179"/>
      <c r="O307" s="179"/>
      <c r="P307" s="179"/>
      <c r="Q307" s="179"/>
      <c r="R307" s="179"/>
      <c r="S307" s="179"/>
      <c r="T307" s="180"/>
      <c r="AT307" s="174" t="s">
        <v>180</v>
      </c>
      <c r="AU307" s="174" t="s">
        <v>97</v>
      </c>
      <c r="AV307" s="14" t="s">
        <v>146</v>
      </c>
      <c r="AW307" s="14" t="s">
        <v>30</v>
      </c>
      <c r="AX307" s="14" t="s">
        <v>82</v>
      </c>
      <c r="AY307" s="174" t="s">
        <v>140</v>
      </c>
    </row>
    <row r="308" spans="1:65" s="2" customFormat="1" ht="21.75" customHeight="1">
      <c r="A308" s="33"/>
      <c r="B308" s="150"/>
      <c r="C308" s="181" t="s">
        <v>348</v>
      </c>
      <c r="D308" s="181" t="s">
        <v>189</v>
      </c>
      <c r="E308" s="182" t="s">
        <v>1068</v>
      </c>
      <c r="F308" s="183" t="s">
        <v>1069</v>
      </c>
      <c r="G308" s="184" t="s">
        <v>145</v>
      </c>
      <c r="H308" s="185">
        <v>20.18</v>
      </c>
      <c r="I308" s="186"/>
      <c r="J308" s="185">
        <f>ROUND(I308*H308,2)</f>
        <v>0</v>
      </c>
      <c r="K308" s="187"/>
      <c r="L308" s="188"/>
      <c r="M308" s="189" t="s">
        <v>1</v>
      </c>
      <c r="N308" s="190" t="s">
        <v>40</v>
      </c>
      <c r="O308" s="59"/>
      <c r="P308" s="160">
        <f>O308*H308</f>
        <v>0</v>
      </c>
      <c r="Q308" s="160">
        <v>2.0000000000000001E-4</v>
      </c>
      <c r="R308" s="160">
        <f>Q308*H308</f>
        <v>4.0360000000000005E-3</v>
      </c>
      <c r="S308" s="160">
        <v>0</v>
      </c>
      <c r="T308" s="161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2" t="s">
        <v>171</v>
      </c>
      <c r="AT308" s="162" t="s">
        <v>189</v>
      </c>
      <c r="AU308" s="162" t="s">
        <v>97</v>
      </c>
      <c r="AY308" s="18" t="s">
        <v>140</v>
      </c>
      <c r="BE308" s="163">
        <f>IF(N308="základná",J308,0)</f>
        <v>0</v>
      </c>
      <c r="BF308" s="163">
        <f>IF(N308="znížená",J308,0)</f>
        <v>0</v>
      </c>
      <c r="BG308" s="163">
        <f>IF(N308="zákl. prenesená",J308,0)</f>
        <v>0</v>
      </c>
      <c r="BH308" s="163">
        <f>IF(N308="zníž. prenesená",J308,0)</f>
        <v>0</v>
      </c>
      <c r="BI308" s="163">
        <f>IF(N308="nulová",J308,0)</f>
        <v>0</v>
      </c>
      <c r="BJ308" s="18" t="s">
        <v>97</v>
      </c>
      <c r="BK308" s="163">
        <f>ROUND(I308*H308,2)</f>
        <v>0</v>
      </c>
      <c r="BL308" s="18" t="s">
        <v>146</v>
      </c>
      <c r="BM308" s="162" t="s">
        <v>1070</v>
      </c>
    </row>
    <row r="309" spans="1:65" s="13" customFormat="1">
      <c r="B309" s="164"/>
      <c r="D309" s="165" t="s">
        <v>180</v>
      </c>
      <c r="E309" s="166" t="s">
        <v>1</v>
      </c>
      <c r="F309" s="167" t="s">
        <v>1071</v>
      </c>
      <c r="H309" s="168">
        <v>19.78</v>
      </c>
      <c r="I309" s="169"/>
      <c r="L309" s="164"/>
      <c r="M309" s="170"/>
      <c r="N309" s="171"/>
      <c r="O309" s="171"/>
      <c r="P309" s="171"/>
      <c r="Q309" s="171"/>
      <c r="R309" s="171"/>
      <c r="S309" s="171"/>
      <c r="T309" s="172"/>
      <c r="AT309" s="166" t="s">
        <v>180</v>
      </c>
      <c r="AU309" s="166" t="s">
        <v>97</v>
      </c>
      <c r="AV309" s="13" t="s">
        <v>97</v>
      </c>
      <c r="AW309" s="13" t="s">
        <v>30</v>
      </c>
      <c r="AX309" s="13" t="s">
        <v>74</v>
      </c>
      <c r="AY309" s="166" t="s">
        <v>140</v>
      </c>
    </row>
    <row r="310" spans="1:65" s="14" customFormat="1">
      <c r="B310" s="173"/>
      <c r="D310" s="165" t="s">
        <v>180</v>
      </c>
      <c r="E310" s="174" t="s">
        <v>1</v>
      </c>
      <c r="F310" s="175" t="s">
        <v>182</v>
      </c>
      <c r="H310" s="176">
        <v>19.78</v>
      </c>
      <c r="I310" s="177"/>
      <c r="L310" s="173"/>
      <c r="M310" s="178"/>
      <c r="N310" s="179"/>
      <c r="O310" s="179"/>
      <c r="P310" s="179"/>
      <c r="Q310" s="179"/>
      <c r="R310" s="179"/>
      <c r="S310" s="179"/>
      <c r="T310" s="180"/>
      <c r="AT310" s="174" t="s">
        <v>180</v>
      </c>
      <c r="AU310" s="174" t="s">
        <v>97</v>
      </c>
      <c r="AV310" s="14" t="s">
        <v>146</v>
      </c>
      <c r="AW310" s="14" t="s">
        <v>30</v>
      </c>
      <c r="AX310" s="14" t="s">
        <v>82</v>
      </c>
      <c r="AY310" s="174" t="s">
        <v>140</v>
      </c>
    </row>
    <row r="311" spans="1:65" s="13" customFormat="1">
      <c r="B311" s="164"/>
      <c r="D311" s="165" t="s">
        <v>180</v>
      </c>
      <c r="F311" s="167" t="s">
        <v>1072</v>
      </c>
      <c r="H311" s="168">
        <v>20.18</v>
      </c>
      <c r="I311" s="169"/>
      <c r="L311" s="164"/>
      <c r="M311" s="170"/>
      <c r="N311" s="171"/>
      <c r="O311" s="171"/>
      <c r="P311" s="171"/>
      <c r="Q311" s="171"/>
      <c r="R311" s="171"/>
      <c r="S311" s="171"/>
      <c r="T311" s="172"/>
      <c r="AT311" s="166" t="s">
        <v>180</v>
      </c>
      <c r="AU311" s="166" t="s">
        <v>97</v>
      </c>
      <c r="AV311" s="13" t="s">
        <v>97</v>
      </c>
      <c r="AW311" s="13" t="s">
        <v>3</v>
      </c>
      <c r="AX311" s="13" t="s">
        <v>82</v>
      </c>
      <c r="AY311" s="166" t="s">
        <v>140</v>
      </c>
    </row>
    <row r="312" spans="1:65" s="12" customFormat="1" ht="22.8" customHeight="1">
      <c r="B312" s="137"/>
      <c r="D312" s="138" t="s">
        <v>73</v>
      </c>
      <c r="E312" s="148" t="s">
        <v>151</v>
      </c>
      <c r="F312" s="148" t="s">
        <v>1073</v>
      </c>
      <c r="I312" s="140"/>
      <c r="J312" s="149">
        <f>BK312</f>
        <v>0</v>
      </c>
      <c r="L312" s="137"/>
      <c r="M312" s="142"/>
      <c r="N312" s="143"/>
      <c r="O312" s="143"/>
      <c r="P312" s="144">
        <f>SUM(P313:P341)</f>
        <v>0</v>
      </c>
      <c r="Q312" s="143"/>
      <c r="R312" s="144">
        <f>SUM(R313:R341)</f>
        <v>5.2479899999999997</v>
      </c>
      <c r="S312" s="143"/>
      <c r="T312" s="145">
        <f>SUM(T313:T341)</f>
        <v>0</v>
      </c>
      <c r="AR312" s="138" t="s">
        <v>82</v>
      </c>
      <c r="AT312" s="146" t="s">
        <v>73</v>
      </c>
      <c r="AU312" s="146" t="s">
        <v>82</v>
      </c>
      <c r="AY312" s="138" t="s">
        <v>140</v>
      </c>
      <c r="BK312" s="147">
        <f>SUM(BK313:BK341)</f>
        <v>0</v>
      </c>
    </row>
    <row r="313" spans="1:65" s="2" customFormat="1" ht="21.75" customHeight="1">
      <c r="A313" s="33"/>
      <c r="B313" s="150"/>
      <c r="C313" s="151" t="s">
        <v>352</v>
      </c>
      <c r="D313" s="151" t="s">
        <v>142</v>
      </c>
      <c r="E313" s="152" t="s">
        <v>1074</v>
      </c>
      <c r="F313" s="153" t="s">
        <v>1075</v>
      </c>
      <c r="G313" s="154" t="s">
        <v>270</v>
      </c>
      <c r="H313" s="155">
        <v>2</v>
      </c>
      <c r="I313" s="156"/>
      <c r="J313" s="155">
        <f>ROUND(I313*H313,2)</f>
        <v>0</v>
      </c>
      <c r="K313" s="157"/>
      <c r="L313" s="34"/>
      <c r="M313" s="158" t="s">
        <v>1</v>
      </c>
      <c r="N313" s="159" t="s">
        <v>40</v>
      </c>
      <c r="O313" s="59"/>
      <c r="P313" s="160">
        <f>O313*H313</f>
        <v>0</v>
      </c>
      <c r="Q313" s="160">
        <v>2.7499999999999998E-3</v>
      </c>
      <c r="R313" s="160">
        <f>Q313*H313</f>
        <v>5.4999999999999997E-3</v>
      </c>
      <c r="S313" s="160">
        <v>0</v>
      </c>
      <c r="T313" s="161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2" t="s">
        <v>146</v>
      </c>
      <c r="AT313" s="162" t="s">
        <v>142</v>
      </c>
      <c r="AU313" s="162" t="s">
        <v>97</v>
      </c>
      <c r="AY313" s="18" t="s">
        <v>140</v>
      </c>
      <c r="BE313" s="163">
        <f>IF(N313="základná",J313,0)</f>
        <v>0</v>
      </c>
      <c r="BF313" s="163">
        <f>IF(N313="znížená",J313,0)</f>
        <v>0</v>
      </c>
      <c r="BG313" s="163">
        <f>IF(N313="zákl. prenesená",J313,0)</f>
        <v>0</v>
      </c>
      <c r="BH313" s="163">
        <f>IF(N313="zníž. prenesená",J313,0)</f>
        <v>0</v>
      </c>
      <c r="BI313" s="163">
        <f>IF(N313="nulová",J313,0)</f>
        <v>0</v>
      </c>
      <c r="BJ313" s="18" t="s">
        <v>97</v>
      </c>
      <c r="BK313" s="163">
        <f>ROUND(I313*H313,2)</f>
        <v>0</v>
      </c>
      <c r="BL313" s="18" t="s">
        <v>146</v>
      </c>
      <c r="BM313" s="162" t="s">
        <v>1076</v>
      </c>
    </row>
    <row r="314" spans="1:65" s="13" customFormat="1">
      <c r="B314" s="164"/>
      <c r="D314" s="165" t="s">
        <v>180</v>
      </c>
      <c r="E314" s="166" t="s">
        <v>1</v>
      </c>
      <c r="F314" s="167" t="s">
        <v>1077</v>
      </c>
      <c r="H314" s="168">
        <v>2</v>
      </c>
      <c r="I314" s="169"/>
      <c r="L314" s="164"/>
      <c r="M314" s="170"/>
      <c r="N314" s="171"/>
      <c r="O314" s="171"/>
      <c r="P314" s="171"/>
      <c r="Q314" s="171"/>
      <c r="R314" s="171"/>
      <c r="S314" s="171"/>
      <c r="T314" s="172"/>
      <c r="AT314" s="166" t="s">
        <v>180</v>
      </c>
      <c r="AU314" s="166" t="s">
        <v>97</v>
      </c>
      <c r="AV314" s="13" t="s">
        <v>97</v>
      </c>
      <c r="AW314" s="13" t="s">
        <v>30</v>
      </c>
      <c r="AX314" s="13" t="s">
        <v>74</v>
      </c>
      <c r="AY314" s="166" t="s">
        <v>140</v>
      </c>
    </row>
    <row r="315" spans="1:65" s="14" customFormat="1">
      <c r="B315" s="173"/>
      <c r="D315" s="165" t="s">
        <v>180</v>
      </c>
      <c r="E315" s="174" t="s">
        <v>1</v>
      </c>
      <c r="F315" s="175" t="s">
        <v>182</v>
      </c>
      <c r="H315" s="176">
        <v>2</v>
      </c>
      <c r="I315" s="177"/>
      <c r="L315" s="173"/>
      <c r="M315" s="178"/>
      <c r="N315" s="179"/>
      <c r="O315" s="179"/>
      <c r="P315" s="179"/>
      <c r="Q315" s="179"/>
      <c r="R315" s="179"/>
      <c r="S315" s="179"/>
      <c r="T315" s="180"/>
      <c r="AT315" s="174" t="s">
        <v>180</v>
      </c>
      <c r="AU315" s="174" t="s">
        <v>97</v>
      </c>
      <c r="AV315" s="14" t="s">
        <v>146</v>
      </c>
      <c r="AW315" s="14" t="s">
        <v>30</v>
      </c>
      <c r="AX315" s="14" t="s">
        <v>82</v>
      </c>
      <c r="AY315" s="174" t="s">
        <v>140</v>
      </c>
    </row>
    <row r="316" spans="1:65" s="2" customFormat="1" ht="33" customHeight="1">
      <c r="A316" s="33"/>
      <c r="B316" s="150"/>
      <c r="C316" s="151" t="s">
        <v>356</v>
      </c>
      <c r="D316" s="151" t="s">
        <v>142</v>
      </c>
      <c r="E316" s="152" t="s">
        <v>1078</v>
      </c>
      <c r="F316" s="153" t="s">
        <v>1079</v>
      </c>
      <c r="G316" s="154" t="s">
        <v>270</v>
      </c>
      <c r="H316" s="155">
        <v>34</v>
      </c>
      <c r="I316" s="156"/>
      <c r="J316" s="155">
        <f>ROUND(I316*H316,2)</f>
        <v>0</v>
      </c>
      <c r="K316" s="157"/>
      <c r="L316" s="34"/>
      <c r="M316" s="158" t="s">
        <v>1</v>
      </c>
      <c r="N316" s="159" t="s">
        <v>40</v>
      </c>
      <c r="O316" s="59"/>
      <c r="P316" s="160">
        <f>O316*H316</f>
        <v>0</v>
      </c>
      <c r="Q316" s="160">
        <v>8.8730000000000003E-2</v>
      </c>
      <c r="R316" s="160">
        <f>Q316*H316</f>
        <v>3.0168200000000001</v>
      </c>
      <c r="S316" s="160">
        <v>0</v>
      </c>
      <c r="T316" s="161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2" t="s">
        <v>146</v>
      </c>
      <c r="AT316" s="162" t="s">
        <v>142</v>
      </c>
      <c r="AU316" s="162" t="s">
        <v>97</v>
      </c>
      <c r="AY316" s="18" t="s">
        <v>140</v>
      </c>
      <c r="BE316" s="163">
        <f>IF(N316="základná",J316,0)</f>
        <v>0</v>
      </c>
      <c r="BF316" s="163">
        <f>IF(N316="znížená",J316,0)</f>
        <v>0</v>
      </c>
      <c r="BG316" s="163">
        <f>IF(N316="zákl. prenesená",J316,0)</f>
        <v>0</v>
      </c>
      <c r="BH316" s="163">
        <f>IF(N316="zníž. prenesená",J316,0)</f>
        <v>0</v>
      </c>
      <c r="BI316" s="163">
        <f>IF(N316="nulová",J316,0)</f>
        <v>0</v>
      </c>
      <c r="BJ316" s="18" t="s">
        <v>97</v>
      </c>
      <c r="BK316" s="163">
        <f>ROUND(I316*H316,2)</f>
        <v>0</v>
      </c>
      <c r="BL316" s="18" t="s">
        <v>146</v>
      </c>
      <c r="BM316" s="162" t="s">
        <v>1080</v>
      </c>
    </row>
    <row r="317" spans="1:65" s="13" customFormat="1">
      <c r="B317" s="164"/>
      <c r="D317" s="165" t="s">
        <v>180</v>
      </c>
      <c r="E317" s="166" t="s">
        <v>1</v>
      </c>
      <c r="F317" s="167" t="s">
        <v>1081</v>
      </c>
      <c r="H317" s="168">
        <v>2</v>
      </c>
      <c r="I317" s="169"/>
      <c r="L317" s="164"/>
      <c r="M317" s="170"/>
      <c r="N317" s="171"/>
      <c r="O317" s="171"/>
      <c r="P317" s="171"/>
      <c r="Q317" s="171"/>
      <c r="R317" s="171"/>
      <c r="S317" s="171"/>
      <c r="T317" s="172"/>
      <c r="AT317" s="166" t="s">
        <v>180</v>
      </c>
      <c r="AU317" s="166" t="s">
        <v>97</v>
      </c>
      <c r="AV317" s="13" t="s">
        <v>97</v>
      </c>
      <c r="AW317" s="13" t="s">
        <v>30</v>
      </c>
      <c r="AX317" s="13" t="s">
        <v>74</v>
      </c>
      <c r="AY317" s="166" t="s">
        <v>140</v>
      </c>
    </row>
    <row r="318" spans="1:65" s="13" customFormat="1">
      <c r="B318" s="164"/>
      <c r="D318" s="165" t="s">
        <v>180</v>
      </c>
      <c r="E318" s="166" t="s">
        <v>1</v>
      </c>
      <c r="F318" s="167" t="s">
        <v>1082</v>
      </c>
      <c r="H318" s="168">
        <v>8</v>
      </c>
      <c r="I318" s="169"/>
      <c r="L318" s="164"/>
      <c r="M318" s="170"/>
      <c r="N318" s="171"/>
      <c r="O318" s="171"/>
      <c r="P318" s="171"/>
      <c r="Q318" s="171"/>
      <c r="R318" s="171"/>
      <c r="S318" s="171"/>
      <c r="T318" s="172"/>
      <c r="AT318" s="166" t="s">
        <v>180</v>
      </c>
      <c r="AU318" s="166" t="s">
        <v>97</v>
      </c>
      <c r="AV318" s="13" t="s">
        <v>97</v>
      </c>
      <c r="AW318" s="13" t="s">
        <v>30</v>
      </c>
      <c r="AX318" s="13" t="s">
        <v>74</v>
      </c>
      <c r="AY318" s="166" t="s">
        <v>140</v>
      </c>
    </row>
    <row r="319" spans="1:65" s="13" customFormat="1">
      <c r="B319" s="164"/>
      <c r="D319" s="165" t="s">
        <v>180</v>
      </c>
      <c r="E319" s="166" t="s">
        <v>1</v>
      </c>
      <c r="F319" s="167" t="s">
        <v>1083</v>
      </c>
      <c r="H319" s="168">
        <v>5</v>
      </c>
      <c r="I319" s="169"/>
      <c r="L319" s="164"/>
      <c r="M319" s="170"/>
      <c r="N319" s="171"/>
      <c r="O319" s="171"/>
      <c r="P319" s="171"/>
      <c r="Q319" s="171"/>
      <c r="R319" s="171"/>
      <c r="S319" s="171"/>
      <c r="T319" s="172"/>
      <c r="AT319" s="166" t="s">
        <v>180</v>
      </c>
      <c r="AU319" s="166" t="s">
        <v>97</v>
      </c>
      <c r="AV319" s="13" t="s">
        <v>97</v>
      </c>
      <c r="AW319" s="13" t="s">
        <v>30</v>
      </c>
      <c r="AX319" s="13" t="s">
        <v>74</v>
      </c>
      <c r="AY319" s="166" t="s">
        <v>140</v>
      </c>
    </row>
    <row r="320" spans="1:65" s="13" customFormat="1">
      <c r="B320" s="164"/>
      <c r="D320" s="165" t="s">
        <v>180</v>
      </c>
      <c r="E320" s="166" t="s">
        <v>1</v>
      </c>
      <c r="F320" s="167" t="s">
        <v>1084</v>
      </c>
      <c r="H320" s="168">
        <v>19</v>
      </c>
      <c r="I320" s="169"/>
      <c r="L320" s="164"/>
      <c r="M320" s="170"/>
      <c r="N320" s="171"/>
      <c r="O320" s="171"/>
      <c r="P320" s="171"/>
      <c r="Q320" s="171"/>
      <c r="R320" s="171"/>
      <c r="S320" s="171"/>
      <c r="T320" s="172"/>
      <c r="AT320" s="166" t="s">
        <v>180</v>
      </c>
      <c r="AU320" s="166" t="s">
        <v>97</v>
      </c>
      <c r="AV320" s="13" t="s">
        <v>97</v>
      </c>
      <c r="AW320" s="13" t="s">
        <v>30</v>
      </c>
      <c r="AX320" s="13" t="s">
        <v>74</v>
      </c>
      <c r="AY320" s="166" t="s">
        <v>140</v>
      </c>
    </row>
    <row r="321" spans="1:65" s="14" customFormat="1">
      <c r="B321" s="173"/>
      <c r="D321" s="165" t="s">
        <v>180</v>
      </c>
      <c r="E321" s="174" t="s">
        <v>1</v>
      </c>
      <c r="F321" s="175" t="s">
        <v>182</v>
      </c>
      <c r="H321" s="176">
        <v>34</v>
      </c>
      <c r="I321" s="177"/>
      <c r="L321" s="173"/>
      <c r="M321" s="178"/>
      <c r="N321" s="179"/>
      <c r="O321" s="179"/>
      <c r="P321" s="179"/>
      <c r="Q321" s="179"/>
      <c r="R321" s="179"/>
      <c r="S321" s="179"/>
      <c r="T321" s="180"/>
      <c r="AT321" s="174" t="s">
        <v>180</v>
      </c>
      <c r="AU321" s="174" t="s">
        <v>97</v>
      </c>
      <c r="AV321" s="14" t="s">
        <v>146</v>
      </c>
      <c r="AW321" s="14" t="s">
        <v>30</v>
      </c>
      <c r="AX321" s="14" t="s">
        <v>82</v>
      </c>
      <c r="AY321" s="174" t="s">
        <v>140</v>
      </c>
    </row>
    <row r="322" spans="1:65" s="2" customFormat="1" ht="33" customHeight="1">
      <c r="A322" s="33"/>
      <c r="B322" s="150"/>
      <c r="C322" s="151" t="s">
        <v>360</v>
      </c>
      <c r="D322" s="151" t="s">
        <v>142</v>
      </c>
      <c r="E322" s="152" t="s">
        <v>1085</v>
      </c>
      <c r="F322" s="153" t="s">
        <v>1086</v>
      </c>
      <c r="G322" s="154" t="s">
        <v>270</v>
      </c>
      <c r="H322" s="155">
        <v>12</v>
      </c>
      <c r="I322" s="156"/>
      <c r="J322" s="155">
        <f>ROUND(I322*H322,2)</f>
        <v>0</v>
      </c>
      <c r="K322" s="157"/>
      <c r="L322" s="34"/>
      <c r="M322" s="158" t="s">
        <v>1</v>
      </c>
      <c r="N322" s="159" t="s">
        <v>40</v>
      </c>
      <c r="O322" s="59"/>
      <c r="P322" s="160">
        <f>O322*H322</f>
        <v>0</v>
      </c>
      <c r="Q322" s="160">
        <v>8.8730000000000003E-2</v>
      </c>
      <c r="R322" s="160">
        <f>Q322*H322</f>
        <v>1.0647600000000002</v>
      </c>
      <c r="S322" s="160">
        <v>0</v>
      </c>
      <c r="T322" s="161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2" t="s">
        <v>146</v>
      </c>
      <c r="AT322" s="162" t="s">
        <v>142</v>
      </c>
      <c r="AU322" s="162" t="s">
        <v>97</v>
      </c>
      <c r="AY322" s="18" t="s">
        <v>140</v>
      </c>
      <c r="BE322" s="163">
        <f>IF(N322="základná",J322,0)</f>
        <v>0</v>
      </c>
      <c r="BF322" s="163">
        <f>IF(N322="znížená",J322,0)</f>
        <v>0</v>
      </c>
      <c r="BG322" s="163">
        <f>IF(N322="zákl. prenesená",J322,0)</f>
        <v>0</v>
      </c>
      <c r="BH322" s="163">
        <f>IF(N322="zníž. prenesená",J322,0)</f>
        <v>0</v>
      </c>
      <c r="BI322" s="163">
        <f>IF(N322="nulová",J322,0)</f>
        <v>0</v>
      </c>
      <c r="BJ322" s="18" t="s">
        <v>97</v>
      </c>
      <c r="BK322" s="163">
        <f>ROUND(I322*H322,2)</f>
        <v>0</v>
      </c>
      <c r="BL322" s="18" t="s">
        <v>146</v>
      </c>
      <c r="BM322" s="162" t="s">
        <v>1087</v>
      </c>
    </row>
    <row r="323" spans="1:65" s="13" customFormat="1">
      <c r="B323" s="164"/>
      <c r="D323" s="165" t="s">
        <v>180</v>
      </c>
      <c r="E323" s="166" t="s">
        <v>1</v>
      </c>
      <c r="F323" s="167" t="s">
        <v>1088</v>
      </c>
      <c r="H323" s="168">
        <v>6</v>
      </c>
      <c r="I323" s="169"/>
      <c r="L323" s="164"/>
      <c r="M323" s="170"/>
      <c r="N323" s="171"/>
      <c r="O323" s="171"/>
      <c r="P323" s="171"/>
      <c r="Q323" s="171"/>
      <c r="R323" s="171"/>
      <c r="S323" s="171"/>
      <c r="T323" s="172"/>
      <c r="AT323" s="166" t="s">
        <v>180</v>
      </c>
      <c r="AU323" s="166" t="s">
        <v>97</v>
      </c>
      <c r="AV323" s="13" t="s">
        <v>97</v>
      </c>
      <c r="AW323" s="13" t="s">
        <v>30</v>
      </c>
      <c r="AX323" s="13" t="s">
        <v>74</v>
      </c>
      <c r="AY323" s="166" t="s">
        <v>140</v>
      </c>
    </row>
    <row r="324" spans="1:65" s="13" customFormat="1">
      <c r="B324" s="164"/>
      <c r="D324" s="165" t="s">
        <v>180</v>
      </c>
      <c r="E324" s="166" t="s">
        <v>1</v>
      </c>
      <c r="F324" s="167" t="s">
        <v>1089</v>
      </c>
      <c r="H324" s="168">
        <v>2</v>
      </c>
      <c r="I324" s="169"/>
      <c r="L324" s="164"/>
      <c r="M324" s="170"/>
      <c r="N324" s="171"/>
      <c r="O324" s="171"/>
      <c r="P324" s="171"/>
      <c r="Q324" s="171"/>
      <c r="R324" s="171"/>
      <c r="S324" s="171"/>
      <c r="T324" s="172"/>
      <c r="AT324" s="166" t="s">
        <v>180</v>
      </c>
      <c r="AU324" s="166" t="s">
        <v>97</v>
      </c>
      <c r="AV324" s="13" t="s">
        <v>97</v>
      </c>
      <c r="AW324" s="13" t="s">
        <v>30</v>
      </c>
      <c r="AX324" s="13" t="s">
        <v>74</v>
      </c>
      <c r="AY324" s="166" t="s">
        <v>140</v>
      </c>
    </row>
    <row r="325" spans="1:65" s="13" customFormat="1">
      <c r="B325" s="164"/>
      <c r="D325" s="165" t="s">
        <v>180</v>
      </c>
      <c r="E325" s="166" t="s">
        <v>1</v>
      </c>
      <c r="F325" s="167" t="s">
        <v>1090</v>
      </c>
      <c r="H325" s="168">
        <v>2</v>
      </c>
      <c r="I325" s="169"/>
      <c r="L325" s="164"/>
      <c r="M325" s="170"/>
      <c r="N325" s="171"/>
      <c r="O325" s="171"/>
      <c r="P325" s="171"/>
      <c r="Q325" s="171"/>
      <c r="R325" s="171"/>
      <c r="S325" s="171"/>
      <c r="T325" s="172"/>
      <c r="AT325" s="166" t="s">
        <v>180</v>
      </c>
      <c r="AU325" s="166" t="s">
        <v>97</v>
      </c>
      <c r="AV325" s="13" t="s">
        <v>97</v>
      </c>
      <c r="AW325" s="13" t="s">
        <v>30</v>
      </c>
      <c r="AX325" s="13" t="s">
        <v>74</v>
      </c>
      <c r="AY325" s="166" t="s">
        <v>140</v>
      </c>
    </row>
    <row r="326" spans="1:65" s="13" customFormat="1">
      <c r="B326" s="164"/>
      <c r="D326" s="165" t="s">
        <v>180</v>
      </c>
      <c r="E326" s="166" t="s">
        <v>1</v>
      </c>
      <c r="F326" s="167" t="s">
        <v>1091</v>
      </c>
      <c r="H326" s="168">
        <v>2</v>
      </c>
      <c r="I326" s="169"/>
      <c r="L326" s="164"/>
      <c r="M326" s="170"/>
      <c r="N326" s="171"/>
      <c r="O326" s="171"/>
      <c r="P326" s="171"/>
      <c r="Q326" s="171"/>
      <c r="R326" s="171"/>
      <c r="S326" s="171"/>
      <c r="T326" s="172"/>
      <c r="AT326" s="166" t="s">
        <v>180</v>
      </c>
      <c r="AU326" s="166" t="s">
        <v>97</v>
      </c>
      <c r="AV326" s="13" t="s">
        <v>97</v>
      </c>
      <c r="AW326" s="13" t="s">
        <v>30</v>
      </c>
      <c r="AX326" s="13" t="s">
        <v>74</v>
      </c>
      <c r="AY326" s="166" t="s">
        <v>140</v>
      </c>
    </row>
    <row r="327" spans="1:65" s="14" customFormat="1">
      <c r="B327" s="173"/>
      <c r="D327" s="165" t="s">
        <v>180</v>
      </c>
      <c r="E327" s="174" t="s">
        <v>1</v>
      </c>
      <c r="F327" s="175" t="s">
        <v>182</v>
      </c>
      <c r="H327" s="176">
        <v>12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4" t="s">
        <v>180</v>
      </c>
      <c r="AU327" s="174" t="s">
        <v>97</v>
      </c>
      <c r="AV327" s="14" t="s">
        <v>146</v>
      </c>
      <c r="AW327" s="14" t="s">
        <v>30</v>
      </c>
      <c r="AX327" s="14" t="s">
        <v>82</v>
      </c>
      <c r="AY327" s="174" t="s">
        <v>140</v>
      </c>
    </row>
    <row r="328" spans="1:65" s="2" customFormat="1" ht="21.75" customHeight="1">
      <c r="A328" s="33"/>
      <c r="B328" s="150"/>
      <c r="C328" s="151" t="s">
        <v>364</v>
      </c>
      <c r="D328" s="151" t="s">
        <v>142</v>
      </c>
      <c r="E328" s="152" t="s">
        <v>1092</v>
      </c>
      <c r="F328" s="153" t="s">
        <v>1093</v>
      </c>
      <c r="G328" s="154" t="s">
        <v>270</v>
      </c>
      <c r="H328" s="155">
        <v>27</v>
      </c>
      <c r="I328" s="156"/>
      <c r="J328" s="155">
        <f>ROUND(I328*H328,2)</f>
        <v>0</v>
      </c>
      <c r="K328" s="157"/>
      <c r="L328" s="34"/>
      <c r="M328" s="158" t="s">
        <v>1</v>
      </c>
      <c r="N328" s="159" t="s">
        <v>40</v>
      </c>
      <c r="O328" s="59"/>
      <c r="P328" s="160">
        <f>O328*H328</f>
        <v>0</v>
      </c>
      <c r="Q328" s="160">
        <v>4.2110000000000002E-2</v>
      </c>
      <c r="R328" s="160">
        <f>Q328*H328</f>
        <v>1.13697</v>
      </c>
      <c r="S328" s="160">
        <v>0</v>
      </c>
      <c r="T328" s="161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62" t="s">
        <v>146</v>
      </c>
      <c r="AT328" s="162" t="s">
        <v>142</v>
      </c>
      <c r="AU328" s="162" t="s">
        <v>97</v>
      </c>
      <c r="AY328" s="18" t="s">
        <v>140</v>
      </c>
      <c r="BE328" s="163">
        <f>IF(N328="základná",J328,0)</f>
        <v>0</v>
      </c>
      <c r="BF328" s="163">
        <f>IF(N328="znížená",J328,0)</f>
        <v>0</v>
      </c>
      <c r="BG328" s="163">
        <f>IF(N328="zákl. prenesená",J328,0)</f>
        <v>0</v>
      </c>
      <c r="BH328" s="163">
        <f>IF(N328="zníž. prenesená",J328,0)</f>
        <v>0</v>
      </c>
      <c r="BI328" s="163">
        <f>IF(N328="nulová",J328,0)</f>
        <v>0</v>
      </c>
      <c r="BJ328" s="18" t="s">
        <v>97</v>
      </c>
      <c r="BK328" s="163">
        <f>ROUND(I328*H328,2)</f>
        <v>0</v>
      </c>
      <c r="BL328" s="18" t="s">
        <v>146</v>
      </c>
      <c r="BM328" s="162" t="s">
        <v>1094</v>
      </c>
    </row>
    <row r="329" spans="1:65" s="13" customFormat="1" ht="20.399999999999999">
      <c r="B329" s="164"/>
      <c r="D329" s="165" t="s">
        <v>180</v>
      </c>
      <c r="E329" s="166" t="s">
        <v>1</v>
      </c>
      <c r="F329" s="167" t="s">
        <v>1095</v>
      </c>
      <c r="H329" s="168">
        <v>27</v>
      </c>
      <c r="I329" s="169"/>
      <c r="L329" s="164"/>
      <c r="M329" s="170"/>
      <c r="N329" s="171"/>
      <c r="O329" s="171"/>
      <c r="P329" s="171"/>
      <c r="Q329" s="171"/>
      <c r="R329" s="171"/>
      <c r="S329" s="171"/>
      <c r="T329" s="172"/>
      <c r="AT329" s="166" t="s">
        <v>180</v>
      </c>
      <c r="AU329" s="166" t="s">
        <v>97</v>
      </c>
      <c r="AV329" s="13" t="s">
        <v>97</v>
      </c>
      <c r="AW329" s="13" t="s">
        <v>30</v>
      </c>
      <c r="AX329" s="13" t="s">
        <v>74</v>
      </c>
      <c r="AY329" s="166" t="s">
        <v>140</v>
      </c>
    </row>
    <row r="330" spans="1:65" s="14" customFormat="1">
      <c r="B330" s="173"/>
      <c r="D330" s="165" t="s">
        <v>180</v>
      </c>
      <c r="E330" s="174" t="s">
        <v>1</v>
      </c>
      <c r="F330" s="175" t="s">
        <v>182</v>
      </c>
      <c r="H330" s="176">
        <v>27</v>
      </c>
      <c r="I330" s="177"/>
      <c r="L330" s="173"/>
      <c r="M330" s="178"/>
      <c r="N330" s="179"/>
      <c r="O330" s="179"/>
      <c r="P330" s="179"/>
      <c r="Q330" s="179"/>
      <c r="R330" s="179"/>
      <c r="S330" s="179"/>
      <c r="T330" s="180"/>
      <c r="AT330" s="174" t="s">
        <v>180</v>
      </c>
      <c r="AU330" s="174" t="s">
        <v>97</v>
      </c>
      <c r="AV330" s="14" t="s">
        <v>146</v>
      </c>
      <c r="AW330" s="14" t="s">
        <v>30</v>
      </c>
      <c r="AX330" s="14" t="s">
        <v>82</v>
      </c>
      <c r="AY330" s="174" t="s">
        <v>140</v>
      </c>
    </row>
    <row r="331" spans="1:65" s="2" customFormat="1" ht="16.5" customHeight="1">
      <c r="A331" s="33"/>
      <c r="B331" s="150"/>
      <c r="C331" s="181" t="s">
        <v>368</v>
      </c>
      <c r="D331" s="181" t="s">
        <v>189</v>
      </c>
      <c r="E331" s="182" t="s">
        <v>1096</v>
      </c>
      <c r="F331" s="183" t="s">
        <v>1097</v>
      </c>
      <c r="G331" s="184" t="s">
        <v>161</v>
      </c>
      <c r="H331" s="185">
        <v>1.33</v>
      </c>
      <c r="I331" s="186"/>
      <c r="J331" s="185">
        <f>ROUND(I331*H331,2)</f>
        <v>0</v>
      </c>
      <c r="K331" s="187"/>
      <c r="L331" s="188"/>
      <c r="M331" s="189" t="s">
        <v>1</v>
      </c>
      <c r="N331" s="190" t="s">
        <v>40</v>
      </c>
      <c r="O331" s="59"/>
      <c r="P331" s="160">
        <f>O331*H331</f>
        <v>0</v>
      </c>
      <c r="Q331" s="160">
        <v>1.7999999999999999E-2</v>
      </c>
      <c r="R331" s="160">
        <f>Q331*H331</f>
        <v>2.3939999999999999E-2</v>
      </c>
      <c r="S331" s="160">
        <v>0</v>
      </c>
      <c r="T331" s="161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2" t="s">
        <v>171</v>
      </c>
      <c r="AT331" s="162" t="s">
        <v>189</v>
      </c>
      <c r="AU331" s="162" t="s">
        <v>97</v>
      </c>
      <c r="AY331" s="18" t="s">
        <v>140</v>
      </c>
      <c r="BE331" s="163">
        <f>IF(N331="základná",J331,0)</f>
        <v>0</v>
      </c>
      <c r="BF331" s="163">
        <f>IF(N331="znížená",J331,0)</f>
        <v>0</v>
      </c>
      <c r="BG331" s="163">
        <f>IF(N331="zákl. prenesená",J331,0)</f>
        <v>0</v>
      </c>
      <c r="BH331" s="163">
        <f>IF(N331="zníž. prenesená",J331,0)</f>
        <v>0</v>
      </c>
      <c r="BI331" s="163">
        <f>IF(N331="nulová",J331,0)</f>
        <v>0</v>
      </c>
      <c r="BJ331" s="18" t="s">
        <v>97</v>
      </c>
      <c r="BK331" s="163">
        <f>ROUND(I331*H331,2)</f>
        <v>0</v>
      </c>
      <c r="BL331" s="18" t="s">
        <v>146</v>
      </c>
      <c r="BM331" s="162" t="s">
        <v>1098</v>
      </c>
    </row>
    <row r="332" spans="1:65" s="15" customFormat="1">
      <c r="B332" s="196"/>
      <c r="D332" s="165" t="s">
        <v>180</v>
      </c>
      <c r="E332" s="197" t="s">
        <v>1</v>
      </c>
      <c r="F332" s="198" t="s">
        <v>1099</v>
      </c>
      <c r="H332" s="197" t="s">
        <v>1</v>
      </c>
      <c r="I332" s="199"/>
      <c r="L332" s="196"/>
      <c r="M332" s="200"/>
      <c r="N332" s="201"/>
      <c r="O332" s="201"/>
      <c r="P332" s="201"/>
      <c r="Q332" s="201"/>
      <c r="R332" s="201"/>
      <c r="S332" s="201"/>
      <c r="T332" s="202"/>
      <c r="AT332" s="197" t="s">
        <v>180</v>
      </c>
      <c r="AU332" s="197" t="s">
        <v>97</v>
      </c>
      <c r="AV332" s="15" t="s">
        <v>82</v>
      </c>
      <c r="AW332" s="15" t="s">
        <v>30</v>
      </c>
      <c r="AX332" s="15" t="s">
        <v>74</v>
      </c>
      <c r="AY332" s="197" t="s">
        <v>140</v>
      </c>
    </row>
    <row r="333" spans="1:65" s="13" customFormat="1">
      <c r="B333" s="164"/>
      <c r="D333" s="165" t="s">
        <v>180</v>
      </c>
      <c r="E333" s="166" t="s">
        <v>1</v>
      </c>
      <c r="F333" s="167" t="s">
        <v>1100</v>
      </c>
      <c r="H333" s="168">
        <v>0.23</v>
      </c>
      <c r="I333" s="169"/>
      <c r="L333" s="164"/>
      <c r="M333" s="170"/>
      <c r="N333" s="171"/>
      <c r="O333" s="171"/>
      <c r="P333" s="171"/>
      <c r="Q333" s="171"/>
      <c r="R333" s="171"/>
      <c r="S333" s="171"/>
      <c r="T333" s="172"/>
      <c r="AT333" s="166" t="s">
        <v>180</v>
      </c>
      <c r="AU333" s="166" t="s">
        <v>97</v>
      </c>
      <c r="AV333" s="13" t="s">
        <v>97</v>
      </c>
      <c r="AW333" s="13" t="s">
        <v>30</v>
      </c>
      <c r="AX333" s="13" t="s">
        <v>74</v>
      </c>
      <c r="AY333" s="166" t="s">
        <v>140</v>
      </c>
    </row>
    <row r="334" spans="1:65" s="16" customFormat="1">
      <c r="B334" s="203"/>
      <c r="D334" s="165" t="s">
        <v>180</v>
      </c>
      <c r="E334" s="204" t="s">
        <v>1</v>
      </c>
      <c r="F334" s="205" t="s">
        <v>882</v>
      </c>
      <c r="H334" s="206">
        <v>0.23</v>
      </c>
      <c r="I334" s="207"/>
      <c r="L334" s="203"/>
      <c r="M334" s="208"/>
      <c r="N334" s="209"/>
      <c r="O334" s="209"/>
      <c r="P334" s="209"/>
      <c r="Q334" s="209"/>
      <c r="R334" s="209"/>
      <c r="S334" s="209"/>
      <c r="T334" s="210"/>
      <c r="AT334" s="204" t="s">
        <v>180</v>
      </c>
      <c r="AU334" s="204" t="s">
        <v>97</v>
      </c>
      <c r="AV334" s="16" t="s">
        <v>151</v>
      </c>
      <c r="AW334" s="16" t="s">
        <v>30</v>
      </c>
      <c r="AX334" s="16" t="s">
        <v>74</v>
      </c>
      <c r="AY334" s="204" t="s">
        <v>140</v>
      </c>
    </row>
    <row r="335" spans="1:65" s="15" customFormat="1">
      <c r="B335" s="196"/>
      <c r="D335" s="165" t="s">
        <v>180</v>
      </c>
      <c r="E335" s="197" t="s">
        <v>1</v>
      </c>
      <c r="F335" s="198" t="s">
        <v>1101</v>
      </c>
      <c r="H335" s="197" t="s">
        <v>1</v>
      </c>
      <c r="I335" s="199"/>
      <c r="L335" s="196"/>
      <c r="M335" s="200"/>
      <c r="N335" s="201"/>
      <c r="O335" s="201"/>
      <c r="P335" s="201"/>
      <c r="Q335" s="201"/>
      <c r="R335" s="201"/>
      <c r="S335" s="201"/>
      <c r="T335" s="202"/>
      <c r="AT335" s="197" t="s">
        <v>180</v>
      </c>
      <c r="AU335" s="197" t="s">
        <v>97</v>
      </c>
      <c r="AV335" s="15" t="s">
        <v>82</v>
      </c>
      <c r="AW335" s="15" t="s">
        <v>30</v>
      </c>
      <c r="AX335" s="15" t="s">
        <v>74</v>
      </c>
      <c r="AY335" s="197" t="s">
        <v>140</v>
      </c>
    </row>
    <row r="336" spans="1:65" s="13" customFormat="1">
      <c r="B336" s="164"/>
      <c r="D336" s="165" t="s">
        <v>180</v>
      </c>
      <c r="E336" s="166" t="s">
        <v>1</v>
      </c>
      <c r="F336" s="167" t="s">
        <v>1102</v>
      </c>
      <c r="H336" s="168">
        <v>7.0000000000000007E-2</v>
      </c>
      <c r="I336" s="169"/>
      <c r="L336" s="164"/>
      <c r="M336" s="170"/>
      <c r="N336" s="171"/>
      <c r="O336" s="171"/>
      <c r="P336" s="171"/>
      <c r="Q336" s="171"/>
      <c r="R336" s="171"/>
      <c r="S336" s="171"/>
      <c r="T336" s="172"/>
      <c r="AT336" s="166" t="s">
        <v>180</v>
      </c>
      <c r="AU336" s="166" t="s">
        <v>97</v>
      </c>
      <c r="AV336" s="13" t="s">
        <v>97</v>
      </c>
      <c r="AW336" s="13" t="s">
        <v>30</v>
      </c>
      <c r="AX336" s="13" t="s">
        <v>74</v>
      </c>
      <c r="AY336" s="166" t="s">
        <v>140</v>
      </c>
    </row>
    <row r="337" spans="1:65" s="16" customFormat="1">
      <c r="B337" s="203"/>
      <c r="D337" s="165" t="s">
        <v>180</v>
      </c>
      <c r="E337" s="204" t="s">
        <v>1</v>
      </c>
      <c r="F337" s="205" t="s">
        <v>882</v>
      </c>
      <c r="H337" s="206">
        <v>7.0000000000000007E-2</v>
      </c>
      <c r="I337" s="207"/>
      <c r="L337" s="203"/>
      <c r="M337" s="208"/>
      <c r="N337" s="209"/>
      <c r="O337" s="209"/>
      <c r="P337" s="209"/>
      <c r="Q337" s="209"/>
      <c r="R337" s="209"/>
      <c r="S337" s="209"/>
      <c r="T337" s="210"/>
      <c r="AT337" s="204" t="s">
        <v>180</v>
      </c>
      <c r="AU337" s="204" t="s">
        <v>97</v>
      </c>
      <c r="AV337" s="16" t="s">
        <v>151</v>
      </c>
      <c r="AW337" s="16" t="s">
        <v>30</v>
      </c>
      <c r="AX337" s="16" t="s">
        <v>74</v>
      </c>
      <c r="AY337" s="204" t="s">
        <v>140</v>
      </c>
    </row>
    <row r="338" spans="1:65" s="15" customFormat="1">
      <c r="B338" s="196"/>
      <c r="D338" s="165" t="s">
        <v>180</v>
      </c>
      <c r="E338" s="197" t="s">
        <v>1</v>
      </c>
      <c r="F338" s="198" t="s">
        <v>1103</v>
      </c>
      <c r="H338" s="197" t="s">
        <v>1</v>
      </c>
      <c r="I338" s="199"/>
      <c r="L338" s="196"/>
      <c r="M338" s="200"/>
      <c r="N338" s="201"/>
      <c r="O338" s="201"/>
      <c r="P338" s="201"/>
      <c r="Q338" s="201"/>
      <c r="R338" s="201"/>
      <c r="S338" s="201"/>
      <c r="T338" s="202"/>
      <c r="AT338" s="197" t="s">
        <v>180</v>
      </c>
      <c r="AU338" s="197" t="s">
        <v>97</v>
      </c>
      <c r="AV338" s="15" t="s">
        <v>82</v>
      </c>
      <c r="AW338" s="15" t="s">
        <v>30</v>
      </c>
      <c r="AX338" s="15" t="s">
        <v>74</v>
      </c>
      <c r="AY338" s="197" t="s">
        <v>140</v>
      </c>
    </row>
    <row r="339" spans="1:65" s="13" customFormat="1">
      <c r="B339" s="164"/>
      <c r="D339" s="165" t="s">
        <v>180</v>
      </c>
      <c r="E339" s="166" t="s">
        <v>1</v>
      </c>
      <c r="F339" s="167" t="s">
        <v>1104</v>
      </c>
      <c r="H339" s="168">
        <v>1.03</v>
      </c>
      <c r="I339" s="169"/>
      <c r="L339" s="164"/>
      <c r="M339" s="170"/>
      <c r="N339" s="171"/>
      <c r="O339" s="171"/>
      <c r="P339" s="171"/>
      <c r="Q339" s="171"/>
      <c r="R339" s="171"/>
      <c r="S339" s="171"/>
      <c r="T339" s="172"/>
      <c r="AT339" s="166" t="s">
        <v>180</v>
      </c>
      <c r="AU339" s="166" t="s">
        <v>97</v>
      </c>
      <c r="AV339" s="13" t="s">
        <v>97</v>
      </c>
      <c r="AW339" s="13" t="s">
        <v>30</v>
      </c>
      <c r="AX339" s="13" t="s">
        <v>74</v>
      </c>
      <c r="AY339" s="166" t="s">
        <v>140</v>
      </c>
    </row>
    <row r="340" spans="1:65" s="16" customFormat="1">
      <c r="B340" s="203"/>
      <c r="D340" s="165" t="s">
        <v>180</v>
      </c>
      <c r="E340" s="204" t="s">
        <v>1</v>
      </c>
      <c r="F340" s="205" t="s">
        <v>882</v>
      </c>
      <c r="H340" s="206">
        <v>1.03</v>
      </c>
      <c r="I340" s="207"/>
      <c r="L340" s="203"/>
      <c r="M340" s="208"/>
      <c r="N340" s="209"/>
      <c r="O340" s="209"/>
      <c r="P340" s="209"/>
      <c r="Q340" s="209"/>
      <c r="R340" s="209"/>
      <c r="S340" s="209"/>
      <c r="T340" s="210"/>
      <c r="AT340" s="204" t="s">
        <v>180</v>
      </c>
      <c r="AU340" s="204" t="s">
        <v>97</v>
      </c>
      <c r="AV340" s="16" t="s">
        <v>151</v>
      </c>
      <c r="AW340" s="16" t="s">
        <v>30</v>
      </c>
      <c r="AX340" s="16" t="s">
        <v>74</v>
      </c>
      <c r="AY340" s="204" t="s">
        <v>140</v>
      </c>
    </row>
    <row r="341" spans="1:65" s="14" customFormat="1">
      <c r="B341" s="173"/>
      <c r="D341" s="165" t="s">
        <v>180</v>
      </c>
      <c r="E341" s="174" t="s">
        <v>1</v>
      </c>
      <c r="F341" s="175" t="s">
        <v>182</v>
      </c>
      <c r="H341" s="176">
        <v>1.33</v>
      </c>
      <c r="I341" s="177"/>
      <c r="L341" s="173"/>
      <c r="M341" s="178"/>
      <c r="N341" s="179"/>
      <c r="O341" s="179"/>
      <c r="P341" s="179"/>
      <c r="Q341" s="179"/>
      <c r="R341" s="179"/>
      <c r="S341" s="179"/>
      <c r="T341" s="180"/>
      <c r="AT341" s="174" t="s">
        <v>180</v>
      </c>
      <c r="AU341" s="174" t="s">
        <v>97</v>
      </c>
      <c r="AV341" s="14" t="s">
        <v>146</v>
      </c>
      <c r="AW341" s="14" t="s">
        <v>30</v>
      </c>
      <c r="AX341" s="14" t="s">
        <v>82</v>
      </c>
      <c r="AY341" s="174" t="s">
        <v>140</v>
      </c>
    </row>
    <row r="342" spans="1:65" s="12" customFormat="1" ht="22.8" customHeight="1">
      <c r="B342" s="137"/>
      <c r="D342" s="138" t="s">
        <v>73</v>
      </c>
      <c r="E342" s="148" t="s">
        <v>158</v>
      </c>
      <c r="F342" s="148" t="s">
        <v>197</v>
      </c>
      <c r="I342" s="140"/>
      <c r="J342" s="149">
        <f>BK342</f>
        <v>0</v>
      </c>
      <c r="L342" s="137"/>
      <c r="M342" s="142"/>
      <c r="N342" s="143"/>
      <c r="O342" s="143"/>
      <c r="P342" s="144">
        <f>SUM(P343:P350)</f>
        <v>0</v>
      </c>
      <c r="Q342" s="143"/>
      <c r="R342" s="144">
        <f>SUM(R343:R350)</f>
        <v>13.264559999999999</v>
      </c>
      <c r="S342" s="143"/>
      <c r="T342" s="145">
        <f>SUM(T343:T350)</f>
        <v>0</v>
      </c>
      <c r="AR342" s="138" t="s">
        <v>82</v>
      </c>
      <c r="AT342" s="146" t="s">
        <v>73</v>
      </c>
      <c r="AU342" s="146" t="s">
        <v>82</v>
      </c>
      <c r="AY342" s="138" t="s">
        <v>140</v>
      </c>
      <c r="BK342" s="147">
        <f>SUM(BK343:BK350)</f>
        <v>0</v>
      </c>
    </row>
    <row r="343" spans="1:65" s="2" customFormat="1" ht="21.75" customHeight="1">
      <c r="A343" s="33"/>
      <c r="B343" s="150"/>
      <c r="C343" s="151" t="s">
        <v>372</v>
      </c>
      <c r="D343" s="151" t="s">
        <v>142</v>
      </c>
      <c r="E343" s="152" t="s">
        <v>1105</v>
      </c>
      <c r="F343" s="153" t="s">
        <v>1106</v>
      </c>
      <c r="G343" s="154" t="s">
        <v>145</v>
      </c>
      <c r="H343" s="155">
        <v>20</v>
      </c>
      <c r="I343" s="156"/>
      <c r="J343" s="155">
        <f>ROUND(I343*H343,2)</f>
        <v>0</v>
      </c>
      <c r="K343" s="157"/>
      <c r="L343" s="34"/>
      <c r="M343" s="158" t="s">
        <v>1</v>
      </c>
      <c r="N343" s="159" t="s">
        <v>40</v>
      </c>
      <c r="O343" s="59"/>
      <c r="P343" s="160">
        <f>O343*H343</f>
        <v>0</v>
      </c>
      <c r="Q343" s="160">
        <v>0.30993999999999999</v>
      </c>
      <c r="R343" s="160">
        <f>Q343*H343</f>
        <v>6.1988000000000003</v>
      </c>
      <c r="S343" s="160">
        <v>0</v>
      </c>
      <c r="T343" s="161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2" t="s">
        <v>146</v>
      </c>
      <c r="AT343" s="162" t="s">
        <v>142</v>
      </c>
      <c r="AU343" s="162" t="s">
        <v>97</v>
      </c>
      <c r="AY343" s="18" t="s">
        <v>140</v>
      </c>
      <c r="BE343" s="163">
        <f>IF(N343="základná",J343,0)</f>
        <v>0</v>
      </c>
      <c r="BF343" s="163">
        <f>IF(N343="znížená",J343,0)</f>
        <v>0</v>
      </c>
      <c r="BG343" s="163">
        <f>IF(N343="zákl. prenesená",J343,0)</f>
        <v>0</v>
      </c>
      <c r="BH343" s="163">
        <f>IF(N343="zníž. prenesená",J343,0)</f>
        <v>0</v>
      </c>
      <c r="BI343" s="163">
        <f>IF(N343="nulová",J343,0)</f>
        <v>0</v>
      </c>
      <c r="BJ343" s="18" t="s">
        <v>97</v>
      </c>
      <c r="BK343" s="163">
        <f>ROUND(I343*H343,2)</f>
        <v>0</v>
      </c>
      <c r="BL343" s="18" t="s">
        <v>146</v>
      </c>
      <c r="BM343" s="162" t="s">
        <v>1107</v>
      </c>
    </row>
    <row r="344" spans="1:65" s="15" customFormat="1">
      <c r="B344" s="196"/>
      <c r="D344" s="165" t="s">
        <v>180</v>
      </c>
      <c r="E344" s="197" t="s">
        <v>1</v>
      </c>
      <c r="F344" s="198" t="s">
        <v>1108</v>
      </c>
      <c r="H344" s="197" t="s">
        <v>1</v>
      </c>
      <c r="I344" s="199"/>
      <c r="L344" s="196"/>
      <c r="M344" s="200"/>
      <c r="N344" s="201"/>
      <c r="O344" s="201"/>
      <c r="P344" s="201"/>
      <c r="Q344" s="201"/>
      <c r="R344" s="201"/>
      <c r="S344" s="201"/>
      <c r="T344" s="202"/>
      <c r="AT344" s="197" t="s">
        <v>180</v>
      </c>
      <c r="AU344" s="197" t="s">
        <v>97</v>
      </c>
      <c r="AV344" s="15" t="s">
        <v>82</v>
      </c>
      <c r="AW344" s="15" t="s">
        <v>30</v>
      </c>
      <c r="AX344" s="15" t="s">
        <v>74</v>
      </c>
      <c r="AY344" s="197" t="s">
        <v>140</v>
      </c>
    </row>
    <row r="345" spans="1:65" s="13" customFormat="1">
      <c r="B345" s="164"/>
      <c r="D345" s="165" t="s">
        <v>180</v>
      </c>
      <c r="E345" s="166" t="s">
        <v>1</v>
      </c>
      <c r="F345" s="167" t="s">
        <v>1109</v>
      </c>
      <c r="H345" s="168">
        <v>20</v>
      </c>
      <c r="I345" s="169"/>
      <c r="L345" s="164"/>
      <c r="M345" s="170"/>
      <c r="N345" s="171"/>
      <c r="O345" s="171"/>
      <c r="P345" s="171"/>
      <c r="Q345" s="171"/>
      <c r="R345" s="171"/>
      <c r="S345" s="171"/>
      <c r="T345" s="172"/>
      <c r="AT345" s="166" t="s">
        <v>180</v>
      </c>
      <c r="AU345" s="166" t="s">
        <v>97</v>
      </c>
      <c r="AV345" s="13" t="s">
        <v>97</v>
      </c>
      <c r="AW345" s="13" t="s">
        <v>30</v>
      </c>
      <c r="AX345" s="13" t="s">
        <v>74</v>
      </c>
      <c r="AY345" s="166" t="s">
        <v>140</v>
      </c>
    </row>
    <row r="346" spans="1:65" s="14" customFormat="1">
      <c r="B346" s="173"/>
      <c r="D346" s="165" t="s">
        <v>180</v>
      </c>
      <c r="E346" s="174" t="s">
        <v>1</v>
      </c>
      <c r="F346" s="175" t="s">
        <v>182</v>
      </c>
      <c r="H346" s="176">
        <v>20</v>
      </c>
      <c r="I346" s="177"/>
      <c r="L346" s="173"/>
      <c r="M346" s="178"/>
      <c r="N346" s="179"/>
      <c r="O346" s="179"/>
      <c r="P346" s="179"/>
      <c r="Q346" s="179"/>
      <c r="R346" s="179"/>
      <c r="S346" s="179"/>
      <c r="T346" s="180"/>
      <c r="AT346" s="174" t="s">
        <v>180</v>
      </c>
      <c r="AU346" s="174" t="s">
        <v>97</v>
      </c>
      <c r="AV346" s="14" t="s">
        <v>146</v>
      </c>
      <c r="AW346" s="14" t="s">
        <v>30</v>
      </c>
      <c r="AX346" s="14" t="s">
        <v>82</v>
      </c>
      <c r="AY346" s="174" t="s">
        <v>140</v>
      </c>
    </row>
    <row r="347" spans="1:65" s="2" customFormat="1" ht="21.75" customHeight="1">
      <c r="A347" s="33"/>
      <c r="B347" s="150"/>
      <c r="C347" s="151" t="s">
        <v>376</v>
      </c>
      <c r="D347" s="151" t="s">
        <v>142</v>
      </c>
      <c r="E347" s="152" t="s">
        <v>211</v>
      </c>
      <c r="F347" s="153" t="s">
        <v>1110</v>
      </c>
      <c r="G347" s="154" t="s">
        <v>145</v>
      </c>
      <c r="H347" s="155">
        <v>17.2</v>
      </c>
      <c r="I347" s="156"/>
      <c r="J347" s="155">
        <f>ROUND(I347*H347,2)</f>
        <v>0</v>
      </c>
      <c r="K347" s="157"/>
      <c r="L347" s="34"/>
      <c r="M347" s="158" t="s">
        <v>1</v>
      </c>
      <c r="N347" s="159" t="s">
        <v>40</v>
      </c>
      <c r="O347" s="59"/>
      <c r="P347" s="160">
        <f>O347*H347</f>
        <v>0</v>
      </c>
      <c r="Q347" s="160">
        <v>0.4108</v>
      </c>
      <c r="R347" s="160">
        <f>Q347*H347</f>
        <v>7.06576</v>
      </c>
      <c r="S347" s="160">
        <v>0</v>
      </c>
      <c r="T347" s="161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2" t="s">
        <v>146</v>
      </c>
      <c r="AT347" s="162" t="s">
        <v>142</v>
      </c>
      <c r="AU347" s="162" t="s">
        <v>97</v>
      </c>
      <c r="AY347" s="18" t="s">
        <v>140</v>
      </c>
      <c r="BE347" s="163">
        <f>IF(N347="základná",J347,0)</f>
        <v>0</v>
      </c>
      <c r="BF347" s="163">
        <f>IF(N347="znížená",J347,0)</f>
        <v>0</v>
      </c>
      <c r="BG347" s="163">
        <f>IF(N347="zákl. prenesená",J347,0)</f>
        <v>0</v>
      </c>
      <c r="BH347" s="163">
        <f>IF(N347="zníž. prenesená",J347,0)</f>
        <v>0</v>
      </c>
      <c r="BI347" s="163">
        <f>IF(N347="nulová",J347,0)</f>
        <v>0</v>
      </c>
      <c r="BJ347" s="18" t="s">
        <v>97</v>
      </c>
      <c r="BK347" s="163">
        <f>ROUND(I347*H347,2)</f>
        <v>0</v>
      </c>
      <c r="BL347" s="18" t="s">
        <v>146</v>
      </c>
      <c r="BM347" s="162" t="s">
        <v>1111</v>
      </c>
    </row>
    <row r="348" spans="1:65" s="15" customFormat="1">
      <c r="B348" s="196"/>
      <c r="D348" s="165" t="s">
        <v>180</v>
      </c>
      <c r="E348" s="197" t="s">
        <v>1</v>
      </c>
      <c r="F348" s="198" t="s">
        <v>1066</v>
      </c>
      <c r="H348" s="197" t="s">
        <v>1</v>
      </c>
      <c r="I348" s="199"/>
      <c r="L348" s="196"/>
      <c r="M348" s="200"/>
      <c r="N348" s="201"/>
      <c r="O348" s="201"/>
      <c r="P348" s="201"/>
      <c r="Q348" s="201"/>
      <c r="R348" s="201"/>
      <c r="S348" s="201"/>
      <c r="T348" s="202"/>
      <c r="AT348" s="197" t="s">
        <v>180</v>
      </c>
      <c r="AU348" s="197" t="s">
        <v>97</v>
      </c>
      <c r="AV348" s="15" t="s">
        <v>82</v>
      </c>
      <c r="AW348" s="15" t="s">
        <v>30</v>
      </c>
      <c r="AX348" s="15" t="s">
        <v>74</v>
      </c>
      <c r="AY348" s="197" t="s">
        <v>140</v>
      </c>
    </row>
    <row r="349" spans="1:65" s="13" customFormat="1">
      <c r="B349" s="164"/>
      <c r="D349" s="165" t="s">
        <v>180</v>
      </c>
      <c r="E349" s="166" t="s">
        <v>1</v>
      </c>
      <c r="F349" s="167" t="s">
        <v>1067</v>
      </c>
      <c r="H349" s="168">
        <v>17.2</v>
      </c>
      <c r="I349" s="169"/>
      <c r="L349" s="164"/>
      <c r="M349" s="170"/>
      <c r="N349" s="171"/>
      <c r="O349" s="171"/>
      <c r="P349" s="171"/>
      <c r="Q349" s="171"/>
      <c r="R349" s="171"/>
      <c r="S349" s="171"/>
      <c r="T349" s="172"/>
      <c r="AT349" s="166" t="s">
        <v>180</v>
      </c>
      <c r="AU349" s="166" t="s">
        <v>97</v>
      </c>
      <c r="AV349" s="13" t="s">
        <v>97</v>
      </c>
      <c r="AW349" s="13" t="s">
        <v>30</v>
      </c>
      <c r="AX349" s="13" t="s">
        <v>74</v>
      </c>
      <c r="AY349" s="166" t="s">
        <v>140</v>
      </c>
    </row>
    <row r="350" spans="1:65" s="14" customFormat="1">
      <c r="B350" s="173"/>
      <c r="D350" s="165" t="s">
        <v>180</v>
      </c>
      <c r="E350" s="174" t="s">
        <v>1</v>
      </c>
      <c r="F350" s="175" t="s">
        <v>182</v>
      </c>
      <c r="H350" s="176">
        <v>17.2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4" t="s">
        <v>180</v>
      </c>
      <c r="AU350" s="174" t="s">
        <v>97</v>
      </c>
      <c r="AV350" s="14" t="s">
        <v>146</v>
      </c>
      <c r="AW350" s="14" t="s">
        <v>30</v>
      </c>
      <c r="AX350" s="14" t="s">
        <v>82</v>
      </c>
      <c r="AY350" s="174" t="s">
        <v>140</v>
      </c>
    </row>
    <row r="351" spans="1:65" s="12" customFormat="1" ht="22.8" customHeight="1">
      <c r="B351" s="137"/>
      <c r="D351" s="138" t="s">
        <v>73</v>
      </c>
      <c r="E351" s="148" t="s">
        <v>175</v>
      </c>
      <c r="F351" s="148" t="s">
        <v>266</v>
      </c>
      <c r="I351" s="140"/>
      <c r="J351" s="149">
        <f>BK351</f>
        <v>0</v>
      </c>
      <c r="L351" s="137"/>
      <c r="M351" s="142"/>
      <c r="N351" s="143"/>
      <c r="O351" s="143"/>
      <c r="P351" s="144">
        <f>SUM(P352:P368)</f>
        <v>0</v>
      </c>
      <c r="Q351" s="143"/>
      <c r="R351" s="144">
        <f>SUM(R352:R368)</f>
        <v>3.0255388999999999</v>
      </c>
      <c r="S351" s="143"/>
      <c r="T351" s="145">
        <f>SUM(T352:T368)</f>
        <v>0</v>
      </c>
      <c r="AR351" s="138" t="s">
        <v>82</v>
      </c>
      <c r="AT351" s="146" t="s">
        <v>73</v>
      </c>
      <c r="AU351" s="146" t="s">
        <v>82</v>
      </c>
      <c r="AY351" s="138" t="s">
        <v>140</v>
      </c>
      <c r="BK351" s="147">
        <f>SUM(BK352:BK368)</f>
        <v>0</v>
      </c>
    </row>
    <row r="352" spans="1:65" s="2" customFormat="1" ht="33" customHeight="1">
      <c r="A352" s="33"/>
      <c r="B352" s="150"/>
      <c r="C352" s="151" t="s">
        <v>380</v>
      </c>
      <c r="D352" s="151" t="s">
        <v>142</v>
      </c>
      <c r="E352" s="152" t="s">
        <v>1112</v>
      </c>
      <c r="F352" s="153" t="s">
        <v>1113</v>
      </c>
      <c r="G352" s="154" t="s">
        <v>264</v>
      </c>
      <c r="H352" s="155">
        <v>14</v>
      </c>
      <c r="I352" s="156"/>
      <c r="J352" s="155">
        <f>ROUND(I352*H352,2)</f>
        <v>0</v>
      </c>
      <c r="K352" s="157"/>
      <c r="L352" s="34"/>
      <c r="M352" s="158" t="s">
        <v>1</v>
      </c>
      <c r="N352" s="159" t="s">
        <v>40</v>
      </c>
      <c r="O352" s="59"/>
      <c r="P352" s="160">
        <f>O352*H352</f>
        <v>0</v>
      </c>
      <c r="Q352" s="160">
        <v>9.9330000000000002E-2</v>
      </c>
      <c r="R352" s="160">
        <f>Q352*H352</f>
        <v>1.39062</v>
      </c>
      <c r="S352" s="160">
        <v>0</v>
      </c>
      <c r="T352" s="161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2" t="s">
        <v>146</v>
      </c>
      <c r="AT352" s="162" t="s">
        <v>142</v>
      </c>
      <c r="AU352" s="162" t="s">
        <v>97</v>
      </c>
      <c r="AY352" s="18" t="s">
        <v>140</v>
      </c>
      <c r="BE352" s="163">
        <f>IF(N352="základná",J352,0)</f>
        <v>0</v>
      </c>
      <c r="BF352" s="163">
        <f>IF(N352="znížená",J352,0)</f>
        <v>0</v>
      </c>
      <c r="BG352" s="163">
        <f>IF(N352="zákl. prenesená",J352,0)</f>
        <v>0</v>
      </c>
      <c r="BH352" s="163">
        <f>IF(N352="zníž. prenesená",J352,0)</f>
        <v>0</v>
      </c>
      <c r="BI352" s="163">
        <f>IF(N352="nulová",J352,0)</f>
        <v>0</v>
      </c>
      <c r="BJ352" s="18" t="s">
        <v>97</v>
      </c>
      <c r="BK352" s="163">
        <f>ROUND(I352*H352,2)</f>
        <v>0</v>
      </c>
      <c r="BL352" s="18" t="s">
        <v>146</v>
      </c>
      <c r="BM352" s="162" t="s">
        <v>1114</v>
      </c>
    </row>
    <row r="353" spans="1:65" s="15" customFormat="1">
      <c r="B353" s="196"/>
      <c r="D353" s="165" t="s">
        <v>180</v>
      </c>
      <c r="E353" s="197" t="s">
        <v>1</v>
      </c>
      <c r="F353" s="198" t="s">
        <v>1115</v>
      </c>
      <c r="H353" s="197" t="s">
        <v>1</v>
      </c>
      <c r="I353" s="199"/>
      <c r="L353" s="196"/>
      <c r="M353" s="200"/>
      <c r="N353" s="201"/>
      <c r="O353" s="201"/>
      <c r="P353" s="201"/>
      <c r="Q353" s="201"/>
      <c r="R353" s="201"/>
      <c r="S353" s="201"/>
      <c r="T353" s="202"/>
      <c r="AT353" s="197" t="s">
        <v>180</v>
      </c>
      <c r="AU353" s="197" t="s">
        <v>97</v>
      </c>
      <c r="AV353" s="15" t="s">
        <v>82</v>
      </c>
      <c r="AW353" s="15" t="s">
        <v>30</v>
      </c>
      <c r="AX353" s="15" t="s">
        <v>74</v>
      </c>
      <c r="AY353" s="197" t="s">
        <v>140</v>
      </c>
    </row>
    <row r="354" spans="1:65" s="13" customFormat="1">
      <c r="B354" s="164"/>
      <c r="D354" s="165" t="s">
        <v>180</v>
      </c>
      <c r="E354" s="166" t="s">
        <v>1</v>
      </c>
      <c r="F354" s="167" t="s">
        <v>1116</v>
      </c>
      <c r="H354" s="168">
        <v>14</v>
      </c>
      <c r="I354" s="169"/>
      <c r="L354" s="164"/>
      <c r="M354" s="170"/>
      <c r="N354" s="171"/>
      <c r="O354" s="171"/>
      <c r="P354" s="171"/>
      <c r="Q354" s="171"/>
      <c r="R354" s="171"/>
      <c r="S354" s="171"/>
      <c r="T354" s="172"/>
      <c r="AT354" s="166" t="s">
        <v>180</v>
      </c>
      <c r="AU354" s="166" t="s">
        <v>97</v>
      </c>
      <c r="AV354" s="13" t="s">
        <v>97</v>
      </c>
      <c r="AW354" s="13" t="s">
        <v>30</v>
      </c>
      <c r="AX354" s="13" t="s">
        <v>74</v>
      </c>
      <c r="AY354" s="166" t="s">
        <v>140</v>
      </c>
    </row>
    <row r="355" spans="1:65" s="14" customFormat="1">
      <c r="B355" s="173"/>
      <c r="D355" s="165" t="s">
        <v>180</v>
      </c>
      <c r="E355" s="174" t="s">
        <v>1</v>
      </c>
      <c r="F355" s="175" t="s">
        <v>182</v>
      </c>
      <c r="H355" s="176">
        <v>14</v>
      </c>
      <c r="I355" s="177"/>
      <c r="L355" s="173"/>
      <c r="M355" s="178"/>
      <c r="N355" s="179"/>
      <c r="O355" s="179"/>
      <c r="P355" s="179"/>
      <c r="Q355" s="179"/>
      <c r="R355" s="179"/>
      <c r="S355" s="179"/>
      <c r="T355" s="180"/>
      <c r="AT355" s="174" t="s">
        <v>180</v>
      </c>
      <c r="AU355" s="174" t="s">
        <v>97</v>
      </c>
      <c r="AV355" s="14" t="s">
        <v>146</v>
      </c>
      <c r="AW355" s="14" t="s">
        <v>30</v>
      </c>
      <c r="AX355" s="14" t="s">
        <v>82</v>
      </c>
      <c r="AY355" s="174" t="s">
        <v>140</v>
      </c>
    </row>
    <row r="356" spans="1:65" s="2" customFormat="1" ht="16.5" customHeight="1">
      <c r="A356" s="33"/>
      <c r="B356" s="150"/>
      <c r="C356" s="181" t="s">
        <v>384</v>
      </c>
      <c r="D356" s="181" t="s">
        <v>189</v>
      </c>
      <c r="E356" s="182" t="s">
        <v>1117</v>
      </c>
      <c r="F356" s="183" t="s">
        <v>1118</v>
      </c>
      <c r="G356" s="184" t="s">
        <v>270</v>
      </c>
      <c r="H356" s="185">
        <v>14</v>
      </c>
      <c r="I356" s="186"/>
      <c r="J356" s="185">
        <f>ROUND(I356*H356,2)</f>
        <v>0</v>
      </c>
      <c r="K356" s="187"/>
      <c r="L356" s="188"/>
      <c r="M356" s="189" t="s">
        <v>1</v>
      </c>
      <c r="N356" s="190" t="s">
        <v>40</v>
      </c>
      <c r="O356" s="59"/>
      <c r="P356" s="160">
        <f>O356*H356</f>
        <v>0</v>
      </c>
      <c r="Q356" s="160">
        <v>2.3E-2</v>
      </c>
      <c r="R356" s="160">
        <f>Q356*H356</f>
        <v>0.32200000000000001</v>
      </c>
      <c r="S356" s="160">
        <v>0</v>
      </c>
      <c r="T356" s="161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2" t="s">
        <v>171</v>
      </c>
      <c r="AT356" s="162" t="s">
        <v>189</v>
      </c>
      <c r="AU356" s="162" t="s">
        <v>97</v>
      </c>
      <c r="AY356" s="18" t="s">
        <v>140</v>
      </c>
      <c r="BE356" s="163">
        <f>IF(N356="základná",J356,0)</f>
        <v>0</v>
      </c>
      <c r="BF356" s="163">
        <f>IF(N356="znížená",J356,0)</f>
        <v>0</v>
      </c>
      <c r="BG356" s="163">
        <f>IF(N356="zákl. prenesená",J356,0)</f>
        <v>0</v>
      </c>
      <c r="BH356" s="163">
        <f>IF(N356="zníž. prenesená",J356,0)</f>
        <v>0</v>
      </c>
      <c r="BI356" s="163">
        <f>IF(N356="nulová",J356,0)</f>
        <v>0</v>
      </c>
      <c r="BJ356" s="18" t="s">
        <v>97</v>
      </c>
      <c r="BK356" s="163">
        <f>ROUND(I356*H356,2)</f>
        <v>0</v>
      </c>
      <c r="BL356" s="18" t="s">
        <v>146</v>
      </c>
      <c r="BM356" s="162" t="s">
        <v>1119</v>
      </c>
    </row>
    <row r="357" spans="1:65" s="13" customFormat="1" ht="20.399999999999999">
      <c r="B357" s="164"/>
      <c r="D357" s="165" t="s">
        <v>180</v>
      </c>
      <c r="F357" s="167" t="s">
        <v>1120</v>
      </c>
      <c r="H357" s="168">
        <v>14</v>
      </c>
      <c r="I357" s="169"/>
      <c r="L357" s="164"/>
      <c r="M357" s="170"/>
      <c r="N357" s="171"/>
      <c r="O357" s="171"/>
      <c r="P357" s="171"/>
      <c r="Q357" s="171"/>
      <c r="R357" s="171"/>
      <c r="S357" s="171"/>
      <c r="T357" s="172"/>
      <c r="AT357" s="166" t="s">
        <v>180</v>
      </c>
      <c r="AU357" s="166" t="s">
        <v>97</v>
      </c>
      <c r="AV357" s="13" t="s">
        <v>97</v>
      </c>
      <c r="AW357" s="13" t="s">
        <v>3</v>
      </c>
      <c r="AX357" s="13" t="s">
        <v>82</v>
      </c>
      <c r="AY357" s="166" t="s">
        <v>140</v>
      </c>
    </row>
    <row r="358" spans="1:65" s="2" customFormat="1" ht="21.75" customHeight="1">
      <c r="A358" s="33"/>
      <c r="B358" s="150"/>
      <c r="C358" s="151" t="s">
        <v>388</v>
      </c>
      <c r="D358" s="151" t="s">
        <v>142</v>
      </c>
      <c r="E358" s="152" t="s">
        <v>1121</v>
      </c>
      <c r="F358" s="153" t="s">
        <v>1122</v>
      </c>
      <c r="G358" s="154" t="s">
        <v>161</v>
      </c>
      <c r="H358" s="155">
        <v>0.53</v>
      </c>
      <c r="I358" s="156"/>
      <c r="J358" s="155">
        <f>ROUND(I358*H358,2)</f>
        <v>0</v>
      </c>
      <c r="K358" s="157"/>
      <c r="L358" s="34"/>
      <c r="M358" s="158" t="s">
        <v>1</v>
      </c>
      <c r="N358" s="159" t="s">
        <v>40</v>
      </c>
      <c r="O358" s="59"/>
      <c r="P358" s="160">
        <f>O358*H358</f>
        <v>0</v>
      </c>
      <c r="Q358" s="160">
        <v>2.2151299999999998</v>
      </c>
      <c r="R358" s="160">
        <f>Q358*H358</f>
        <v>1.1740188999999999</v>
      </c>
      <c r="S358" s="160">
        <v>0</v>
      </c>
      <c r="T358" s="161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2" t="s">
        <v>146</v>
      </c>
      <c r="AT358" s="162" t="s">
        <v>142</v>
      </c>
      <c r="AU358" s="162" t="s">
        <v>97</v>
      </c>
      <c r="AY358" s="18" t="s">
        <v>140</v>
      </c>
      <c r="BE358" s="163">
        <f>IF(N358="základná",J358,0)</f>
        <v>0</v>
      </c>
      <c r="BF358" s="163">
        <f>IF(N358="znížená",J358,0)</f>
        <v>0</v>
      </c>
      <c r="BG358" s="163">
        <f>IF(N358="zákl. prenesená",J358,0)</f>
        <v>0</v>
      </c>
      <c r="BH358" s="163">
        <f>IF(N358="zníž. prenesená",J358,0)</f>
        <v>0</v>
      </c>
      <c r="BI358" s="163">
        <f>IF(N358="nulová",J358,0)</f>
        <v>0</v>
      </c>
      <c r="BJ358" s="18" t="s">
        <v>97</v>
      </c>
      <c r="BK358" s="163">
        <f>ROUND(I358*H358,2)</f>
        <v>0</v>
      </c>
      <c r="BL358" s="18" t="s">
        <v>146</v>
      </c>
      <c r="BM358" s="162" t="s">
        <v>1123</v>
      </c>
    </row>
    <row r="359" spans="1:65" s="13" customFormat="1">
      <c r="B359" s="164"/>
      <c r="D359" s="165" t="s">
        <v>180</v>
      </c>
      <c r="E359" s="166" t="s">
        <v>1</v>
      </c>
      <c r="F359" s="167" t="s">
        <v>1124</v>
      </c>
      <c r="H359" s="168">
        <v>0.53</v>
      </c>
      <c r="I359" s="169"/>
      <c r="L359" s="164"/>
      <c r="M359" s="170"/>
      <c r="N359" s="171"/>
      <c r="O359" s="171"/>
      <c r="P359" s="171"/>
      <c r="Q359" s="171"/>
      <c r="R359" s="171"/>
      <c r="S359" s="171"/>
      <c r="T359" s="172"/>
      <c r="AT359" s="166" t="s">
        <v>180</v>
      </c>
      <c r="AU359" s="166" t="s">
        <v>97</v>
      </c>
      <c r="AV359" s="13" t="s">
        <v>97</v>
      </c>
      <c r="AW359" s="13" t="s">
        <v>30</v>
      </c>
      <c r="AX359" s="13" t="s">
        <v>74</v>
      </c>
      <c r="AY359" s="166" t="s">
        <v>140</v>
      </c>
    </row>
    <row r="360" spans="1:65" s="14" customFormat="1">
      <c r="B360" s="173"/>
      <c r="D360" s="165" t="s">
        <v>180</v>
      </c>
      <c r="E360" s="174" t="s">
        <v>1</v>
      </c>
      <c r="F360" s="175" t="s">
        <v>182</v>
      </c>
      <c r="H360" s="176">
        <v>0.53</v>
      </c>
      <c r="I360" s="177"/>
      <c r="L360" s="173"/>
      <c r="M360" s="178"/>
      <c r="N360" s="179"/>
      <c r="O360" s="179"/>
      <c r="P360" s="179"/>
      <c r="Q360" s="179"/>
      <c r="R360" s="179"/>
      <c r="S360" s="179"/>
      <c r="T360" s="180"/>
      <c r="AT360" s="174" t="s">
        <v>180</v>
      </c>
      <c r="AU360" s="174" t="s">
        <v>97</v>
      </c>
      <c r="AV360" s="14" t="s">
        <v>146</v>
      </c>
      <c r="AW360" s="14" t="s">
        <v>30</v>
      </c>
      <c r="AX360" s="14" t="s">
        <v>82</v>
      </c>
      <c r="AY360" s="174" t="s">
        <v>140</v>
      </c>
    </row>
    <row r="361" spans="1:65" s="2" customFormat="1" ht="21.75" customHeight="1">
      <c r="A361" s="33"/>
      <c r="B361" s="150"/>
      <c r="C361" s="151" t="s">
        <v>392</v>
      </c>
      <c r="D361" s="151" t="s">
        <v>142</v>
      </c>
      <c r="E361" s="152" t="s">
        <v>1125</v>
      </c>
      <c r="F361" s="153" t="s">
        <v>1126</v>
      </c>
      <c r="G361" s="154" t="s">
        <v>270</v>
      </c>
      <c r="H361" s="155">
        <v>2</v>
      </c>
      <c r="I361" s="156"/>
      <c r="J361" s="155">
        <f>ROUND(I361*H361,2)</f>
        <v>0</v>
      </c>
      <c r="K361" s="157"/>
      <c r="L361" s="34"/>
      <c r="M361" s="158" t="s">
        <v>1</v>
      </c>
      <c r="N361" s="159" t="s">
        <v>40</v>
      </c>
      <c r="O361" s="59"/>
      <c r="P361" s="160">
        <f>O361*H361</f>
        <v>0</v>
      </c>
      <c r="Q361" s="160">
        <v>5.1000000000000004E-4</v>
      </c>
      <c r="R361" s="160">
        <f>Q361*H361</f>
        <v>1.0200000000000001E-3</v>
      </c>
      <c r="S361" s="160">
        <v>0</v>
      </c>
      <c r="T361" s="161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2" t="s">
        <v>146</v>
      </c>
      <c r="AT361" s="162" t="s">
        <v>142</v>
      </c>
      <c r="AU361" s="162" t="s">
        <v>97</v>
      </c>
      <c r="AY361" s="18" t="s">
        <v>140</v>
      </c>
      <c r="BE361" s="163">
        <f>IF(N361="základná",J361,0)</f>
        <v>0</v>
      </c>
      <c r="BF361" s="163">
        <f>IF(N361="znížená",J361,0)</f>
        <v>0</v>
      </c>
      <c r="BG361" s="163">
        <f>IF(N361="zákl. prenesená",J361,0)</f>
        <v>0</v>
      </c>
      <c r="BH361" s="163">
        <f>IF(N361="zníž. prenesená",J361,0)</f>
        <v>0</v>
      </c>
      <c r="BI361" s="163">
        <f>IF(N361="nulová",J361,0)</f>
        <v>0</v>
      </c>
      <c r="BJ361" s="18" t="s">
        <v>97</v>
      </c>
      <c r="BK361" s="163">
        <f>ROUND(I361*H361,2)</f>
        <v>0</v>
      </c>
      <c r="BL361" s="18" t="s">
        <v>146</v>
      </c>
      <c r="BM361" s="162" t="s">
        <v>1127</v>
      </c>
    </row>
    <row r="362" spans="1:65" s="13" customFormat="1">
      <c r="B362" s="164"/>
      <c r="D362" s="165" t="s">
        <v>180</v>
      </c>
      <c r="E362" s="166" t="s">
        <v>1</v>
      </c>
      <c r="F362" s="167" t="s">
        <v>1128</v>
      </c>
      <c r="H362" s="168">
        <v>2</v>
      </c>
      <c r="I362" s="169"/>
      <c r="L362" s="164"/>
      <c r="M362" s="170"/>
      <c r="N362" s="171"/>
      <c r="O362" s="171"/>
      <c r="P362" s="171"/>
      <c r="Q362" s="171"/>
      <c r="R362" s="171"/>
      <c r="S362" s="171"/>
      <c r="T362" s="172"/>
      <c r="AT362" s="166" t="s">
        <v>180</v>
      </c>
      <c r="AU362" s="166" t="s">
        <v>97</v>
      </c>
      <c r="AV362" s="13" t="s">
        <v>97</v>
      </c>
      <c r="AW362" s="13" t="s">
        <v>30</v>
      </c>
      <c r="AX362" s="13" t="s">
        <v>74</v>
      </c>
      <c r="AY362" s="166" t="s">
        <v>140</v>
      </c>
    </row>
    <row r="363" spans="1:65" s="14" customFormat="1">
      <c r="B363" s="173"/>
      <c r="D363" s="165" t="s">
        <v>180</v>
      </c>
      <c r="E363" s="174" t="s">
        <v>1</v>
      </c>
      <c r="F363" s="175" t="s">
        <v>182</v>
      </c>
      <c r="H363" s="176">
        <v>2</v>
      </c>
      <c r="I363" s="177"/>
      <c r="L363" s="173"/>
      <c r="M363" s="178"/>
      <c r="N363" s="179"/>
      <c r="O363" s="179"/>
      <c r="P363" s="179"/>
      <c r="Q363" s="179"/>
      <c r="R363" s="179"/>
      <c r="S363" s="179"/>
      <c r="T363" s="180"/>
      <c r="AT363" s="174" t="s">
        <v>180</v>
      </c>
      <c r="AU363" s="174" t="s">
        <v>97</v>
      </c>
      <c r="AV363" s="14" t="s">
        <v>146</v>
      </c>
      <c r="AW363" s="14" t="s">
        <v>30</v>
      </c>
      <c r="AX363" s="14" t="s">
        <v>82</v>
      </c>
      <c r="AY363" s="174" t="s">
        <v>140</v>
      </c>
    </row>
    <row r="364" spans="1:65" s="2" customFormat="1" ht="45.6">
      <c r="A364" s="33"/>
      <c r="B364" s="150"/>
      <c r="C364" s="181" t="s">
        <v>397</v>
      </c>
      <c r="D364" s="181" t="s">
        <v>189</v>
      </c>
      <c r="E364" s="182" t="s">
        <v>1129</v>
      </c>
      <c r="F364" s="183" t="s">
        <v>2136</v>
      </c>
      <c r="G364" s="184" t="s">
        <v>270</v>
      </c>
      <c r="H364" s="185">
        <v>2</v>
      </c>
      <c r="I364" s="186"/>
      <c r="J364" s="185">
        <f>ROUND(I364*H364,2)</f>
        <v>0</v>
      </c>
      <c r="K364" s="187"/>
      <c r="L364" s="188"/>
      <c r="M364" s="189" t="s">
        <v>1</v>
      </c>
      <c r="N364" s="190" t="s">
        <v>40</v>
      </c>
      <c r="O364" s="59"/>
      <c r="P364" s="160">
        <f>O364*H364</f>
        <v>0</v>
      </c>
      <c r="Q364" s="160">
        <v>2.4E-2</v>
      </c>
      <c r="R364" s="160">
        <f>Q364*H364</f>
        <v>4.8000000000000001E-2</v>
      </c>
      <c r="S364" s="160">
        <v>0</v>
      </c>
      <c r="T364" s="161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2" t="s">
        <v>171</v>
      </c>
      <c r="AT364" s="162" t="s">
        <v>189</v>
      </c>
      <c r="AU364" s="162" t="s">
        <v>97</v>
      </c>
      <c r="AY364" s="18" t="s">
        <v>140</v>
      </c>
      <c r="BE364" s="163">
        <f>IF(N364="základná",J364,0)</f>
        <v>0</v>
      </c>
      <c r="BF364" s="163">
        <f>IF(N364="znížená",J364,0)</f>
        <v>0</v>
      </c>
      <c r="BG364" s="163">
        <f>IF(N364="zákl. prenesená",J364,0)</f>
        <v>0</v>
      </c>
      <c r="BH364" s="163">
        <f>IF(N364="zníž. prenesená",J364,0)</f>
        <v>0</v>
      </c>
      <c r="BI364" s="163">
        <f>IF(N364="nulová",J364,0)</f>
        <v>0</v>
      </c>
      <c r="BJ364" s="18" t="s">
        <v>97</v>
      </c>
      <c r="BK364" s="163">
        <f>ROUND(I364*H364,2)</f>
        <v>0</v>
      </c>
      <c r="BL364" s="18" t="s">
        <v>146</v>
      </c>
      <c r="BM364" s="162" t="s">
        <v>1130</v>
      </c>
    </row>
    <row r="365" spans="1:65" s="2" customFormat="1" ht="33" customHeight="1">
      <c r="A365" s="33"/>
      <c r="B365" s="150"/>
      <c r="C365" s="151" t="s">
        <v>401</v>
      </c>
      <c r="D365" s="151" t="s">
        <v>142</v>
      </c>
      <c r="E365" s="152" t="s">
        <v>1131</v>
      </c>
      <c r="F365" s="153" t="s">
        <v>1132</v>
      </c>
      <c r="G365" s="154" t="s">
        <v>270</v>
      </c>
      <c r="H365" s="155">
        <v>4</v>
      </c>
      <c r="I365" s="156"/>
      <c r="J365" s="155">
        <f>ROUND(I365*H365,2)</f>
        <v>0</v>
      </c>
      <c r="K365" s="157"/>
      <c r="L365" s="34"/>
      <c r="M365" s="158" t="s">
        <v>1</v>
      </c>
      <c r="N365" s="159" t="s">
        <v>40</v>
      </c>
      <c r="O365" s="59"/>
      <c r="P365" s="160">
        <f>O365*H365</f>
        <v>0</v>
      </c>
      <c r="Q365" s="160">
        <v>4.6999999999999999E-4</v>
      </c>
      <c r="R365" s="160">
        <f>Q365*H365</f>
        <v>1.8799999999999999E-3</v>
      </c>
      <c r="S365" s="160">
        <v>0</v>
      </c>
      <c r="T365" s="161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2" t="s">
        <v>146</v>
      </c>
      <c r="AT365" s="162" t="s">
        <v>142</v>
      </c>
      <c r="AU365" s="162" t="s">
        <v>97</v>
      </c>
      <c r="AY365" s="18" t="s">
        <v>140</v>
      </c>
      <c r="BE365" s="163">
        <f>IF(N365="základná",J365,0)</f>
        <v>0</v>
      </c>
      <c r="BF365" s="163">
        <f>IF(N365="znížená",J365,0)</f>
        <v>0</v>
      </c>
      <c r="BG365" s="163">
        <f>IF(N365="zákl. prenesená",J365,0)</f>
        <v>0</v>
      </c>
      <c r="BH365" s="163">
        <f>IF(N365="zníž. prenesená",J365,0)</f>
        <v>0</v>
      </c>
      <c r="BI365" s="163">
        <f>IF(N365="nulová",J365,0)</f>
        <v>0</v>
      </c>
      <c r="BJ365" s="18" t="s">
        <v>97</v>
      </c>
      <c r="BK365" s="163">
        <f>ROUND(I365*H365,2)</f>
        <v>0</v>
      </c>
      <c r="BL365" s="18" t="s">
        <v>146</v>
      </c>
      <c r="BM365" s="162" t="s">
        <v>1133</v>
      </c>
    </row>
    <row r="366" spans="1:65" s="13" customFormat="1">
      <c r="B366" s="164"/>
      <c r="D366" s="165" t="s">
        <v>180</v>
      </c>
      <c r="E366" s="166" t="s">
        <v>1</v>
      </c>
      <c r="F366" s="167" t="s">
        <v>1134</v>
      </c>
      <c r="H366" s="168">
        <v>4</v>
      </c>
      <c r="I366" s="169"/>
      <c r="L366" s="164"/>
      <c r="M366" s="170"/>
      <c r="N366" s="171"/>
      <c r="O366" s="171"/>
      <c r="P366" s="171"/>
      <c r="Q366" s="171"/>
      <c r="R366" s="171"/>
      <c r="S366" s="171"/>
      <c r="T366" s="172"/>
      <c r="AT366" s="166" t="s">
        <v>180</v>
      </c>
      <c r="AU366" s="166" t="s">
        <v>97</v>
      </c>
      <c r="AV366" s="13" t="s">
        <v>97</v>
      </c>
      <c r="AW366" s="13" t="s">
        <v>30</v>
      </c>
      <c r="AX366" s="13" t="s">
        <v>74</v>
      </c>
      <c r="AY366" s="166" t="s">
        <v>140</v>
      </c>
    </row>
    <row r="367" spans="1:65" s="14" customFormat="1">
      <c r="B367" s="173"/>
      <c r="D367" s="165" t="s">
        <v>180</v>
      </c>
      <c r="E367" s="174" t="s">
        <v>1</v>
      </c>
      <c r="F367" s="175" t="s">
        <v>182</v>
      </c>
      <c r="H367" s="176">
        <v>4</v>
      </c>
      <c r="I367" s="177"/>
      <c r="L367" s="173"/>
      <c r="M367" s="178"/>
      <c r="N367" s="179"/>
      <c r="O367" s="179"/>
      <c r="P367" s="179"/>
      <c r="Q367" s="179"/>
      <c r="R367" s="179"/>
      <c r="S367" s="179"/>
      <c r="T367" s="180"/>
      <c r="AT367" s="174" t="s">
        <v>180</v>
      </c>
      <c r="AU367" s="174" t="s">
        <v>97</v>
      </c>
      <c r="AV367" s="14" t="s">
        <v>146</v>
      </c>
      <c r="AW367" s="14" t="s">
        <v>30</v>
      </c>
      <c r="AX367" s="14" t="s">
        <v>82</v>
      </c>
      <c r="AY367" s="174" t="s">
        <v>140</v>
      </c>
    </row>
    <row r="368" spans="1:65" s="2" customFormat="1" ht="57">
      <c r="A368" s="33"/>
      <c r="B368" s="150"/>
      <c r="C368" s="181" t="s">
        <v>405</v>
      </c>
      <c r="D368" s="181" t="s">
        <v>189</v>
      </c>
      <c r="E368" s="182" t="s">
        <v>1135</v>
      </c>
      <c r="F368" s="183" t="s">
        <v>2137</v>
      </c>
      <c r="G368" s="184" t="s">
        <v>270</v>
      </c>
      <c r="H368" s="185">
        <v>4</v>
      </c>
      <c r="I368" s="186"/>
      <c r="J368" s="185">
        <f>ROUND(I368*H368,2)</f>
        <v>0</v>
      </c>
      <c r="K368" s="187"/>
      <c r="L368" s="188"/>
      <c r="M368" s="189" t="s">
        <v>1</v>
      </c>
      <c r="N368" s="190" t="s">
        <v>40</v>
      </c>
      <c r="O368" s="59"/>
      <c r="P368" s="160">
        <f>O368*H368</f>
        <v>0</v>
      </c>
      <c r="Q368" s="160">
        <v>2.1999999999999999E-2</v>
      </c>
      <c r="R368" s="160">
        <f>Q368*H368</f>
        <v>8.7999999999999995E-2</v>
      </c>
      <c r="S368" s="160">
        <v>0</v>
      </c>
      <c r="T368" s="161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2" t="s">
        <v>171</v>
      </c>
      <c r="AT368" s="162" t="s">
        <v>189</v>
      </c>
      <c r="AU368" s="162" t="s">
        <v>97</v>
      </c>
      <c r="AY368" s="18" t="s">
        <v>140</v>
      </c>
      <c r="BE368" s="163">
        <f>IF(N368="základná",J368,0)</f>
        <v>0</v>
      </c>
      <c r="BF368" s="163">
        <f>IF(N368="znížená",J368,0)</f>
        <v>0</v>
      </c>
      <c r="BG368" s="163">
        <f>IF(N368="zákl. prenesená",J368,0)</f>
        <v>0</v>
      </c>
      <c r="BH368" s="163">
        <f>IF(N368="zníž. prenesená",J368,0)</f>
        <v>0</v>
      </c>
      <c r="BI368" s="163">
        <f>IF(N368="nulová",J368,0)</f>
        <v>0</v>
      </c>
      <c r="BJ368" s="18" t="s">
        <v>97</v>
      </c>
      <c r="BK368" s="163">
        <f>ROUND(I368*H368,2)</f>
        <v>0</v>
      </c>
      <c r="BL368" s="18" t="s">
        <v>146</v>
      </c>
      <c r="BM368" s="162" t="s">
        <v>1136</v>
      </c>
    </row>
    <row r="369" spans="1:65" s="12" customFormat="1" ht="22.8" customHeight="1">
      <c r="B369" s="137"/>
      <c r="D369" s="138" t="s">
        <v>73</v>
      </c>
      <c r="E369" s="148" t="s">
        <v>413</v>
      </c>
      <c r="F369" s="148" t="s">
        <v>414</v>
      </c>
      <c r="I369" s="140"/>
      <c r="J369" s="149">
        <f>BK369</f>
        <v>0</v>
      </c>
      <c r="L369" s="137"/>
      <c r="M369" s="142"/>
      <c r="N369" s="143"/>
      <c r="O369" s="143"/>
      <c r="P369" s="144">
        <f>P370</f>
        <v>0</v>
      </c>
      <c r="Q369" s="143"/>
      <c r="R369" s="144">
        <f>R370</f>
        <v>0</v>
      </c>
      <c r="S369" s="143"/>
      <c r="T369" s="145">
        <f>T370</f>
        <v>0</v>
      </c>
      <c r="AR369" s="138" t="s">
        <v>82</v>
      </c>
      <c r="AT369" s="146" t="s">
        <v>73</v>
      </c>
      <c r="AU369" s="146" t="s">
        <v>82</v>
      </c>
      <c r="AY369" s="138" t="s">
        <v>140</v>
      </c>
      <c r="BK369" s="147">
        <f>BK370</f>
        <v>0</v>
      </c>
    </row>
    <row r="370" spans="1:65" s="2" customFormat="1" ht="33" customHeight="1">
      <c r="A370" s="33"/>
      <c r="B370" s="150"/>
      <c r="C370" s="151" t="s">
        <v>409</v>
      </c>
      <c r="D370" s="151" t="s">
        <v>142</v>
      </c>
      <c r="E370" s="152" t="s">
        <v>1137</v>
      </c>
      <c r="F370" s="153" t="s">
        <v>1138</v>
      </c>
      <c r="G370" s="154" t="s">
        <v>178</v>
      </c>
      <c r="H370" s="155">
        <v>124.76</v>
      </c>
      <c r="I370" s="156"/>
      <c r="J370" s="155">
        <f>ROUND(I370*H370,2)</f>
        <v>0</v>
      </c>
      <c r="K370" s="157"/>
      <c r="L370" s="34"/>
      <c r="M370" s="158" t="s">
        <v>1</v>
      </c>
      <c r="N370" s="159" t="s">
        <v>40</v>
      </c>
      <c r="O370" s="59"/>
      <c r="P370" s="160">
        <f>O370*H370</f>
        <v>0</v>
      </c>
      <c r="Q370" s="160">
        <v>0</v>
      </c>
      <c r="R370" s="160">
        <f>Q370*H370</f>
        <v>0</v>
      </c>
      <c r="S370" s="160">
        <v>0</v>
      </c>
      <c r="T370" s="161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2" t="s">
        <v>146</v>
      </c>
      <c r="AT370" s="162" t="s">
        <v>142</v>
      </c>
      <c r="AU370" s="162" t="s">
        <v>97</v>
      </c>
      <c r="AY370" s="18" t="s">
        <v>140</v>
      </c>
      <c r="BE370" s="163">
        <f>IF(N370="základná",J370,0)</f>
        <v>0</v>
      </c>
      <c r="BF370" s="163">
        <f>IF(N370="znížená",J370,0)</f>
        <v>0</v>
      </c>
      <c r="BG370" s="163">
        <f>IF(N370="zákl. prenesená",J370,0)</f>
        <v>0</v>
      </c>
      <c r="BH370" s="163">
        <f>IF(N370="zníž. prenesená",J370,0)</f>
        <v>0</v>
      </c>
      <c r="BI370" s="163">
        <f>IF(N370="nulová",J370,0)</f>
        <v>0</v>
      </c>
      <c r="BJ370" s="18" t="s">
        <v>97</v>
      </c>
      <c r="BK370" s="163">
        <f>ROUND(I370*H370,2)</f>
        <v>0</v>
      </c>
      <c r="BL370" s="18" t="s">
        <v>146</v>
      </c>
      <c r="BM370" s="162" t="s">
        <v>1139</v>
      </c>
    </row>
    <row r="371" spans="1:65" s="12" customFormat="1" ht="25.95" customHeight="1">
      <c r="B371" s="137"/>
      <c r="D371" s="138" t="s">
        <v>73</v>
      </c>
      <c r="E371" s="139" t="s">
        <v>419</v>
      </c>
      <c r="F371" s="139" t="s">
        <v>420</v>
      </c>
      <c r="I371" s="140"/>
      <c r="J371" s="141">
        <f>BK371</f>
        <v>0</v>
      </c>
      <c r="L371" s="137"/>
      <c r="M371" s="142"/>
      <c r="N371" s="143"/>
      <c r="O371" s="143"/>
      <c r="P371" s="144">
        <f>P372+P401+P412</f>
        <v>0</v>
      </c>
      <c r="Q371" s="143"/>
      <c r="R371" s="144">
        <f>R372+R401+R412</f>
        <v>235.98635470000002</v>
      </c>
      <c r="S371" s="143"/>
      <c r="T371" s="145">
        <f>T372+T401+T412</f>
        <v>0</v>
      </c>
      <c r="AR371" s="138" t="s">
        <v>97</v>
      </c>
      <c r="AT371" s="146" t="s">
        <v>73</v>
      </c>
      <c r="AU371" s="146" t="s">
        <v>74</v>
      </c>
      <c r="AY371" s="138" t="s">
        <v>140</v>
      </c>
      <c r="BK371" s="147">
        <f>BK372+BK401+BK412</f>
        <v>0</v>
      </c>
    </row>
    <row r="372" spans="1:65" s="12" customFormat="1" ht="22.8" customHeight="1">
      <c r="B372" s="137"/>
      <c r="D372" s="138" t="s">
        <v>73</v>
      </c>
      <c r="E372" s="148" t="s">
        <v>1140</v>
      </c>
      <c r="F372" s="148" t="s">
        <v>1141</v>
      </c>
      <c r="I372" s="140"/>
      <c r="J372" s="149">
        <f>BK372</f>
        <v>0</v>
      </c>
      <c r="L372" s="137"/>
      <c r="M372" s="142"/>
      <c r="N372" s="143"/>
      <c r="O372" s="143"/>
      <c r="P372" s="144">
        <f>SUM(P373:P400)</f>
        <v>0</v>
      </c>
      <c r="Q372" s="143"/>
      <c r="R372" s="144">
        <f>SUM(R373:R400)</f>
        <v>224.63750000000002</v>
      </c>
      <c r="S372" s="143"/>
      <c r="T372" s="145">
        <f>SUM(T373:T400)</f>
        <v>0</v>
      </c>
      <c r="AR372" s="138" t="s">
        <v>97</v>
      </c>
      <c r="AT372" s="146" t="s">
        <v>73</v>
      </c>
      <c r="AU372" s="146" t="s">
        <v>82</v>
      </c>
      <c r="AY372" s="138" t="s">
        <v>140</v>
      </c>
      <c r="BK372" s="147">
        <f>SUM(BK373:BK400)</f>
        <v>0</v>
      </c>
    </row>
    <row r="373" spans="1:65" s="2" customFormat="1" ht="21.75" customHeight="1">
      <c r="A373" s="33"/>
      <c r="B373" s="150"/>
      <c r="C373" s="151" t="s">
        <v>415</v>
      </c>
      <c r="D373" s="151" t="s">
        <v>142</v>
      </c>
      <c r="E373" s="152" t="s">
        <v>1142</v>
      </c>
      <c r="F373" s="153" t="s">
        <v>1143</v>
      </c>
      <c r="G373" s="154" t="s">
        <v>145</v>
      </c>
      <c r="H373" s="155">
        <v>4.2</v>
      </c>
      <c r="I373" s="156"/>
      <c r="J373" s="155">
        <f>ROUND(I373*H373,2)</f>
        <v>0</v>
      </c>
      <c r="K373" s="157"/>
      <c r="L373" s="34"/>
      <c r="M373" s="158" t="s">
        <v>1</v>
      </c>
      <c r="N373" s="159" t="s">
        <v>40</v>
      </c>
      <c r="O373" s="59"/>
      <c r="P373" s="160">
        <f>O373*H373</f>
        <v>0</v>
      </c>
      <c r="Q373" s="160">
        <v>0</v>
      </c>
      <c r="R373" s="160">
        <f>Q373*H373</f>
        <v>0</v>
      </c>
      <c r="S373" s="160">
        <v>0</v>
      </c>
      <c r="T373" s="161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2" t="s">
        <v>210</v>
      </c>
      <c r="AT373" s="162" t="s">
        <v>142</v>
      </c>
      <c r="AU373" s="162" t="s">
        <v>97</v>
      </c>
      <c r="AY373" s="18" t="s">
        <v>140</v>
      </c>
      <c r="BE373" s="163">
        <f>IF(N373="základná",J373,0)</f>
        <v>0</v>
      </c>
      <c r="BF373" s="163">
        <f>IF(N373="znížená",J373,0)</f>
        <v>0</v>
      </c>
      <c r="BG373" s="163">
        <f>IF(N373="zákl. prenesená",J373,0)</f>
        <v>0</v>
      </c>
      <c r="BH373" s="163">
        <f>IF(N373="zníž. prenesená",J373,0)</f>
        <v>0</v>
      </c>
      <c r="BI373" s="163">
        <f>IF(N373="nulová",J373,0)</f>
        <v>0</v>
      </c>
      <c r="BJ373" s="18" t="s">
        <v>97</v>
      </c>
      <c r="BK373" s="163">
        <f>ROUND(I373*H373,2)</f>
        <v>0</v>
      </c>
      <c r="BL373" s="18" t="s">
        <v>210</v>
      </c>
      <c r="BM373" s="162" t="s">
        <v>1144</v>
      </c>
    </row>
    <row r="374" spans="1:65" s="15" customFormat="1">
      <c r="B374" s="196"/>
      <c r="D374" s="165" t="s">
        <v>180</v>
      </c>
      <c r="E374" s="197" t="s">
        <v>1</v>
      </c>
      <c r="F374" s="198" t="s">
        <v>1145</v>
      </c>
      <c r="H374" s="197" t="s">
        <v>1</v>
      </c>
      <c r="I374" s="199"/>
      <c r="L374" s="196"/>
      <c r="M374" s="200"/>
      <c r="N374" s="201"/>
      <c r="O374" s="201"/>
      <c r="P374" s="201"/>
      <c r="Q374" s="201"/>
      <c r="R374" s="201"/>
      <c r="S374" s="201"/>
      <c r="T374" s="202"/>
      <c r="AT374" s="197" t="s">
        <v>180</v>
      </c>
      <c r="AU374" s="197" t="s">
        <v>97</v>
      </c>
      <c r="AV374" s="15" t="s">
        <v>82</v>
      </c>
      <c r="AW374" s="15" t="s">
        <v>30</v>
      </c>
      <c r="AX374" s="15" t="s">
        <v>74</v>
      </c>
      <c r="AY374" s="197" t="s">
        <v>140</v>
      </c>
    </row>
    <row r="375" spans="1:65" s="13" customFormat="1">
      <c r="B375" s="164"/>
      <c r="D375" s="165" t="s">
        <v>180</v>
      </c>
      <c r="E375" s="166" t="s">
        <v>1</v>
      </c>
      <c r="F375" s="167" t="s">
        <v>1146</v>
      </c>
      <c r="H375" s="168">
        <v>4.2</v>
      </c>
      <c r="I375" s="169"/>
      <c r="L375" s="164"/>
      <c r="M375" s="170"/>
      <c r="N375" s="171"/>
      <c r="O375" s="171"/>
      <c r="P375" s="171"/>
      <c r="Q375" s="171"/>
      <c r="R375" s="171"/>
      <c r="S375" s="171"/>
      <c r="T375" s="172"/>
      <c r="AT375" s="166" t="s">
        <v>180</v>
      </c>
      <c r="AU375" s="166" t="s">
        <v>97</v>
      </c>
      <c r="AV375" s="13" t="s">
        <v>97</v>
      </c>
      <c r="AW375" s="13" t="s">
        <v>30</v>
      </c>
      <c r="AX375" s="13" t="s">
        <v>74</v>
      </c>
      <c r="AY375" s="166" t="s">
        <v>140</v>
      </c>
    </row>
    <row r="376" spans="1:65" s="14" customFormat="1">
      <c r="B376" s="173"/>
      <c r="D376" s="165" t="s">
        <v>180</v>
      </c>
      <c r="E376" s="174" t="s">
        <v>1</v>
      </c>
      <c r="F376" s="175" t="s">
        <v>182</v>
      </c>
      <c r="H376" s="176">
        <v>4.2</v>
      </c>
      <c r="I376" s="177"/>
      <c r="L376" s="173"/>
      <c r="M376" s="178"/>
      <c r="N376" s="179"/>
      <c r="O376" s="179"/>
      <c r="P376" s="179"/>
      <c r="Q376" s="179"/>
      <c r="R376" s="179"/>
      <c r="S376" s="179"/>
      <c r="T376" s="180"/>
      <c r="AT376" s="174" t="s">
        <v>180</v>
      </c>
      <c r="AU376" s="174" t="s">
        <v>97</v>
      </c>
      <c r="AV376" s="14" t="s">
        <v>146</v>
      </c>
      <c r="AW376" s="14" t="s">
        <v>30</v>
      </c>
      <c r="AX376" s="14" t="s">
        <v>82</v>
      </c>
      <c r="AY376" s="174" t="s">
        <v>140</v>
      </c>
    </row>
    <row r="377" spans="1:65" s="2" customFormat="1" ht="21.75" customHeight="1">
      <c r="A377" s="33"/>
      <c r="B377" s="150"/>
      <c r="C377" s="181" t="s">
        <v>423</v>
      </c>
      <c r="D377" s="181" t="s">
        <v>189</v>
      </c>
      <c r="E377" s="182" t="s">
        <v>1147</v>
      </c>
      <c r="F377" s="183" t="s">
        <v>1148</v>
      </c>
      <c r="G377" s="184" t="s">
        <v>145</v>
      </c>
      <c r="H377" s="185">
        <v>6.25</v>
      </c>
      <c r="I377" s="186"/>
      <c r="J377" s="185">
        <f>ROUND(I377*H377,2)</f>
        <v>0</v>
      </c>
      <c r="K377" s="187"/>
      <c r="L377" s="188"/>
      <c r="M377" s="189" t="s">
        <v>1</v>
      </c>
      <c r="N377" s="190" t="s">
        <v>40</v>
      </c>
      <c r="O377" s="59"/>
      <c r="P377" s="160">
        <f>O377*H377</f>
        <v>0</v>
      </c>
      <c r="Q377" s="160">
        <v>3.7999999999999999E-2</v>
      </c>
      <c r="R377" s="160">
        <f>Q377*H377</f>
        <v>0.23749999999999999</v>
      </c>
      <c r="S377" s="160">
        <v>0</v>
      </c>
      <c r="T377" s="161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2" t="s">
        <v>276</v>
      </c>
      <c r="AT377" s="162" t="s">
        <v>189</v>
      </c>
      <c r="AU377" s="162" t="s">
        <v>97</v>
      </c>
      <c r="AY377" s="18" t="s">
        <v>140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8" t="s">
        <v>97</v>
      </c>
      <c r="BK377" s="163">
        <f>ROUND(I377*H377,2)</f>
        <v>0</v>
      </c>
      <c r="BL377" s="18" t="s">
        <v>210</v>
      </c>
      <c r="BM377" s="162" t="s">
        <v>1149</v>
      </c>
    </row>
    <row r="378" spans="1:65" s="13" customFormat="1">
      <c r="B378" s="164"/>
      <c r="D378" s="165" t="s">
        <v>180</v>
      </c>
      <c r="E378" s="166" t="s">
        <v>1</v>
      </c>
      <c r="F378" s="167" t="s">
        <v>1150</v>
      </c>
      <c r="H378" s="168">
        <v>6.25</v>
      </c>
      <c r="I378" s="169"/>
      <c r="L378" s="164"/>
      <c r="M378" s="170"/>
      <c r="N378" s="171"/>
      <c r="O378" s="171"/>
      <c r="P378" s="171"/>
      <c r="Q378" s="171"/>
      <c r="R378" s="171"/>
      <c r="S378" s="171"/>
      <c r="T378" s="172"/>
      <c r="AT378" s="166" t="s">
        <v>180</v>
      </c>
      <c r="AU378" s="166" t="s">
        <v>97</v>
      </c>
      <c r="AV378" s="13" t="s">
        <v>97</v>
      </c>
      <c r="AW378" s="13" t="s">
        <v>30</v>
      </c>
      <c r="AX378" s="13" t="s">
        <v>74</v>
      </c>
      <c r="AY378" s="166" t="s">
        <v>140</v>
      </c>
    </row>
    <row r="379" spans="1:65" s="14" customFormat="1">
      <c r="B379" s="173"/>
      <c r="D379" s="165" t="s">
        <v>180</v>
      </c>
      <c r="E379" s="174" t="s">
        <v>1</v>
      </c>
      <c r="F379" s="175" t="s">
        <v>182</v>
      </c>
      <c r="H379" s="176">
        <v>6.25</v>
      </c>
      <c r="I379" s="177"/>
      <c r="L379" s="173"/>
      <c r="M379" s="178"/>
      <c r="N379" s="179"/>
      <c r="O379" s="179"/>
      <c r="P379" s="179"/>
      <c r="Q379" s="179"/>
      <c r="R379" s="179"/>
      <c r="S379" s="179"/>
      <c r="T379" s="180"/>
      <c r="AT379" s="174" t="s">
        <v>180</v>
      </c>
      <c r="AU379" s="174" t="s">
        <v>97</v>
      </c>
      <c r="AV379" s="14" t="s">
        <v>146</v>
      </c>
      <c r="AW379" s="14" t="s">
        <v>30</v>
      </c>
      <c r="AX379" s="14" t="s">
        <v>82</v>
      </c>
      <c r="AY379" s="174" t="s">
        <v>140</v>
      </c>
    </row>
    <row r="380" spans="1:65" s="2" customFormat="1" ht="33" customHeight="1">
      <c r="A380" s="33"/>
      <c r="B380" s="150"/>
      <c r="C380" s="151" t="s">
        <v>427</v>
      </c>
      <c r="D380" s="151" t="s">
        <v>142</v>
      </c>
      <c r="E380" s="152" t="s">
        <v>1151</v>
      </c>
      <c r="F380" s="153" t="s">
        <v>1152</v>
      </c>
      <c r="G380" s="154" t="s">
        <v>145</v>
      </c>
      <c r="H380" s="155">
        <v>30.06</v>
      </c>
      <c r="I380" s="156"/>
      <c r="J380" s="155">
        <f>ROUND(I380*H380,2)</f>
        <v>0</v>
      </c>
      <c r="K380" s="157"/>
      <c r="L380" s="34"/>
      <c r="M380" s="158" t="s">
        <v>1</v>
      </c>
      <c r="N380" s="159" t="s">
        <v>40</v>
      </c>
      <c r="O380" s="59"/>
      <c r="P380" s="160">
        <f>O380*H380</f>
        <v>0</v>
      </c>
      <c r="Q380" s="160">
        <v>0</v>
      </c>
      <c r="R380" s="160">
        <f>Q380*H380</f>
        <v>0</v>
      </c>
      <c r="S380" s="160">
        <v>0</v>
      </c>
      <c r="T380" s="161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2" t="s">
        <v>210</v>
      </c>
      <c r="AT380" s="162" t="s">
        <v>142</v>
      </c>
      <c r="AU380" s="162" t="s">
        <v>97</v>
      </c>
      <c r="AY380" s="18" t="s">
        <v>140</v>
      </c>
      <c r="BE380" s="163">
        <f>IF(N380="základná",J380,0)</f>
        <v>0</v>
      </c>
      <c r="BF380" s="163">
        <f>IF(N380="znížená",J380,0)</f>
        <v>0</v>
      </c>
      <c r="BG380" s="163">
        <f>IF(N380="zákl. prenesená",J380,0)</f>
        <v>0</v>
      </c>
      <c r="BH380" s="163">
        <f>IF(N380="zníž. prenesená",J380,0)</f>
        <v>0</v>
      </c>
      <c r="BI380" s="163">
        <f>IF(N380="nulová",J380,0)</f>
        <v>0</v>
      </c>
      <c r="BJ380" s="18" t="s">
        <v>97</v>
      </c>
      <c r="BK380" s="163">
        <f>ROUND(I380*H380,2)</f>
        <v>0</v>
      </c>
      <c r="BL380" s="18" t="s">
        <v>210</v>
      </c>
      <c r="BM380" s="162" t="s">
        <v>1153</v>
      </c>
    </row>
    <row r="381" spans="1:65" s="15" customFormat="1">
      <c r="B381" s="196"/>
      <c r="D381" s="165" t="s">
        <v>180</v>
      </c>
      <c r="E381" s="197" t="s">
        <v>1</v>
      </c>
      <c r="F381" s="198" t="s">
        <v>1154</v>
      </c>
      <c r="H381" s="197" t="s">
        <v>1</v>
      </c>
      <c r="I381" s="199"/>
      <c r="L381" s="196"/>
      <c r="M381" s="200"/>
      <c r="N381" s="201"/>
      <c r="O381" s="201"/>
      <c r="P381" s="201"/>
      <c r="Q381" s="201"/>
      <c r="R381" s="201"/>
      <c r="S381" s="201"/>
      <c r="T381" s="202"/>
      <c r="AT381" s="197" t="s">
        <v>180</v>
      </c>
      <c r="AU381" s="197" t="s">
        <v>97</v>
      </c>
      <c r="AV381" s="15" t="s">
        <v>82</v>
      </c>
      <c r="AW381" s="15" t="s">
        <v>30</v>
      </c>
      <c r="AX381" s="15" t="s">
        <v>74</v>
      </c>
      <c r="AY381" s="197" t="s">
        <v>140</v>
      </c>
    </row>
    <row r="382" spans="1:65" s="15" customFormat="1">
      <c r="B382" s="196"/>
      <c r="D382" s="165" t="s">
        <v>180</v>
      </c>
      <c r="E382" s="197" t="s">
        <v>1</v>
      </c>
      <c r="F382" s="198" t="s">
        <v>1155</v>
      </c>
      <c r="H382" s="197" t="s">
        <v>1</v>
      </c>
      <c r="I382" s="199"/>
      <c r="L382" s="196"/>
      <c r="M382" s="200"/>
      <c r="N382" s="201"/>
      <c r="O382" s="201"/>
      <c r="P382" s="201"/>
      <c r="Q382" s="201"/>
      <c r="R382" s="201"/>
      <c r="S382" s="201"/>
      <c r="T382" s="202"/>
      <c r="AT382" s="197" t="s">
        <v>180</v>
      </c>
      <c r="AU382" s="197" t="s">
        <v>97</v>
      </c>
      <c r="AV382" s="15" t="s">
        <v>82</v>
      </c>
      <c r="AW382" s="15" t="s">
        <v>30</v>
      </c>
      <c r="AX382" s="15" t="s">
        <v>74</v>
      </c>
      <c r="AY382" s="197" t="s">
        <v>140</v>
      </c>
    </row>
    <row r="383" spans="1:65" s="13" customFormat="1">
      <c r="B383" s="164"/>
      <c r="D383" s="165" t="s">
        <v>180</v>
      </c>
      <c r="E383" s="166" t="s">
        <v>1</v>
      </c>
      <c r="F383" s="167" t="s">
        <v>1156</v>
      </c>
      <c r="H383" s="168">
        <v>7.73</v>
      </c>
      <c r="I383" s="169"/>
      <c r="L383" s="164"/>
      <c r="M383" s="170"/>
      <c r="N383" s="171"/>
      <c r="O383" s="171"/>
      <c r="P383" s="171"/>
      <c r="Q383" s="171"/>
      <c r="R383" s="171"/>
      <c r="S383" s="171"/>
      <c r="T383" s="172"/>
      <c r="AT383" s="166" t="s">
        <v>180</v>
      </c>
      <c r="AU383" s="166" t="s">
        <v>97</v>
      </c>
      <c r="AV383" s="13" t="s">
        <v>97</v>
      </c>
      <c r="AW383" s="13" t="s">
        <v>30</v>
      </c>
      <c r="AX383" s="13" t="s">
        <v>74</v>
      </c>
      <c r="AY383" s="166" t="s">
        <v>140</v>
      </c>
    </row>
    <row r="384" spans="1:65" s="16" customFormat="1">
      <c r="B384" s="203"/>
      <c r="D384" s="165" t="s">
        <v>180</v>
      </c>
      <c r="E384" s="204" t="s">
        <v>1</v>
      </c>
      <c r="F384" s="205" t="s">
        <v>882</v>
      </c>
      <c r="H384" s="206">
        <v>7.73</v>
      </c>
      <c r="I384" s="207"/>
      <c r="L384" s="203"/>
      <c r="M384" s="208"/>
      <c r="N384" s="209"/>
      <c r="O384" s="209"/>
      <c r="P384" s="209"/>
      <c r="Q384" s="209"/>
      <c r="R384" s="209"/>
      <c r="S384" s="209"/>
      <c r="T384" s="210"/>
      <c r="AT384" s="204" t="s">
        <v>180</v>
      </c>
      <c r="AU384" s="204" t="s">
        <v>97</v>
      </c>
      <c r="AV384" s="16" t="s">
        <v>151</v>
      </c>
      <c r="AW384" s="16" t="s">
        <v>30</v>
      </c>
      <c r="AX384" s="16" t="s">
        <v>74</v>
      </c>
      <c r="AY384" s="204" t="s">
        <v>140</v>
      </c>
    </row>
    <row r="385" spans="1:65" s="15" customFormat="1">
      <c r="B385" s="196"/>
      <c r="D385" s="165" t="s">
        <v>180</v>
      </c>
      <c r="E385" s="197" t="s">
        <v>1</v>
      </c>
      <c r="F385" s="198" t="s">
        <v>1157</v>
      </c>
      <c r="H385" s="197" t="s">
        <v>1</v>
      </c>
      <c r="I385" s="199"/>
      <c r="L385" s="196"/>
      <c r="M385" s="200"/>
      <c r="N385" s="201"/>
      <c r="O385" s="201"/>
      <c r="P385" s="201"/>
      <c r="Q385" s="201"/>
      <c r="R385" s="201"/>
      <c r="S385" s="201"/>
      <c r="T385" s="202"/>
      <c r="AT385" s="197" t="s">
        <v>180</v>
      </c>
      <c r="AU385" s="197" t="s">
        <v>97</v>
      </c>
      <c r="AV385" s="15" t="s">
        <v>82</v>
      </c>
      <c r="AW385" s="15" t="s">
        <v>30</v>
      </c>
      <c r="AX385" s="15" t="s">
        <v>74</v>
      </c>
      <c r="AY385" s="197" t="s">
        <v>140</v>
      </c>
    </row>
    <row r="386" spans="1:65" s="13" customFormat="1">
      <c r="B386" s="164"/>
      <c r="D386" s="165" t="s">
        <v>180</v>
      </c>
      <c r="E386" s="166" t="s">
        <v>1</v>
      </c>
      <c r="F386" s="167" t="s">
        <v>1158</v>
      </c>
      <c r="H386" s="168">
        <v>6.68</v>
      </c>
      <c r="I386" s="169"/>
      <c r="L386" s="164"/>
      <c r="M386" s="170"/>
      <c r="N386" s="171"/>
      <c r="O386" s="171"/>
      <c r="P386" s="171"/>
      <c r="Q386" s="171"/>
      <c r="R386" s="171"/>
      <c r="S386" s="171"/>
      <c r="T386" s="172"/>
      <c r="AT386" s="166" t="s">
        <v>180</v>
      </c>
      <c r="AU386" s="166" t="s">
        <v>97</v>
      </c>
      <c r="AV386" s="13" t="s">
        <v>97</v>
      </c>
      <c r="AW386" s="13" t="s">
        <v>30</v>
      </c>
      <c r="AX386" s="13" t="s">
        <v>74</v>
      </c>
      <c r="AY386" s="166" t="s">
        <v>140</v>
      </c>
    </row>
    <row r="387" spans="1:65" s="16" customFormat="1">
      <c r="B387" s="203"/>
      <c r="D387" s="165" t="s">
        <v>180</v>
      </c>
      <c r="E387" s="204" t="s">
        <v>1</v>
      </c>
      <c r="F387" s="205" t="s">
        <v>882</v>
      </c>
      <c r="H387" s="206">
        <v>6.68</v>
      </c>
      <c r="I387" s="207"/>
      <c r="L387" s="203"/>
      <c r="M387" s="208"/>
      <c r="N387" s="209"/>
      <c r="O387" s="209"/>
      <c r="P387" s="209"/>
      <c r="Q387" s="209"/>
      <c r="R387" s="209"/>
      <c r="S387" s="209"/>
      <c r="T387" s="210"/>
      <c r="AT387" s="204" t="s">
        <v>180</v>
      </c>
      <c r="AU387" s="204" t="s">
        <v>97</v>
      </c>
      <c r="AV387" s="16" t="s">
        <v>151</v>
      </c>
      <c r="AW387" s="16" t="s">
        <v>30</v>
      </c>
      <c r="AX387" s="16" t="s">
        <v>74</v>
      </c>
      <c r="AY387" s="204" t="s">
        <v>140</v>
      </c>
    </row>
    <row r="388" spans="1:65" s="15" customFormat="1">
      <c r="B388" s="196"/>
      <c r="D388" s="165" t="s">
        <v>180</v>
      </c>
      <c r="E388" s="197" t="s">
        <v>1</v>
      </c>
      <c r="F388" s="198" t="s">
        <v>1159</v>
      </c>
      <c r="H388" s="197" t="s">
        <v>1</v>
      </c>
      <c r="I388" s="199"/>
      <c r="L388" s="196"/>
      <c r="M388" s="200"/>
      <c r="N388" s="201"/>
      <c r="O388" s="201"/>
      <c r="P388" s="201"/>
      <c r="Q388" s="201"/>
      <c r="R388" s="201"/>
      <c r="S388" s="201"/>
      <c r="T388" s="202"/>
      <c r="AT388" s="197" t="s">
        <v>180</v>
      </c>
      <c r="AU388" s="197" t="s">
        <v>97</v>
      </c>
      <c r="AV388" s="15" t="s">
        <v>82</v>
      </c>
      <c r="AW388" s="15" t="s">
        <v>30</v>
      </c>
      <c r="AX388" s="15" t="s">
        <v>74</v>
      </c>
      <c r="AY388" s="197" t="s">
        <v>140</v>
      </c>
    </row>
    <row r="389" spans="1:65" s="13" customFormat="1">
      <c r="B389" s="164"/>
      <c r="D389" s="165" t="s">
        <v>180</v>
      </c>
      <c r="E389" s="166" t="s">
        <v>1</v>
      </c>
      <c r="F389" s="167" t="s">
        <v>1160</v>
      </c>
      <c r="H389" s="168">
        <v>3.57</v>
      </c>
      <c r="I389" s="169"/>
      <c r="L389" s="164"/>
      <c r="M389" s="170"/>
      <c r="N389" s="171"/>
      <c r="O389" s="171"/>
      <c r="P389" s="171"/>
      <c r="Q389" s="171"/>
      <c r="R389" s="171"/>
      <c r="S389" s="171"/>
      <c r="T389" s="172"/>
      <c r="AT389" s="166" t="s">
        <v>180</v>
      </c>
      <c r="AU389" s="166" t="s">
        <v>97</v>
      </c>
      <c r="AV389" s="13" t="s">
        <v>97</v>
      </c>
      <c r="AW389" s="13" t="s">
        <v>30</v>
      </c>
      <c r="AX389" s="13" t="s">
        <v>74</v>
      </c>
      <c r="AY389" s="166" t="s">
        <v>140</v>
      </c>
    </row>
    <row r="390" spans="1:65" s="16" customFormat="1">
      <c r="B390" s="203"/>
      <c r="D390" s="165" t="s">
        <v>180</v>
      </c>
      <c r="E390" s="204" t="s">
        <v>1</v>
      </c>
      <c r="F390" s="205" t="s">
        <v>882</v>
      </c>
      <c r="H390" s="206">
        <v>3.57</v>
      </c>
      <c r="I390" s="207"/>
      <c r="L390" s="203"/>
      <c r="M390" s="208"/>
      <c r="N390" s="209"/>
      <c r="O390" s="209"/>
      <c r="P390" s="209"/>
      <c r="Q390" s="209"/>
      <c r="R390" s="209"/>
      <c r="S390" s="209"/>
      <c r="T390" s="210"/>
      <c r="AT390" s="204" t="s">
        <v>180</v>
      </c>
      <c r="AU390" s="204" t="s">
        <v>97</v>
      </c>
      <c r="AV390" s="16" t="s">
        <v>151</v>
      </c>
      <c r="AW390" s="16" t="s">
        <v>30</v>
      </c>
      <c r="AX390" s="16" t="s">
        <v>74</v>
      </c>
      <c r="AY390" s="204" t="s">
        <v>140</v>
      </c>
    </row>
    <row r="391" spans="1:65" s="15" customFormat="1">
      <c r="B391" s="196"/>
      <c r="D391" s="165" t="s">
        <v>180</v>
      </c>
      <c r="E391" s="197" t="s">
        <v>1</v>
      </c>
      <c r="F391" s="198" t="s">
        <v>1161</v>
      </c>
      <c r="H391" s="197" t="s">
        <v>1</v>
      </c>
      <c r="I391" s="199"/>
      <c r="L391" s="196"/>
      <c r="M391" s="200"/>
      <c r="N391" s="201"/>
      <c r="O391" s="201"/>
      <c r="P391" s="201"/>
      <c r="Q391" s="201"/>
      <c r="R391" s="201"/>
      <c r="S391" s="201"/>
      <c r="T391" s="202"/>
      <c r="AT391" s="197" t="s">
        <v>180</v>
      </c>
      <c r="AU391" s="197" t="s">
        <v>97</v>
      </c>
      <c r="AV391" s="15" t="s">
        <v>82</v>
      </c>
      <c r="AW391" s="15" t="s">
        <v>30</v>
      </c>
      <c r="AX391" s="15" t="s">
        <v>74</v>
      </c>
      <c r="AY391" s="197" t="s">
        <v>140</v>
      </c>
    </row>
    <row r="392" spans="1:65" s="13" customFormat="1">
      <c r="B392" s="164"/>
      <c r="D392" s="165" t="s">
        <v>180</v>
      </c>
      <c r="E392" s="166" t="s">
        <v>1</v>
      </c>
      <c r="F392" s="167" t="s">
        <v>1162</v>
      </c>
      <c r="H392" s="168">
        <v>12.08</v>
      </c>
      <c r="I392" s="169"/>
      <c r="L392" s="164"/>
      <c r="M392" s="170"/>
      <c r="N392" s="171"/>
      <c r="O392" s="171"/>
      <c r="P392" s="171"/>
      <c r="Q392" s="171"/>
      <c r="R392" s="171"/>
      <c r="S392" s="171"/>
      <c r="T392" s="172"/>
      <c r="AT392" s="166" t="s">
        <v>180</v>
      </c>
      <c r="AU392" s="166" t="s">
        <v>97</v>
      </c>
      <c r="AV392" s="13" t="s">
        <v>97</v>
      </c>
      <c r="AW392" s="13" t="s">
        <v>30</v>
      </c>
      <c r="AX392" s="13" t="s">
        <v>74</v>
      </c>
      <c r="AY392" s="166" t="s">
        <v>140</v>
      </c>
    </row>
    <row r="393" spans="1:65" s="16" customFormat="1">
      <c r="B393" s="203"/>
      <c r="D393" s="165" t="s">
        <v>180</v>
      </c>
      <c r="E393" s="204" t="s">
        <v>1</v>
      </c>
      <c r="F393" s="205" t="s">
        <v>882</v>
      </c>
      <c r="H393" s="206">
        <v>12.08</v>
      </c>
      <c r="I393" s="207"/>
      <c r="L393" s="203"/>
      <c r="M393" s="208"/>
      <c r="N393" s="209"/>
      <c r="O393" s="209"/>
      <c r="P393" s="209"/>
      <c r="Q393" s="209"/>
      <c r="R393" s="209"/>
      <c r="S393" s="209"/>
      <c r="T393" s="210"/>
      <c r="AT393" s="204" t="s">
        <v>180</v>
      </c>
      <c r="AU393" s="204" t="s">
        <v>97</v>
      </c>
      <c r="AV393" s="16" t="s">
        <v>151</v>
      </c>
      <c r="AW393" s="16" t="s">
        <v>30</v>
      </c>
      <c r="AX393" s="16" t="s">
        <v>74</v>
      </c>
      <c r="AY393" s="204" t="s">
        <v>140</v>
      </c>
    </row>
    <row r="394" spans="1:65" s="14" customFormat="1">
      <c r="B394" s="173"/>
      <c r="D394" s="165" t="s">
        <v>180</v>
      </c>
      <c r="E394" s="174" t="s">
        <v>1</v>
      </c>
      <c r="F394" s="175" t="s">
        <v>182</v>
      </c>
      <c r="H394" s="176">
        <v>30.06</v>
      </c>
      <c r="I394" s="177"/>
      <c r="L394" s="173"/>
      <c r="M394" s="178"/>
      <c r="N394" s="179"/>
      <c r="O394" s="179"/>
      <c r="P394" s="179"/>
      <c r="Q394" s="179"/>
      <c r="R394" s="179"/>
      <c r="S394" s="179"/>
      <c r="T394" s="180"/>
      <c r="AT394" s="174" t="s">
        <v>180</v>
      </c>
      <c r="AU394" s="174" t="s">
        <v>97</v>
      </c>
      <c r="AV394" s="14" t="s">
        <v>146</v>
      </c>
      <c r="AW394" s="14" t="s">
        <v>30</v>
      </c>
      <c r="AX394" s="14" t="s">
        <v>82</v>
      </c>
      <c r="AY394" s="174" t="s">
        <v>140</v>
      </c>
    </row>
    <row r="395" spans="1:65" s="2" customFormat="1" ht="21.75" customHeight="1">
      <c r="A395" s="33"/>
      <c r="B395" s="150"/>
      <c r="C395" s="181" t="s">
        <v>430</v>
      </c>
      <c r="D395" s="181" t="s">
        <v>189</v>
      </c>
      <c r="E395" s="182" t="s">
        <v>1163</v>
      </c>
      <c r="F395" s="183" t="s">
        <v>2138</v>
      </c>
      <c r="G395" s="184" t="s">
        <v>264</v>
      </c>
      <c r="H395" s="185">
        <v>510</v>
      </c>
      <c r="I395" s="186"/>
      <c r="J395" s="185">
        <f>ROUND(I395*H395,2)</f>
        <v>0</v>
      </c>
      <c r="K395" s="187"/>
      <c r="L395" s="188"/>
      <c r="M395" s="189" t="s">
        <v>1</v>
      </c>
      <c r="N395" s="190" t="s">
        <v>40</v>
      </c>
      <c r="O395" s="59"/>
      <c r="P395" s="160">
        <f>O395*H395</f>
        <v>0</v>
      </c>
      <c r="Q395" s="160">
        <v>0.44</v>
      </c>
      <c r="R395" s="160">
        <f>Q395*H395</f>
        <v>224.4</v>
      </c>
      <c r="S395" s="160">
        <v>0</v>
      </c>
      <c r="T395" s="161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2" t="s">
        <v>276</v>
      </c>
      <c r="AT395" s="162" t="s">
        <v>189</v>
      </c>
      <c r="AU395" s="162" t="s">
        <v>97</v>
      </c>
      <c r="AY395" s="18" t="s">
        <v>140</v>
      </c>
      <c r="BE395" s="163">
        <f>IF(N395="základná",J395,0)</f>
        <v>0</v>
      </c>
      <c r="BF395" s="163">
        <f>IF(N395="znížená",J395,0)</f>
        <v>0</v>
      </c>
      <c r="BG395" s="163">
        <f>IF(N395="zákl. prenesená",J395,0)</f>
        <v>0</v>
      </c>
      <c r="BH395" s="163">
        <f>IF(N395="zníž. prenesená",J395,0)</f>
        <v>0</v>
      </c>
      <c r="BI395" s="163">
        <f>IF(N395="nulová",J395,0)</f>
        <v>0</v>
      </c>
      <c r="BJ395" s="18" t="s">
        <v>97</v>
      </c>
      <c r="BK395" s="163">
        <f>ROUND(I395*H395,2)</f>
        <v>0</v>
      </c>
      <c r="BL395" s="18" t="s">
        <v>210</v>
      </c>
      <c r="BM395" s="162" t="s">
        <v>1164</v>
      </c>
    </row>
    <row r="396" spans="1:65" s="13" customFormat="1" ht="20.399999999999999">
      <c r="B396" s="164"/>
      <c r="D396" s="165" t="s">
        <v>180</v>
      </c>
      <c r="F396" s="167" t="s">
        <v>1165</v>
      </c>
      <c r="H396" s="168">
        <v>510</v>
      </c>
      <c r="I396" s="169"/>
      <c r="L396" s="164"/>
      <c r="M396" s="170"/>
      <c r="N396" s="171"/>
      <c r="O396" s="171"/>
      <c r="P396" s="171"/>
      <c r="Q396" s="171"/>
      <c r="R396" s="171"/>
      <c r="S396" s="171"/>
      <c r="T396" s="172"/>
      <c r="AT396" s="166" t="s">
        <v>180</v>
      </c>
      <c r="AU396" s="166" t="s">
        <v>97</v>
      </c>
      <c r="AV396" s="13" t="s">
        <v>97</v>
      </c>
      <c r="AW396" s="13" t="s">
        <v>3</v>
      </c>
      <c r="AX396" s="13" t="s">
        <v>82</v>
      </c>
      <c r="AY396" s="166" t="s">
        <v>140</v>
      </c>
    </row>
    <row r="397" spans="1:65" s="2" customFormat="1" ht="16.5" customHeight="1">
      <c r="A397" s="33"/>
      <c r="B397" s="150"/>
      <c r="C397" s="151" t="s">
        <v>437</v>
      </c>
      <c r="D397" s="151" t="s">
        <v>142</v>
      </c>
      <c r="E397" s="152" t="s">
        <v>1166</v>
      </c>
      <c r="F397" s="153" t="s">
        <v>1167</v>
      </c>
      <c r="G397" s="154" t="s">
        <v>145</v>
      </c>
      <c r="H397" s="155">
        <v>2.1</v>
      </c>
      <c r="I397" s="156"/>
      <c r="J397" s="155">
        <f>ROUND(I397*H397,2)</f>
        <v>0</v>
      </c>
      <c r="K397" s="157"/>
      <c r="L397" s="34"/>
      <c r="M397" s="158" t="s">
        <v>1</v>
      </c>
      <c r="N397" s="159" t="s">
        <v>40</v>
      </c>
      <c r="O397" s="59"/>
      <c r="P397" s="160">
        <f>O397*H397</f>
        <v>0</v>
      </c>
      <c r="Q397" s="160">
        <v>0</v>
      </c>
      <c r="R397" s="160">
        <f>Q397*H397</f>
        <v>0</v>
      </c>
      <c r="S397" s="160">
        <v>0</v>
      </c>
      <c r="T397" s="161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2" t="s">
        <v>210</v>
      </c>
      <c r="AT397" s="162" t="s">
        <v>142</v>
      </c>
      <c r="AU397" s="162" t="s">
        <v>97</v>
      </c>
      <c r="AY397" s="18" t="s">
        <v>140</v>
      </c>
      <c r="BE397" s="163">
        <f>IF(N397="základná",J397,0)</f>
        <v>0</v>
      </c>
      <c r="BF397" s="163">
        <f>IF(N397="znížená",J397,0)</f>
        <v>0</v>
      </c>
      <c r="BG397" s="163">
        <f>IF(N397="zákl. prenesená",J397,0)</f>
        <v>0</v>
      </c>
      <c r="BH397" s="163">
        <f>IF(N397="zníž. prenesená",J397,0)</f>
        <v>0</v>
      </c>
      <c r="BI397" s="163">
        <f>IF(N397="nulová",J397,0)</f>
        <v>0</v>
      </c>
      <c r="BJ397" s="18" t="s">
        <v>97</v>
      </c>
      <c r="BK397" s="163">
        <f>ROUND(I397*H397,2)</f>
        <v>0</v>
      </c>
      <c r="BL397" s="18" t="s">
        <v>210</v>
      </c>
      <c r="BM397" s="162" t="s">
        <v>1168</v>
      </c>
    </row>
    <row r="398" spans="1:65" s="13" customFormat="1">
      <c r="B398" s="164"/>
      <c r="D398" s="165" t="s">
        <v>180</v>
      </c>
      <c r="E398" s="166" t="s">
        <v>1</v>
      </c>
      <c r="F398" s="167" t="s">
        <v>1169</v>
      </c>
      <c r="H398" s="168">
        <v>2.1</v>
      </c>
      <c r="I398" s="169"/>
      <c r="L398" s="164"/>
      <c r="M398" s="170"/>
      <c r="N398" s="171"/>
      <c r="O398" s="171"/>
      <c r="P398" s="171"/>
      <c r="Q398" s="171"/>
      <c r="R398" s="171"/>
      <c r="S398" s="171"/>
      <c r="T398" s="172"/>
      <c r="AT398" s="166" t="s">
        <v>180</v>
      </c>
      <c r="AU398" s="166" t="s">
        <v>97</v>
      </c>
      <c r="AV398" s="13" t="s">
        <v>97</v>
      </c>
      <c r="AW398" s="13" t="s">
        <v>30</v>
      </c>
      <c r="AX398" s="13" t="s">
        <v>74</v>
      </c>
      <c r="AY398" s="166" t="s">
        <v>140</v>
      </c>
    </row>
    <row r="399" spans="1:65" s="14" customFormat="1">
      <c r="B399" s="173"/>
      <c r="D399" s="165" t="s">
        <v>180</v>
      </c>
      <c r="E399" s="174" t="s">
        <v>1</v>
      </c>
      <c r="F399" s="175" t="s">
        <v>182</v>
      </c>
      <c r="H399" s="176">
        <v>2.1</v>
      </c>
      <c r="I399" s="177"/>
      <c r="L399" s="173"/>
      <c r="M399" s="178"/>
      <c r="N399" s="179"/>
      <c r="O399" s="179"/>
      <c r="P399" s="179"/>
      <c r="Q399" s="179"/>
      <c r="R399" s="179"/>
      <c r="S399" s="179"/>
      <c r="T399" s="180"/>
      <c r="AT399" s="174" t="s">
        <v>180</v>
      </c>
      <c r="AU399" s="174" t="s">
        <v>97</v>
      </c>
      <c r="AV399" s="14" t="s">
        <v>146</v>
      </c>
      <c r="AW399" s="14" t="s">
        <v>30</v>
      </c>
      <c r="AX399" s="14" t="s">
        <v>82</v>
      </c>
      <c r="AY399" s="174" t="s">
        <v>140</v>
      </c>
    </row>
    <row r="400" spans="1:65" s="2" customFormat="1" ht="21.75" customHeight="1">
      <c r="A400" s="33"/>
      <c r="B400" s="150"/>
      <c r="C400" s="151" t="s">
        <v>1170</v>
      </c>
      <c r="D400" s="151" t="s">
        <v>142</v>
      </c>
      <c r="E400" s="152" t="s">
        <v>1171</v>
      </c>
      <c r="F400" s="153" t="s">
        <v>1172</v>
      </c>
      <c r="G400" s="154" t="s">
        <v>433</v>
      </c>
      <c r="H400" s="156">
        <v>4.5</v>
      </c>
      <c r="I400" s="156"/>
      <c r="J400" s="155">
        <f>ROUND(I400*H400,2)</f>
        <v>0</v>
      </c>
      <c r="K400" s="157"/>
      <c r="L400" s="34"/>
      <c r="M400" s="158" t="s">
        <v>1</v>
      </c>
      <c r="N400" s="159" t="s">
        <v>40</v>
      </c>
      <c r="O400" s="59"/>
      <c r="P400" s="160">
        <f>O400*H400</f>
        <v>0</v>
      </c>
      <c r="Q400" s="160">
        <v>0</v>
      </c>
      <c r="R400" s="160">
        <f>Q400*H400</f>
        <v>0</v>
      </c>
      <c r="S400" s="160">
        <v>0</v>
      </c>
      <c r="T400" s="161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2" t="s">
        <v>210</v>
      </c>
      <c r="AT400" s="162" t="s">
        <v>142</v>
      </c>
      <c r="AU400" s="162" t="s">
        <v>97</v>
      </c>
      <c r="AY400" s="18" t="s">
        <v>140</v>
      </c>
      <c r="BE400" s="163">
        <f>IF(N400="základná",J400,0)</f>
        <v>0</v>
      </c>
      <c r="BF400" s="163">
        <f>IF(N400="znížená",J400,0)</f>
        <v>0</v>
      </c>
      <c r="BG400" s="163">
        <f>IF(N400="zákl. prenesená",J400,0)</f>
        <v>0</v>
      </c>
      <c r="BH400" s="163">
        <f>IF(N400="zníž. prenesená",J400,0)</f>
        <v>0</v>
      </c>
      <c r="BI400" s="163">
        <f>IF(N400="nulová",J400,0)</f>
        <v>0</v>
      </c>
      <c r="BJ400" s="18" t="s">
        <v>97</v>
      </c>
      <c r="BK400" s="163">
        <f>ROUND(I400*H400,2)</f>
        <v>0</v>
      </c>
      <c r="BL400" s="18" t="s">
        <v>210</v>
      </c>
      <c r="BM400" s="162" t="s">
        <v>1173</v>
      </c>
    </row>
    <row r="401" spans="1:65" s="12" customFormat="1" ht="22.8" customHeight="1">
      <c r="B401" s="137"/>
      <c r="D401" s="138" t="s">
        <v>73</v>
      </c>
      <c r="E401" s="148" t="s">
        <v>1174</v>
      </c>
      <c r="F401" s="148" t="s">
        <v>1175</v>
      </c>
      <c r="I401" s="140"/>
      <c r="J401" s="149">
        <f>BK401</f>
        <v>0</v>
      </c>
      <c r="L401" s="137"/>
      <c r="M401" s="142"/>
      <c r="N401" s="143"/>
      <c r="O401" s="143"/>
      <c r="P401" s="144">
        <f>SUM(P402:P411)</f>
        <v>0</v>
      </c>
      <c r="Q401" s="143"/>
      <c r="R401" s="144">
        <f>SUM(R402:R411)</f>
        <v>0.13334400000000002</v>
      </c>
      <c r="S401" s="143"/>
      <c r="T401" s="145">
        <f>SUM(T402:T411)</f>
        <v>0</v>
      </c>
      <c r="AR401" s="138" t="s">
        <v>97</v>
      </c>
      <c r="AT401" s="146" t="s">
        <v>73</v>
      </c>
      <c r="AU401" s="146" t="s">
        <v>82</v>
      </c>
      <c r="AY401" s="138" t="s">
        <v>140</v>
      </c>
      <c r="BK401" s="147">
        <f>SUM(BK402:BK411)</f>
        <v>0</v>
      </c>
    </row>
    <row r="402" spans="1:65" s="2" customFormat="1" ht="33" customHeight="1">
      <c r="A402" s="33"/>
      <c r="B402" s="150"/>
      <c r="C402" s="151" t="s">
        <v>1176</v>
      </c>
      <c r="D402" s="151" t="s">
        <v>142</v>
      </c>
      <c r="E402" s="152" t="s">
        <v>1177</v>
      </c>
      <c r="F402" s="153" t="s">
        <v>1178</v>
      </c>
      <c r="G402" s="154" t="s">
        <v>264</v>
      </c>
      <c r="H402" s="155">
        <v>7.7</v>
      </c>
      <c r="I402" s="156"/>
      <c r="J402" s="155">
        <f>ROUND(I402*H402,2)</f>
        <v>0</v>
      </c>
      <c r="K402" s="157"/>
      <c r="L402" s="34"/>
      <c r="M402" s="158" t="s">
        <v>1</v>
      </c>
      <c r="N402" s="159" t="s">
        <v>40</v>
      </c>
      <c r="O402" s="59"/>
      <c r="P402" s="160">
        <f>O402*H402</f>
        <v>0</v>
      </c>
      <c r="Q402" s="160">
        <v>1.162E-2</v>
      </c>
      <c r="R402" s="160">
        <f>Q402*H402</f>
        <v>8.9473999999999998E-2</v>
      </c>
      <c r="S402" s="160">
        <v>0</v>
      </c>
      <c r="T402" s="161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2" t="s">
        <v>210</v>
      </c>
      <c r="AT402" s="162" t="s">
        <v>142</v>
      </c>
      <c r="AU402" s="162" t="s">
        <v>97</v>
      </c>
      <c r="AY402" s="18" t="s">
        <v>140</v>
      </c>
      <c r="BE402" s="163">
        <f>IF(N402="základná",J402,0)</f>
        <v>0</v>
      </c>
      <c r="BF402" s="163">
        <f>IF(N402="znížená",J402,0)</f>
        <v>0</v>
      </c>
      <c r="BG402" s="163">
        <f>IF(N402="zákl. prenesená",J402,0)</f>
        <v>0</v>
      </c>
      <c r="BH402" s="163">
        <f>IF(N402="zníž. prenesená",J402,0)</f>
        <v>0</v>
      </c>
      <c r="BI402" s="163">
        <f>IF(N402="nulová",J402,0)</f>
        <v>0</v>
      </c>
      <c r="BJ402" s="18" t="s">
        <v>97</v>
      </c>
      <c r="BK402" s="163">
        <f>ROUND(I402*H402,2)</f>
        <v>0</v>
      </c>
      <c r="BL402" s="18" t="s">
        <v>210</v>
      </c>
      <c r="BM402" s="162" t="s">
        <v>1179</v>
      </c>
    </row>
    <row r="403" spans="1:65" s="13" customFormat="1">
      <c r="B403" s="164"/>
      <c r="D403" s="165" t="s">
        <v>180</v>
      </c>
      <c r="E403" s="166" t="s">
        <v>1</v>
      </c>
      <c r="F403" s="167" t="s">
        <v>1180</v>
      </c>
      <c r="H403" s="168">
        <v>7.7</v>
      </c>
      <c r="I403" s="169"/>
      <c r="L403" s="164"/>
      <c r="M403" s="170"/>
      <c r="N403" s="171"/>
      <c r="O403" s="171"/>
      <c r="P403" s="171"/>
      <c r="Q403" s="171"/>
      <c r="R403" s="171"/>
      <c r="S403" s="171"/>
      <c r="T403" s="172"/>
      <c r="AT403" s="166" t="s">
        <v>180</v>
      </c>
      <c r="AU403" s="166" t="s">
        <v>97</v>
      </c>
      <c r="AV403" s="13" t="s">
        <v>97</v>
      </c>
      <c r="AW403" s="13" t="s">
        <v>30</v>
      </c>
      <c r="AX403" s="13" t="s">
        <v>74</v>
      </c>
      <c r="AY403" s="166" t="s">
        <v>140</v>
      </c>
    </row>
    <row r="404" spans="1:65" s="14" customFormat="1">
      <c r="B404" s="173"/>
      <c r="D404" s="165" t="s">
        <v>180</v>
      </c>
      <c r="E404" s="174" t="s">
        <v>1</v>
      </c>
      <c r="F404" s="175" t="s">
        <v>182</v>
      </c>
      <c r="H404" s="176">
        <v>7.7</v>
      </c>
      <c r="I404" s="177"/>
      <c r="L404" s="173"/>
      <c r="M404" s="178"/>
      <c r="N404" s="179"/>
      <c r="O404" s="179"/>
      <c r="P404" s="179"/>
      <c r="Q404" s="179"/>
      <c r="R404" s="179"/>
      <c r="S404" s="179"/>
      <c r="T404" s="180"/>
      <c r="AT404" s="174" t="s">
        <v>180</v>
      </c>
      <c r="AU404" s="174" t="s">
        <v>97</v>
      </c>
      <c r="AV404" s="14" t="s">
        <v>146</v>
      </c>
      <c r="AW404" s="14" t="s">
        <v>30</v>
      </c>
      <c r="AX404" s="14" t="s">
        <v>82</v>
      </c>
      <c r="AY404" s="174" t="s">
        <v>140</v>
      </c>
    </row>
    <row r="405" spans="1:65" s="2" customFormat="1" ht="21.75" customHeight="1">
      <c r="A405" s="33"/>
      <c r="B405" s="150"/>
      <c r="C405" s="151" t="s">
        <v>1181</v>
      </c>
      <c r="D405" s="151" t="s">
        <v>142</v>
      </c>
      <c r="E405" s="152" t="s">
        <v>1182</v>
      </c>
      <c r="F405" s="153" t="s">
        <v>1183</v>
      </c>
      <c r="G405" s="154" t="s">
        <v>270</v>
      </c>
      <c r="H405" s="155">
        <v>14</v>
      </c>
      <c r="I405" s="156"/>
      <c r="J405" s="155">
        <f>ROUND(I405*H405,2)</f>
        <v>0</v>
      </c>
      <c r="K405" s="157"/>
      <c r="L405" s="34"/>
      <c r="M405" s="158" t="s">
        <v>1</v>
      </c>
      <c r="N405" s="159" t="s">
        <v>40</v>
      </c>
      <c r="O405" s="59"/>
      <c r="P405" s="160">
        <f>O405*H405</f>
        <v>0</v>
      </c>
      <c r="Q405" s="160">
        <v>2.5699999999999998E-3</v>
      </c>
      <c r="R405" s="160">
        <f>Q405*H405</f>
        <v>3.5979999999999998E-2</v>
      </c>
      <c r="S405" s="160">
        <v>0</v>
      </c>
      <c r="T405" s="161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2" t="s">
        <v>210</v>
      </c>
      <c r="AT405" s="162" t="s">
        <v>142</v>
      </c>
      <c r="AU405" s="162" t="s">
        <v>97</v>
      </c>
      <c r="AY405" s="18" t="s">
        <v>140</v>
      </c>
      <c r="BE405" s="163">
        <f>IF(N405="základná",J405,0)</f>
        <v>0</v>
      </c>
      <c r="BF405" s="163">
        <f>IF(N405="znížená",J405,0)</f>
        <v>0</v>
      </c>
      <c r="BG405" s="163">
        <f>IF(N405="zákl. prenesená",J405,0)</f>
        <v>0</v>
      </c>
      <c r="BH405" s="163">
        <f>IF(N405="zníž. prenesená",J405,0)</f>
        <v>0</v>
      </c>
      <c r="BI405" s="163">
        <f>IF(N405="nulová",J405,0)</f>
        <v>0</v>
      </c>
      <c r="BJ405" s="18" t="s">
        <v>97</v>
      </c>
      <c r="BK405" s="163">
        <f>ROUND(I405*H405,2)</f>
        <v>0</v>
      </c>
      <c r="BL405" s="18" t="s">
        <v>210</v>
      </c>
      <c r="BM405" s="162" t="s">
        <v>1184</v>
      </c>
    </row>
    <row r="406" spans="1:65" s="13" customFormat="1">
      <c r="B406" s="164"/>
      <c r="D406" s="165" t="s">
        <v>180</v>
      </c>
      <c r="E406" s="166" t="s">
        <v>1</v>
      </c>
      <c r="F406" s="167" t="s">
        <v>1185</v>
      </c>
      <c r="H406" s="168">
        <v>14</v>
      </c>
      <c r="I406" s="169"/>
      <c r="L406" s="164"/>
      <c r="M406" s="170"/>
      <c r="N406" s="171"/>
      <c r="O406" s="171"/>
      <c r="P406" s="171"/>
      <c r="Q406" s="171"/>
      <c r="R406" s="171"/>
      <c r="S406" s="171"/>
      <c r="T406" s="172"/>
      <c r="AT406" s="166" t="s">
        <v>180</v>
      </c>
      <c r="AU406" s="166" t="s">
        <v>97</v>
      </c>
      <c r="AV406" s="13" t="s">
        <v>97</v>
      </c>
      <c r="AW406" s="13" t="s">
        <v>30</v>
      </c>
      <c r="AX406" s="13" t="s">
        <v>74</v>
      </c>
      <c r="AY406" s="166" t="s">
        <v>140</v>
      </c>
    </row>
    <row r="407" spans="1:65" s="14" customFormat="1">
      <c r="B407" s="173"/>
      <c r="D407" s="165" t="s">
        <v>180</v>
      </c>
      <c r="E407" s="174" t="s">
        <v>1</v>
      </c>
      <c r="F407" s="175" t="s">
        <v>182</v>
      </c>
      <c r="H407" s="176">
        <v>14</v>
      </c>
      <c r="I407" s="177"/>
      <c r="L407" s="173"/>
      <c r="M407" s="178"/>
      <c r="N407" s="179"/>
      <c r="O407" s="179"/>
      <c r="P407" s="179"/>
      <c r="Q407" s="179"/>
      <c r="R407" s="179"/>
      <c r="S407" s="179"/>
      <c r="T407" s="180"/>
      <c r="AT407" s="174" t="s">
        <v>180</v>
      </c>
      <c r="AU407" s="174" t="s">
        <v>97</v>
      </c>
      <c r="AV407" s="14" t="s">
        <v>146</v>
      </c>
      <c r="AW407" s="14" t="s">
        <v>30</v>
      </c>
      <c r="AX407" s="14" t="s">
        <v>82</v>
      </c>
      <c r="AY407" s="174" t="s">
        <v>140</v>
      </c>
    </row>
    <row r="408" spans="1:65" s="2" customFormat="1" ht="33" customHeight="1">
      <c r="A408" s="33"/>
      <c r="B408" s="150"/>
      <c r="C408" s="151" t="s">
        <v>1186</v>
      </c>
      <c r="D408" s="151" t="s">
        <v>142</v>
      </c>
      <c r="E408" s="152" t="s">
        <v>1187</v>
      </c>
      <c r="F408" s="153" t="s">
        <v>1188</v>
      </c>
      <c r="G408" s="154" t="s">
        <v>270</v>
      </c>
      <c r="H408" s="155">
        <v>3</v>
      </c>
      <c r="I408" s="156"/>
      <c r="J408" s="155">
        <f>ROUND(I408*H408,2)</f>
        <v>0</v>
      </c>
      <c r="K408" s="157"/>
      <c r="L408" s="34"/>
      <c r="M408" s="158" t="s">
        <v>1</v>
      </c>
      <c r="N408" s="159" t="s">
        <v>40</v>
      </c>
      <c r="O408" s="59"/>
      <c r="P408" s="160">
        <f>O408*H408</f>
        <v>0</v>
      </c>
      <c r="Q408" s="160">
        <v>2.63E-3</v>
      </c>
      <c r="R408" s="160">
        <f>Q408*H408</f>
        <v>7.8899999999999994E-3</v>
      </c>
      <c r="S408" s="160">
        <v>0</v>
      </c>
      <c r="T408" s="161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2" t="s">
        <v>210</v>
      </c>
      <c r="AT408" s="162" t="s">
        <v>142</v>
      </c>
      <c r="AU408" s="162" t="s">
        <v>97</v>
      </c>
      <c r="AY408" s="18" t="s">
        <v>140</v>
      </c>
      <c r="BE408" s="163">
        <f>IF(N408="základná",J408,0)</f>
        <v>0</v>
      </c>
      <c r="BF408" s="163">
        <f>IF(N408="znížená",J408,0)</f>
        <v>0</v>
      </c>
      <c r="BG408" s="163">
        <f>IF(N408="zákl. prenesená",J408,0)</f>
        <v>0</v>
      </c>
      <c r="BH408" s="163">
        <f>IF(N408="zníž. prenesená",J408,0)</f>
        <v>0</v>
      </c>
      <c r="BI408" s="163">
        <f>IF(N408="nulová",J408,0)</f>
        <v>0</v>
      </c>
      <c r="BJ408" s="18" t="s">
        <v>97</v>
      </c>
      <c r="BK408" s="163">
        <f>ROUND(I408*H408,2)</f>
        <v>0</v>
      </c>
      <c r="BL408" s="18" t="s">
        <v>210</v>
      </c>
      <c r="BM408" s="162" t="s">
        <v>1189</v>
      </c>
    </row>
    <row r="409" spans="1:65" s="13" customFormat="1">
      <c r="B409" s="164"/>
      <c r="D409" s="165" t="s">
        <v>180</v>
      </c>
      <c r="E409" s="166" t="s">
        <v>1</v>
      </c>
      <c r="F409" s="167" t="s">
        <v>1190</v>
      </c>
      <c r="H409" s="168">
        <v>3</v>
      </c>
      <c r="I409" s="169"/>
      <c r="L409" s="164"/>
      <c r="M409" s="170"/>
      <c r="N409" s="171"/>
      <c r="O409" s="171"/>
      <c r="P409" s="171"/>
      <c r="Q409" s="171"/>
      <c r="R409" s="171"/>
      <c r="S409" s="171"/>
      <c r="T409" s="172"/>
      <c r="AT409" s="166" t="s">
        <v>180</v>
      </c>
      <c r="AU409" s="166" t="s">
        <v>97</v>
      </c>
      <c r="AV409" s="13" t="s">
        <v>97</v>
      </c>
      <c r="AW409" s="13" t="s">
        <v>30</v>
      </c>
      <c r="AX409" s="13" t="s">
        <v>74</v>
      </c>
      <c r="AY409" s="166" t="s">
        <v>140</v>
      </c>
    </row>
    <row r="410" spans="1:65" s="14" customFormat="1">
      <c r="B410" s="173"/>
      <c r="D410" s="165" t="s">
        <v>180</v>
      </c>
      <c r="E410" s="174" t="s">
        <v>1</v>
      </c>
      <c r="F410" s="175" t="s">
        <v>182</v>
      </c>
      <c r="H410" s="176">
        <v>3</v>
      </c>
      <c r="I410" s="177"/>
      <c r="L410" s="173"/>
      <c r="M410" s="178"/>
      <c r="N410" s="179"/>
      <c r="O410" s="179"/>
      <c r="P410" s="179"/>
      <c r="Q410" s="179"/>
      <c r="R410" s="179"/>
      <c r="S410" s="179"/>
      <c r="T410" s="180"/>
      <c r="AT410" s="174" t="s">
        <v>180</v>
      </c>
      <c r="AU410" s="174" t="s">
        <v>97</v>
      </c>
      <c r="AV410" s="14" t="s">
        <v>146</v>
      </c>
      <c r="AW410" s="14" t="s">
        <v>30</v>
      </c>
      <c r="AX410" s="14" t="s">
        <v>82</v>
      </c>
      <c r="AY410" s="174" t="s">
        <v>140</v>
      </c>
    </row>
    <row r="411" spans="1:65" s="2" customFormat="1" ht="21.75" customHeight="1">
      <c r="A411" s="33"/>
      <c r="B411" s="150"/>
      <c r="C411" s="151" t="s">
        <v>1191</v>
      </c>
      <c r="D411" s="151" t="s">
        <v>142</v>
      </c>
      <c r="E411" s="152" t="s">
        <v>1192</v>
      </c>
      <c r="F411" s="153" t="s">
        <v>1193</v>
      </c>
      <c r="G411" s="154" t="s">
        <v>433</v>
      </c>
      <c r="H411" s="156">
        <v>1.85</v>
      </c>
      <c r="I411" s="156"/>
      <c r="J411" s="155">
        <f>ROUND(I411*H411,2)</f>
        <v>0</v>
      </c>
      <c r="K411" s="157"/>
      <c r="L411" s="34"/>
      <c r="M411" s="158" t="s">
        <v>1</v>
      </c>
      <c r="N411" s="159" t="s">
        <v>40</v>
      </c>
      <c r="O411" s="59"/>
      <c r="P411" s="160">
        <f>O411*H411</f>
        <v>0</v>
      </c>
      <c r="Q411" s="160">
        <v>0</v>
      </c>
      <c r="R411" s="160">
        <f>Q411*H411</f>
        <v>0</v>
      </c>
      <c r="S411" s="160">
        <v>0</v>
      </c>
      <c r="T411" s="161">
        <f>S411*H411</f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62" t="s">
        <v>210</v>
      </c>
      <c r="AT411" s="162" t="s">
        <v>142</v>
      </c>
      <c r="AU411" s="162" t="s">
        <v>97</v>
      </c>
      <c r="AY411" s="18" t="s">
        <v>140</v>
      </c>
      <c r="BE411" s="163">
        <f>IF(N411="základná",J411,0)</f>
        <v>0</v>
      </c>
      <c r="BF411" s="163">
        <f>IF(N411="znížená",J411,0)</f>
        <v>0</v>
      </c>
      <c r="BG411" s="163">
        <f>IF(N411="zákl. prenesená",J411,0)</f>
        <v>0</v>
      </c>
      <c r="BH411" s="163">
        <f>IF(N411="zníž. prenesená",J411,0)</f>
        <v>0</v>
      </c>
      <c r="BI411" s="163">
        <f>IF(N411="nulová",J411,0)</f>
        <v>0</v>
      </c>
      <c r="BJ411" s="18" t="s">
        <v>97</v>
      </c>
      <c r="BK411" s="163">
        <f>ROUND(I411*H411,2)</f>
        <v>0</v>
      </c>
      <c r="BL411" s="18" t="s">
        <v>210</v>
      </c>
      <c r="BM411" s="162" t="s">
        <v>1194</v>
      </c>
    </row>
    <row r="412" spans="1:65" s="12" customFormat="1" ht="22.8" customHeight="1">
      <c r="B412" s="137"/>
      <c r="D412" s="138" t="s">
        <v>73</v>
      </c>
      <c r="E412" s="148" t="s">
        <v>1195</v>
      </c>
      <c r="F412" s="148" t="s">
        <v>1196</v>
      </c>
      <c r="I412" s="140"/>
      <c r="J412" s="149">
        <f>BK412</f>
        <v>0</v>
      </c>
      <c r="L412" s="137"/>
      <c r="M412" s="142"/>
      <c r="N412" s="143"/>
      <c r="O412" s="143"/>
      <c r="P412" s="144">
        <f>SUM(P413:P554)</f>
        <v>0</v>
      </c>
      <c r="Q412" s="143"/>
      <c r="R412" s="144">
        <f>SUM(R413:R554)</f>
        <v>11.215510700000001</v>
      </c>
      <c r="S412" s="143"/>
      <c r="T412" s="145">
        <f>SUM(T413:T554)</f>
        <v>0</v>
      </c>
      <c r="AR412" s="138" t="s">
        <v>97</v>
      </c>
      <c r="AT412" s="146" t="s">
        <v>73</v>
      </c>
      <c r="AU412" s="146" t="s">
        <v>82</v>
      </c>
      <c r="AY412" s="138" t="s">
        <v>140</v>
      </c>
      <c r="BK412" s="147">
        <f>SUM(BK413:BK554)</f>
        <v>0</v>
      </c>
    </row>
    <row r="413" spans="1:65" s="2" customFormat="1" ht="16.5" customHeight="1">
      <c r="A413" s="33"/>
      <c r="B413" s="150"/>
      <c r="C413" s="151" t="s">
        <v>1197</v>
      </c>
      <c r="D413" s="151" t="s">
        <v>142</v>
      </c>
      <c r="E413" s="152" t="s">
        <v>1198</v>
      </c>
      <c r="F413" s="153" t="s">
        <v>1199</v>
      </c>
      <c r="G413" s="154" t="s">
        <v>145</v>
      </c>
      <c r="H413" s="155">
        <v>75.930000000000007</v>
      </c>
      <c r="I413" s="156"/>
      <c r="J413" s="155">
        <f>ROUND(I413*H413,2)</f>
        <v>0</v>
      </c>
      <c r="K413" s="157"/>
      <c r="L413" s="34"/>
      <c r="M413" s="158" t="s">
        <v>1</v>
      </c>
      <c r="N413" s="159" t="s">
        <v>40</v>
      </c>
      <c r="O413" s="59"/>
      <c r="P413" s="160">
        <f>O413*H413</f>
        <v>0</v>
      </c>
      <c r="Q413" s="160">
        <v>8.4999999999999995E-4</v>
      </c>
      <c r="R413" s="160">
        <f>Q413*H413</f>
        <v>6.4540500000000001E-2</v>
      </c>
      <c r="S413" s="160">
        <v>0</v>
      </c>
      <c r="T413" s="161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62" t="s">
        <v>210</v>
      </c>
      <c r="AT413" s="162" t="s">
        <v>142</v>
      </c>
      <c r="AU413" s="162" t="s">
        <v>97</v>
      </c>
      <c r="AY413" s="18" t="s">
        <v>140</v>
      </c>
      <c r="BE413" s="163">
        <f>IF(N413="základná",J413,0)</f>
        <v>0</v>
      </c>
      <c r="BF413" s="163">
        <f>IF(N413="znížená",J413,0)</f>
        <v>0</v>
      </c>
      <c r="BG413" s="163">
        <f>IF(N413="zákl. prenesená",J413,0)</f>
        <v>0</v>
      </c>
      <c r="BH413" s="163">
        <f>IF(N413="zníž. prenesená",J413,0)</f>
        <v>0</v>
      </c>
      <c r="BI413" s="163">
        <f>IF(N413="nulová",J413,0)</f>
        <v>0</v>
      </c>
      <c r="BJ413" s="18" t="s">
        <v>97</v>
      </c>
      <c r="BK413" s="163">
        <f>ROUND(I413*H413,2)</f>
        <v>0</v>
      </c>
      <c r="BL413" s="18" t="s">
        <v>210</v>
      </c>
      <c r="BM413" s="162" t="s">
        <v>1200</v>
      </c>
    </row>
    <row r="414" spans="1:65" s="15" customFormat="1">
      <c r="B414" s="196"/>
      <c r="D414" s="165" t="s">
        <v>180</v>
      </c>
      <c r="E414" s="197" t="s">
        <v>1</v>
      </c>
      <c r="F414" s="198" t="s">
        <v>1201</v>
      </c>
      <c r="H414" s="197" t="s">
        <v>1</v>
      </c>
      <c r="I414" s="199"/>
      <c r="L414" s="196"/>
      <c r="M414" s="200"/>
      <c r="N414" s="201"/>
      <c r="O414" s="201"/>
      <c r="P414" s="201"/>
      <c r="Q414" s="201"/>
      <c r="R414" s="201"/>
      <c r="S414" s="201"/>
      <c r="T414" s="202"/>
      <c r="AT414" s="197" t="s">
        <v>180</v>
      </c>
      <c r="AU414" s="197" t="s">
        <v>97</v>
      </c>
      <c r="AV414" s="15" t="s">
        <v>82</v>
      </c>
      <c r="AW414" s="15" t="s">
        <v>30</v>
      </c>
      <c r="AX414" s="15" t="s">
        <v>74</v>
      </c>
      <c r="AY414" s="197" t="s">
        <v>140</v>
      </c>
    </row>
    <row r="415" spans="1:65" s="13" customFormat="1">
      <c r="B415" s="164"/>
      <c r="D415" s="165" t="s">
        <v>180</v>
      </c>
      <c r="E415" s="166" t="s">
        <v>1</v>
      </c>
      <c r="F415" s="167" t="s">
        <v>1202</v>
      </c>
      <c r="H415" s="168">
        <v>75.930000000000007</v>
      </c>
      <c r="I415" s="169"/>
      <c r="L415" s="164"/>
      <c r="M415" s="170"/>
      <c r="N415" s="171"/>
      <c r="O415" s="171"/>
      <c r="P415" s="171"/>
      <c r="Q415" s="171"/>
      <c r="R415" s="171"/>
      <c r="S415" s="171"/>
      <c r="T415" s="172"/>
      <c r="AT415" s="166" t="s">
        <v>180</v>
      </c>
      <c r="AU415" s="166" t="s">
        <v>97</v>
      </c>
      <c r="AV415" s="13" t="s">
        <v>97</v>
      </c>
      <c r="AW415" s="13" t="s">
        <v>30</v>
      </c>
      <c r="AX415" s="13" t="s">
        <v>74</v>
      </c>
      <c r="AY415" s="166" t="s">
        <v>140</v>
      </c>
    </row>
    <row r="416" spans="1:65" s="14" customFormat="1">
      <c r="B416" s="173"/>
      <c r="D416" s="165" t="s">
        <v>180</v>
      </c>
      <c r="E416" s="174" t="s">
        <v>1</v>
      </c>
      <c r="F416" s="175" t="s">
        <v>182</v>
      </c>
      <c r="H416" s="176">
        <v>75.930000000000007</v>
      </c>
      <c r="I416" s="177"/>
      <c r="L416" s="173"/>
      <c r="M416" s="178"/>
      <c r="N416" s="179"/>
      <c r="O416" s="179"/>
      <c r="P416" s="179"/>
      <c r="Q416" s="179"/>
      <c r="R416" s="179"/>
      <c r="S416" s="179"/>
      <c r="T416" s="180"/>
      <c r="AT416" s="174" t="s">
        <v>180</v>
      </c>
      <c r="AU416" s="174" t="s">
        <v>97</v>
      </c>
      <c r="AV416" s="14" t="s">
        <v>146</v>
      </c>
      <c r="AW416" s="14" t="s">
        <v>30</v>
      </c>
      <c r="AX416" s="14" t="s">
        <v>82</v>
      </c>
      <c r="AY416" s="174" t="s">
        <v>140</v>
      </c>
    </row>
    <row r="417" spans="1:65" s="2" customFormat="1" ht="21.75" customHeight="1">
      <c r="A417" s="33"/>
      <c r="B417" s="150"/>
      <c r="C417" s="181" t="s">
        <v>1203</v>
      </c>
      <c r="D417" s="181" t="s">
        <v>189</v>
      </c>
      <c r="E417" s="182" t="s">
        <v>1204</v>
      </c>
      <c r="F417" s="183" t="s">
        <v>1205</v>
      </c>
      <c r="G417" s="184" t="s">
        <v>145</v>
      </c>
      <c r="H417" s="185">
        <v>93.75</v>
      </c>
      <c r="I417" s="186"/>
      <c r="J417" s="185">
        <f>ROUND(I417*H417,2)</f>
        <v>0</v>
      </c>
      <c r="K417" s="187"/>
      <c r="L417" s="188"/>
      <c r="M417" s="189" t="s">
        <v>1</v>
      </c>
      <c r="N417" s="190" t="s">
        <v>40</v>
      </c>
      <c r="O417" s="59"/>
      <c r="P417" s="160">
        <f>O417*H417</f>
        <v>0</v>
      </c>
      <c r="Q417" s="160">
        <v>5.0000000000000002E-5</v>
      </c>
      <c r="R417" s="160">
        <f>Q417*H417</f>
        <v>4.6874999999999998E-3</v>
      </c>
      <c r="S417" s="160">
        <v>0</v>
      </c>
      <c r="T417" s="161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2" t="s">
        <v>276</v>
      </c>
      <c r="AT417" s="162" t="s">
        <v>189</v>
      </c>
      <c r="AU417" s="162" t="s">
        <v>97</v>
      </c>
      <c r="AY417" s="18" t="s">
        <v>140</v>
      </c>
      <c r="BE417" s="163">
        <f>IF(N417="základná",J417,0)</f>
        <v>0</v>
      </c>
      <c r="BF417" s="163">
        <f>IF(N417="znížená",J417,0)</f>
        <v>0</v>
      </c>
      <c r="BG417" s="163">
        <f>IF(N417="zákl. prenesená",J417,0)</f>
        <v>0</v>
      </c>
      <c r="BH417" s="163">
        <f>IF(N417="zníž. prenesená",J417,0)</f>
        <v>0</v>
      </c>
      <c r="BI417" s="163">
        <f>IF(N417="nulová",J417,0)</f>
        <v>0</v>
      </c>
      <c r="BJ417" s="18" t="s">
        <v>97</v>
      </c>
      <c r="BK417" s="163">
        <f>ROUND(I417*H417,2)</f>
        <v>0</v>
      </c>
      <c r="BL417" s="18" t="s">
        <v>210</v>
      </c>
      <c r="BM417" s="162" t="s">
        <v>1206</v>
      </c>
    </row>
    <row r="418" spans="1:65" s="13" customFormat="1">
      <c r="B418" s="164"/>
      <c r="D418" s="165" t="s">
        <v>180</v>
      </c>
      <c r="E418" s="166" t="s">
        <v>1</v>
      </c>
      <c r="F418" s="167" t="s">
        <v>1207</v>
      </c>
      <c r="H418" s="168">
        <v>93.75</v>
      </c>
      <c r="I418" s="169"/>
      <c r="L418" s="164"/>
      <c r="M418" s="170"/>
      <c r="N418" s="171"/>
      <c r="O418" s="171"/>
      <c r="P418" s="171"/>
      <c r="Q418" s="171"/>
      <c r="R418" s="171"/>
      <c r="S418" s="171"/>
      <c r="T418" s="172"/>
      <c r="AT418" s="166" t="s">
        <v>180</v>
      </c>
      <c r="AU418" s="166" t="s">
        <v>97</v>
      </c>
      <c r="AV418" s="13" t="s">
        <v>97</v>
      </c>
      <c r="AW418" s="13" t="s">
        <v>30</v>
      </c>
      <c r="AX418" s="13" t="s">
        <v>74</v>
      </c>
      <c r="AY418" s="166" t="s">
        <v>140</v>
      </c>
    </row>
    <row r="419" spans="1:65" s="14" customFormat="1">
      <c r="B419" s="173"/>
      <c r="D419" s="165" t="s">
        <v>180</v>
      </c>
      <c r="E419" s="174" t="s">
        <v>1</v>
      </c>
      <c r="F419" s="175" t="s">
        <v>182</v>
      </c>
      <c r="H419" s="176">
        <v>93.75</v>
      </c>
      <c r="I419" s="177"/>
      <c r="L419" s="173"/>
      <c r="M419" s="178"/>
      <c r="N419" s="179"/>
      <c r="O419" s="179"/>
      <c r="P419" s="179"/>
      <c r="Q419" s="179"/>
      <c r="R419" s="179"/>
      <c r="S419" s="179"/>
      <c r="T419" s="180"/>
      <c r="AT419" s="174" t="s">
        <v>180</v>
      </c>
      <c r="AU419" s="174" t="s">
        <v>97</v>
      </c>
      <c r="AV419" s="14" t="s">
        <v>146</v>
      </c>
      <c r="AW419" s="14" t="s">
        <v>30</v>
      </c>
      <c r="AX419" s="14" t="s">
        <v>82</v>
      </c>
      <c r="AY419" s="174" t="s">
        <v>140</v>
      </c>
    </row>
    <row r="420" spans="1:65" s="2" customFormat="1" ht="21.75" customHeight="1">
      <c r="A420" s="33"/>
      <c r="B420" s="150"/>
      <c r="C420" s="151" t="s">
        <v>1208</v>
      </c>
      <c r="D420" s="151" t="s">
        <v>142</v>
      </c>
      <c r="E420" s="152" t="s">
        <v>1209</v>
      </c>
      <c r="F420" s="153" t="s">
        <v>1210</v>
      </c>
      <c r="G420" s="154" t="s">
        <v>145</v>
      </c>
      <c r="H420" s="155">
        <v>16</v>
      </c>
      <c r="I420" s="156"/>
      <c r="J420" s="155">
        <f>ROUND(I420*H420,2)</f>
        <v>0</v>
      </c>
      <c r="K420" s="157"/>
      <c r="L420" s="34"/>
      <c r="M420" s="158" t="s">
        <v>1</v>
      </c>
      <c r="N420" s="159" t="s">
        <v>40</v>
      </c>
      <c r="O420" s="59"/>
      <c r="P420" s="160">
        <f>O420*H420</f>
        <v>0</v>
      </c>
      <c r="Q420" s="160">
        <v>1.4300000000000001E-3</v>
      </c>
      <c r="R420" s="160">
        <f>Q420*H420</f>
        <v>2.2880000000000001E-2</v>
      </c>
      <c r="S420" s="160">
        <v>0</v>
      </c>
      <c r="T420" s="161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2" t="s">
        <v>210</v>
      </c>
      <c r="AT420" s="162" t="s">
        <v>142</v>
      </c>
      <c r="AU420" s="162" t="s">
        <v>97</v>
      </c>
      <c r="AY420" s="18" t="s">
        <v>140</v>
      </c>
      <c r="BE420" s="163">
        <f>IF(N420="základná",J420,0)</f>
        <v>0</v>
      </c>
      <c r="BF420" s="163">
        <f>IF(N420="znížená",J420,0)</f>
        <v>0</v>
      </c>
      <c r="BG420" s="163">
        <f>IF(N420="zákl. prenesená",J420,0)</f>
        <v>0</v>
      </c>
      <c r="BH420" s="163">
        <f>IF(N420="zníž. prenesená",J420,0)</f>
        <v>0</v>
      </c>
      <c r="BI420" s="163">
        <f>IF(N420="nulová",J420,0)</f>
        <v>0</v>
      </c>
      <c r="BJ420" s="18" t="s">
        <v>97</v>
      </c>
      <c r="BK420" s="163">
        <f>ROUND(I420*H420,2)</f>
        <v>0</v>
      </c>
      <c r="BL420" s="18" t="s">
        <v>210</v>
      </c>
      <c r="BM420" s="162" t="s">
        <v>1211</v>
      </c>
    </row>
    <row r="421" spans="1:65" s="15" customFormat="1">
      <c r="B421" s="196"/>
      <c r="D421" s="165" t="s">
        <v>180</v>
      </c>
      <c r="E421" s="197" t="s">
        <v>1</v>
      </c>
      <c r="F421" s="198" t="s">
        <v>1212</v>
      </c>
      <c r="H421" s="197" t="s">
        <v>1</v>
      </c>
      <c r="I421" s="199"/>
      <c r="L421" s="196"/>
      <c r="M421" s="200"/>
      <c r="N421" s="201"/>
      <c r="O421" s="201"/>
      <c r="P421" s="201"/>
      <c r="Q421" s="201"/>
      <c r="R421" s="201"/>
      <c r="S421" s="201"/>
      <c r="T421" s="202"/>
      <c r="AT421" s="197" t="s">
        <v>180</v>
      </c>
      <c r="AU421" s="197" t="s">
        <v>97</v>
      </c>
      <c r="AV421" s="15" t="s">
        <v>82</v>
      </c>
      <c r="AW421" s="15" t="s">
        <v>30</v>
      </c>
      <c r="AX421" s="15" t="s">
        <v>74</v>
      </c>
      <c r="AY421" s="197" t="s">
        <v>140</v>
      </c>
    </row>
    <row r="422" spans="1:65" s="13" customFormat="1">
      <c r="B422" s="164"/>
      <c r="D422" s="165" t="s">
        <v>180</v>
      </c>
      <c r="E422" s="166" t="s">
        <v>1</v>
      </c>
      <c r="F422" s="167" t="s">
        <v>1213</v>
      </c>
      <c r="H422" s="168">
        <v>12.6</v>
      </c>
      <c r="I422" s="169"/>
      <c r="L422" s="164"/>
      <c r="M422" s="170"/>
      <c r="N422" s="171"/>
      <c r="O422" s="171"/>
      <c r="P422" s="171"/>
      <c r="Q422" s="171"/>
      <c r="R422" s="171"/>
      <c r="S422" s="171"/>
      <c r="T422" s="172"/>
      <c r="AT422" s="166" t="s">
        <v>180</v>
      </c>
      <c r="AU422" s="166" t="s">
        <v>97</v>
      </c>
      <c r="AV422" s="13" t="s">
        <v>97</v>
      </c>
      <c r="AW422" s="13" t="s">
        <v>30</v>
      </c>
      <c r="AX422" s="13" t="s">
        <v>74</v>
      </c>
      <c r="AY422" s="166" t="s">
        <v>140</v>
      </c>
    </row>
    <row r="423" spans="1:65" s="13" customFormat="1">
      <c r="B423" s="164"/>
      <c r="D423" s="165" t="s">
        <v>180</v>
      </c>
      <c r="E423" s="166" t="s">
        <v>1</v>
      </c>
      <c r="F423" s="167" t="s">
        <v>943</v>
      </c>
      <c r="H423" s="168">
        <v>3.4</v>
      </c>
      <c r="I423" s="169"/>
      <c r="L423" s="164"/>
      <c r="M423" s="170"/>
      <c r="N423" s="171"/>
      <c r="O423" s="171"/>
      <c r="P423" s="171"/>
      <c r="Q423" s="171"/>
      <c r="R423" s="171"/>
      <c r="S423" s="171"/>
      <c r="T423" s="172"/>
      <c r="AT423" s="166" t="s">
        <v>180</v>
      </c>
      <c r="AU423" s="166" t="s">
        <v>97</v>
      </c>
      <c r="AV423" s="13" t="s">
        <v>97</v>
      </c>
      <c r="AW423" s="13" t="s">
        <v>30</v>
      </c>
      <c r="AX423" s="13" t="s">
        <v>74</v>
      </c>
      <c r="AY423" s="166" t="s">
        <v>140</v>
      </c>
    </row>
    <row r="424" spans="1:65" s="14" customFormat="1">
      <c r="B424" s="173"/>
      <c r="D424" s="165" t="s">
        <v>180</v>
      </c>
      <c r="E424" s="174" t="s">
        <v>1</v>
      </c>
      <c r="F424" s="175" t="s">
        <v>182</v>
      </c>
      <c r="H424" s="176">
        <v>16</v>
      </c>
      <c r="I424" s="177"/>
      <c r="L424" s="173"/>
      <c r="M424" s="178"/>
      <c r="N424" s="179"/>
      <c r="O424" s="179"/>
      <c r="P424" s="179"/>
      <c r="Q424" s="179"/>
      <c r="R424" s="179"/>
      <c r="S424" s="179"/>
      <c r="T424" s="180"/>
      <c r="AT424" s="174" t="s">
        <v>180</v>
      </c>
      <c r="AU424" s="174" t="s">
        <v>97</v>
      </c>
      <c r="AV424" s="14" t="s">
        <v>146</v>
      </c>
      <c r="AW424" s="14" t="s">
        <v>30</v>
      </c>
      <c r="AX424" s="14" t="s">
        <v>82</v>
      </c>
      <c r="AY424" s="174" t="s">
        <v>140</v>
      </c>
    </row>
    <row r="425" spans="1:65" s="2" customFormat="1" ht="21.75" customHeight="1">
      <c r="A425" s="33"/>
      <c r="B425" s="150"/>
      <c r="C425" s="181" t="s">
        <v>1214</v>
      </c>
      <c r="D425" s="181" t="s">
        <v>189</v>
      </c>
      <c r="E425" s="182" t="s">
        <v>1215</v>
      </c>
      <c r="F425" s="183" t="s">
        <v>1216</v>
      </c>
      <c r="G425" s="184" t="s">
        <v>145</v>
      </c>
      <c r="H425" s="185">
        <v>19.2</v>
      </c>
      <c r="I425" s="186"/>
      <c r="J425" s="185">
        <f>ROUND(I425*H425,2)</f>
        <v>0</v>
      </c>
      <c r="K425" s="187"/>
      <c r="L425" s="188"/>
      <c r="M425" s="189" t="s">
        <v>1</v>
      </c>
      <c r="N425" s="190" t="s">
        <v>40</v>
      </c>
      <c r="O425" s="59"/>
      <c r="P425" s="160">
        <f>O425*H425</f>
        <v>0</v>
      </c>
      <c r="Q425" s="160">
        <v>4.81E-3</v>
      </c>
      <c r="R425" s="160">
        <f>Q425*H425</f>
        <v>9.2352000000000004E-2</v>
      </c>
      <c r="S425" s="160">
        <v>0</v>
      </c>
      <c r="T425" s="161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2" t="s">
        <v>276</v>
      </c>
      <c r="AT425" s="162" t="s">
        <v>189</v>
      </c>
      <c r="AU425" s="162" t="s">
        <v>97</v>
      </c>
      <c r="AY425" s="18" t="s">
        <v>140</v>
      </c>
      <c r="BE425" s="163">
        <f>IF(N425="základná",J425,0)</f>
        <v>0</v>
      </c>
      <c r="BF425" s="163">
        <f>IF(N425="znížená",J425,0)</f>
        <v>0</v>
      </c>
      <c r="BG425" s="163">
        <f>IF(N425="zákl. prenesená",J425,0)</f>
        <v>0</v>
      </c>
      <c r="BH425" s="163">
        <f>IF(N425="zníž. prenesená",J425,0)</f>
        <v>0</v>
      </c>
      <c r="BI425" s="163">
        <f>IF(N425="nulová",J425,0)</f>
        <v>0</v>
      </c>
      <c r="BJ425" s="18" t="s">
        <v>97</v>
      </c>
      <c r="BK425" s="163">
        <f>ROUND(I425*H425,2)</f>
        <v>0</v>
      </c>
      <c r="BL425" s="18" t="s">
        <v>210</v>
      </c>
      <c r="BM425" s="162" t="s">
        <v>1217</v>
      </c>
    </row>
    <row r="426" spans="1:65" s="13" customFormat="1">
      <c r="B426" s="164"/>
      <c r="D426" s="165" t="s">
        <v>180</v>
      </c>
      <c r="E426" s="166" t="s">
        <v>1</v>
      </c>
      <c r="F426" s="167" t="s">
        <v>1218</v>
      </c>
      <c r="H426" s="168">
        <v>19.2</v>
      </c>
      <c r="I426" s="169"/>
      <c r="L426" s="164"/>
      <c r="M426" s="170"/>
      <c r="N426" s="171"/>
      <c r="O426" s="171"/>
      <c r="P426" s="171"/>
      <c r="Q426" s="171"/>
      <c r="R426" s="171"/>
      <c r="S426" s="171"/>
      <c r="T426" s="172"/>
      <c r="AT426" s="166" t="s">
        <v>180</v>
      </c>
      <c r="AU426" s="166" t="s">
        <v>97</v>
      </c>
      <c r="AV426" s="13" t="s">
        <v>97</v>
      </c>
      <c r="AW426" s="13" t="s">
        <v>30</v>
      </c>
      <c r="AX426" s="13" t="s">
        <v>74</v>
      </c>
      <c r="AY426" s="166" t="s">
        <v>140</v>
      </c>
    </row>
    <row r="427" spans="1:65" s="14" customFormat="1">
      <c r="B427" s="173"/>
      <c r="D427" s="165" t="s">
        <v>180</v>
      </c>
      <c r="E427" s="174" t="s">
        <v>1</v>
      </c>
      <c r="F427" s="175" t="s">
        <v>182</v>
      </c>
      <c r="H427" s="176">
        <v>19.2</v>
      </c>
      <c r="I427" s="177"/>
      <c r="L427" s="173"/>
      <c r="M427" s="178"/>
      <c r="N427" s="179"/>
      <c r="O427" s="179"/>
      <c r="P427" s="179"/>
      <c r="Q427" s="179"/>
      <c r="R427" s="179"/>
      <c r="S427" s="179"/>
      <c r="T427" s="180"/>
      <c r="AT427" s="174" t="s">
        <v>180</v>
      </c>
      <c r="AU427" s="174" t="s">
        <v>97</v>
      </c>
      <c r="AV427" s="14" t="s">
        <v>146</v>
      </c>
      <c r="AW427" s="14" t="s">
        <v>30</v>
      </c>
      <c r="AX427" s="14" t="s">
        <v>82</v>
      </c>
      <c r="AY427" s="174" t="s">
        <v>140</v>
      </c>
    </row>
    <row r="428" spans="1:65" s="2" customFormat="1" ht="44.25" customHeight="1">
      <c r="A428" s="33"/>
      <c r="B428" s="150"/>
      <c r="C428" s="151" t="s">
        <v>1219</v>
      </c>
      <c r="D428" s="151" t="s">
        <v>142</v>
      </c>
      <c r="E428" s="152" t="s">
        <v>1220</v>
      </c>
      <c r="F428" s="153" t="s">
        <v>1221</v>
      </c>
      <c r="G428" s="154" t="s">
        <v>145</v>
      </c>
      <c r="H428" s="155">
        <v>27.42</v>
      </c>
      <c r="I428" s="156"/>
      <c r="J428" s="155">
        <f>ROUND(I428*H428,2)</f>
        <v>0</v>
      </c>
      <c r="K428" s="157"/>
      <c r="L428" s="34"/>
      <c r="M428" s="158" t="s">
        <v>1</v>
      </c>
      <c r="N428" s="159" t="s">
        <v>40</v>
      </c>
      <c r="O428" s="59"/>
      <c r="P428" s="160">
        <f>O428*H428</f>
        <v>0</v>
      </c>
      <c r="Q428" s="160">
        <v>4.0000000000000003E-5</v>
      </c>
      <c r="R428" s="160">
        <f>Q428*H428</f>
        <v>1.0968000000000002E-3</v>
      </c>
      <c r="S428" s="160">
        <v>0</v>
      </c>
      <c r="T428" s="161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62" t="s">
        <v>210</v>
      </c>
      <c r="AT428" s="162" t="s">
        <v>142</v>
      </c>
      <c r="AU428" s="162" t="s">
        <v>97</v>
      </c>
      <c r="AY428" s="18" t="s">
        <v>140</v>
      </c>
      <c r="BE428" s="163">
        <f>IF(N428="základná",J428,0)</f>
        <v>0</v>
      </c>
      <c r="BF428" s="163">
        <f>IF(N428="znížená",J428,0)</f>
        <v>0</v>
      </c>
      <c r="BG428" s="163">
        <f>IF(N428="zákl. prenesená",J428,0)</f>
        <v>0</v>
      </c>
      <c r="BH428" s="163">
        <f>IF(N428="zníž. prenesená",J428,0)</f>
        <v>0</v>
      </c>
      <c r="BI428" s="163">
        <f>IF(N428="nulová",J428,0)</f>
        <v>0</v>
      </c>
      <c r="BJ428" s="18" t="s">
        <v>97</v>
      </c>
      <c r="BK428" s="163">
        <f>ROUND(I428*H428,2)</f>
        <v>0</v>
      </c>
      <c r="BL428" s="18" t="s">
        <v>210</v>
      </c>
      <c r="BM428" s="162" t="s">
        <v>1222</v>
      </c>
    </row>
    <row r="429" spans="1:65" s="15" customFormat="1">
      <c r="B429" s="196"/>
      <c r="D429" s="165" t="s">
        <v>180</v>
      </c>
      <c r="E429" s="197" t="s">
        <v>1</v>
      </c>
      <c r="F429" s="198" t="s">
        <v>1223</v>
      </c>
      <c r="H429" s="197" t="s">
        <v>1</v>
      </c>
      <c r="I429" s="199"/>
      <c r="L429" s="196"/>
      <c r="M429" s="200"/>
      <c r="N429" s="201"/>
      <c r="O429" s="201"/>
      <c r="P429" s="201"/>
      <c r="Q429" s="201"/>
      <c r="R429" s="201"/>
      <c r="S429" s="201"/>
      <c r="T429" s="202"/>
      <c r="AT429" s="197" t="s">
        <v>180</v>
      </c>
      <c r="AU429" s="197" t="s">
        <v>97</v>
      </c>
      <c r="AV429" s="15" t="s">
        <v>82</v>
      </c>
      <c r="AW429" s="15" t="s">
        <v>30</v>
      </c>
      <c r="AX429" s="15" t="s">
        <v>74</v>
      </c>
      <c r="AY429" s="197" t="s">
        <v>140</v>
      </c>
    </row>
    <row r="430" spans="1:65" s="15" customFormat="1">
      <c r="B430" s="196"/>
      <c r="D430" s="165" t="s">
        <v>180</v>
      </c>
      <c r="E430" s="197" t="s">
        <v>1</v>
      </c>
      <c r="F430" s="198" t="s">
        <v>1161</v>
      </c>
      <c r="H430" s="197" t="s">
        <v>1</v>
      </c>
      <c r="I430" s="199"/>
      <c r="L430" s="196"/>
      <c r="M430" s="200"/>
      <c r="N430" s="201"/>
      <c r="O430" s="201"/>
      <c r="P430" s="201"/>
      <c r="Q430" s="201"/>
      <c r="R430" s="201"/>
      <c r="S430" s="201"/>
      <c r="T430" s="202"/>
      <c r="AT430" s="197" t="s">
        <v>180</v>
      </c>
      <c r="AU430" s="197" t="s">
        <v>97</v>
      </c>
      <c r="AV430" s="15" t="s">
        <v>82</v>
      </c>
      <c r="AW430" s="15" t="s">
        <v>30</v>
      </c>
      <c r="AX430" s="15" t="s">
        <v>74</v>
      </c>
      <c r="AY430" s="197" t="s">
        <v>140</v>
      </c>
    </row>
    <row r="431" spans="1:65" s="13" customFormat="1">
      <c r="B431" s="164"/>
      <c r="D431" s="165" t="s">
        <v>180</v>
      </c>
      <c r="E431" s="166" t="s">
        <v>1</v>
      </c>
      <c r="F431" s="167" t="s">
        <v>1224</v>
      </c>
      <c r="H431" s="168">
        <v>2.4300000000000002</v>
      </c>
      <c r="I431" s="169"/>
      <c r="L431" s="164"/>
      <c r="M431" s="170"/>
      <c r="N431" s="171"/>
      <c r="O431" s="171"/>
      <c r="P431" s="171"/>
      <c r="Q431" s="171"/>
      <c r="R431" s="171"/>
      <c r="S431" s="171"/>
      <c r="T431" s="172"/>
      <c r="AT431" s="166" t="s">
        <v>180</v>
      </c>
      <c r="AU431" s="166" t="s">
        <v>97</v>
      </c>
      <c r="AV431" s="13" t="s">
        <v>97</v>
      </c>
      <c r="AW431" s="13" t="s">
        <v>30</v>
      </c>
      <c r="AX431" s="13" t="s">
        <v>74</v>
      </c>
      <c r="AY431" s="166" t="s">
        <v>140</v>
      </c>
    </row>
    <row r="432" spans="1:65" s="16" customFormat="1">
      <c r="B432" s="203"/>
      <c r="D432" s="165" t="s">
        <v>180</v>
      </c>
      <c r="E432" s="204" t="s">
        <v>1</v>
      </c>
      <c r="F432" s="205" t="s">
        <v>882</v>
      </c>
      <c r="H432" s="206">
        <v>2.4300000000000002</v>
      </c>
      <c r="I432" s="207"/>
      <c r="L432" s="203"/>
      <c r="M432" s="208"/>
      <c r="N432" s="209"/>
      <c r="O432" s="209"/>
      <c r="P432" s="209"/>
      <c r="Q432" s="209"/>
      <c r="R432" s="209"/>
      <c r="S432" s="209"/>
      <c r="T432" s="210"/>
      <c r="AT432" s="204" t="s">
        <v>180</v>
      </c>
      <c r="AU432" s="204" t="s">
        <v>97</v>
      </c>
      <c r="AV432" s="16" t="s">
        <v>151</v>
      </c>
      <c r="AW432" s="16" t="s">
        <v>30</v>
      </c>
      <c r="AX432" s="16" t="s">
        <v>74</v>
      </c>
      <c r="AY432" s="204" t="s">
        <v>140</v>
      </c>
    </row>
    <row r="433" spans="1:65" s="15" customFormat="1">
      <c r="B433" s="196"/>
      <c r="D433" s="165" t="s">
        <v>180</v>
      </c>
      <c r="E433" s="197" t="s">
        <v>1</v>
      </c>
      <c r="F433" s="198" t="s">
        <v>1225</v>
      </c>
      <c r="H433" s="197" t="s">
        <v>1</v>
      </c>
      <c r="I433" s="199"/>
      <c r="L433" s="196"/>
      <c r="M433" s="200"/>
      <c r="N433" s="201"/>
      <c r="O433" s="201"/>
      <c r="P433" s="201"/>
      <c r="Q433" s="201"/>
      <c r="R433" s="201"/>
      <c r="S433" s="201"/>
      <c r="T433" s="202"/>
      <c r="AT433" s="197" t="s">
        <v>180</v>
      </c>
      <c r="AU433" s="197" t="s">
        <v>97</v>
      </c>
      <c r="AV433" s="15" t="s">
        <v>82</v>
      </c>
      <c r="AW433" s="15" t="s">
        <v>30</v>
      </c>
      <c r="AX433" s="15" t="s">
        <v>74</v>
      </c>
      <c r="AY433" s="197" t="s">
        <v>140</v>
      </c>
    </row>
    <row r="434" spans="1:65" s="13" customFormat="1">
      <c r="B434" s="164"/>
      <c r="D434" s="165" t="s">
        <v>180</v>
      </c>
      <c r="E434" s="166" t="s">
        <v>1</v>
      </c>
      <c r="F434" s="167" t="s">
        <v>1224</v>
      </c>
      <c r="H434" s="168">
        <v>2.4300000000000002</v>
      </c>
      <c r="I434" s="169"/>
      <c r="L434" s="164"/>
      <c r="M434" s="170"/>
      <c r="N434" s="171"/>
      <c r="O434" s="171"/>
      <c r="P434" s="171"/>
      <c r="Q434" s="171"/>
      <c r="R434" s="171"/>
      <c r="S434" s="171"/>
      <c r="T434" s="172"/>
      <c r="AT434" s="166" t="s">
        <v>180</v>
      </c>
      <c r="AU434" s="166" t="s">
        <v>97</v>
      </c>
      <c r="AV434" s="13" t="s">
        <v>97</v>
      </c>
      <c r="AW434" s="13" t="s">
        <v>30</v>
      </c>
      <c r="AX434" s="13" t="s">
        <v>74</v>
      </c>
      <c r="AY434" s="166" t="s">
        <v>140</v>
      </c>
    </row>
    <row r="435" spans="1:65" s="16" customFormat="1">
      <c r="B435" s="203"/>
      <c r="D435" s="165" t="s">
        <v>180</v>
      </c>
      <c r="E435" s="204" t="s">
        <v>1</v>
      </c>
      <c r="F435" s="205" t="s">
        <v>882</v>
      </c>
      <c r="H435" s="206">
        <v>2.4300000000000002</v>
      </c>
      <c r="I435" s="207"/>
      <c r="L435" s="203"/>
      <c r="M435" s="208"/>
      <c r="N435" s="209"/>
      <c r="O435" s="209"/>
      <c r="P435" s="209"/>
      <c r="Q435" s="209"/>
      <c r="R435" s="209"/>
      <c r="S435" s="209"/>
      <c r="T435" s="210"/>
      <c r="AT435" s="204" t="s">
        <v>180</v>
      </c>
      <c r="AU435" s="204" t="s">
        <v>97</v>
      </c>
      <c r="AV435" s="16" t="s">
        <v>151</v>
      </c>
      <c r="AW435" s="16" t="s">
        <v>30</v>
      </c>
      <c r="AX435" s="16" t="s">
        <v>74</v>
      </c>
      <c r="AY435" s="204" t="s">
        <v>140</v>
      </c>
    </row>
    <row r="436" spans="1:65" s="15" customFormat="1">
      <c r="B436" s="196"/>
      <c r="D436" s="165" t="s">
        <v>180</v>
      </c>
      <c r="E436" s="197" t="s">
        <v>1</v>
      </c>
      <c r="F436" s="198" t="s">
        <v>1226</v>
      </c>
      <c r="H436" s="197" t="s">
        <v>1</v>
      </c>
      <c r="I436" s="199"/>
      <c r="L436" s="196"/>
      <c r="M436" s="200"/>
      <c r="N436" s="201"/>
      <c r="O436" s="201"/>
      <c r="P436" s="201"/>
      <c r="Q436" s="201"/>
      <c r="R436" s="201"/>
      <c r="S436" s="201"/>
      <c r="T436" s="202"/>
      <c r="AT436" s="197" t="s">
        <v>180</v>
      </c>
      <c r="AU436" s="197" t="s">
        <v>97</v>
      </c>
      <c r="AV436" s="15" t="s">
        <v>82</v>
      </c>
      <c r="AW436" s="15" t="s">
        <v>30</v>
      </c>
      <c r="AX436" s="15" t="s">
        <v>74</v>
      </c>
      <c r="AY436" s="197" t="s">
        <v>140</v>
      </c>
    </row>
    <row r="437" spans="1:65" s="13" customFormat="1">
      <c r="B437" s="164"/>
      <c r="D437" s="165" t="s">
        <v>180</v>
      </c>
      <c r="E437" s="166" t="s">
        <v>1</v>
      </c>
      <c r="F437" s="167" t="s">
        <v>1227</v>
      </c>
      <c r="H437" s="168">
        <v>0.84</v>
      </c>
      <c r="I437" s="169"/>
      <c r="L437" s="164"/>
      <c r="M437" s="170"/>
      <c r="N437" s="171"/>
      <c r="O437" s="171"/>
      <c r="P437" s="171"/>
      <c r="Q437" s="171"/>
      <c r="R437" s="171"/>
      <c r="S437" s="171"/>
      <c r="T437" s="172"/>
      <c r="AT437" s="166" t="s">
        <v>180</v>
      </c>
      <c r="AU437" s="166" t="s">
        <v>97</v>
      </c>
      <c r="AV437" s="13" t="s">
        <v>97</v>
      </c>
      <c r="AW437" s="13" t="s">
        <v>30</v>
      </c>
      <c r="AX437" s="13" t="s">
        <v>74</v>
      </c>
      <c r="AY437" s="166" t="s">
        <v>140</v>
      </c>
    </row>
    <row r="438" spans="1:65" s="16" customFormat="1">
      <c r="B438" s="203"/>
      <c r="D438" s="165" t="s">
        <v>180</v>
      </c>
      <c r="E438" s="204" t="s">
        <v>1</v>
      </c>
      <c r="F438" s="205" t="s">
        <v>882</v>
      </c>
      <c r="H438" s="206">
        <v>0.84</v>
      </c>
      <c r="I438" s="207"/>
      <c r="L438" s="203"/>
      <c r="M438" s="208"/>
      <c r="N438" s="209"/>
      <c r="O438" s="209"/>
      <c r="P438" s="209"/>
      <c r="Q438" s="209"/>
      <c r="R438" s="209"/>
      <c r="S438" s="209"/>
      <c r="T438" s="210"/>
      <c r="AT438" s="204" t="s">
        <v>180</v>
      </c>
      <c r="AU438" s="204" t="s">
        <v>97</v>
      </c>
      <c r="AV438" s="16" t="s">
        <v>151</v>
      </c>
      <c r="AW438" s="16" t="s">
        <v>30</v>
      </c>
      <c r="AX438" s="16" t="s">
        <v>74</v>
      </c>
      <c r="AY438" s="204" t="s">
        <v>140</v>
      </c>
    </row>
    <row r="439" spans="1:65" s="15" customFormat="1">
      <c r="B439" s="196"/>
      <c r="D439" s="165" t="s">
        <v>180</v>
      </c>
      <c r="E439" s="197" t="s">
        <v>1</v>
      </c>
      <c r="F439" s="198" t="s">
        <v>1157</v>
      </c>
      <c r="H439" s="197" t="s">
        <v>1</v>
      </c>
      <c r="I439" s="199"/>
      <c r="L439" s="196"/>
      <c r="M439" s="200"/>
      <c r="N439" s="201"/>
      <c r="O439" s="201"/>
      <c r="P439" s="201"/>
      <c r="Q439" s="201"/>
      <c r="R439" s="201"/>
      <c r="S439" s="201"/>
      <c r="T439" s="202"/>
      <c r="AT439" s="197" t="s">
        <v>180</v>
      </c>
      <c r="AU439" s="197" t="s">
        <v>97</v>
      </c>
      <c r="AV439" s="15" t="s">
        <v>82</v>
      </c>
      <c r="AW439" s="15" t="s">
        <v>30</v>
      </c>
      <c r="AX439" s="15" t="s">
        <v>74</v>
      </c>
      <c r="AY439" s="197" t="s">
        <v>140</v>
      </c>
    </row>
    <row r="440" spans="1:65" s="13" customFormat="1">
      <c r="B440" s="164"/>
      <c r="D440" s="165" t="s">
        <v>180</v>
      </c>
      <c r="E440" s="166" t="s">
        <v>1</v>
      </c>
      <c r="F440" s="167" t="s">
        <v>1228</v>
      </c>
      <c r="H440" s="168">
        <v>5.04</v>
      </c>
      <c r="I440" s="169"/>
      <c r="L440" s="164"/>
      <c r="M440" s="170"/>
      <c r="N440" s="171"/>
      <c r="O440" s="171"/>
      <c r="P440" s="171"/>
      <c r="Q440" s="171"/>
      <c r="R440" s="171"/>
      <c r="S440" s="171"/>
      <c r="T440" s="172"/>
      <c r="AT440" s="166" t="s">
        <v>180</v>
      </c>
      <c r="AU440" s="166" t="s">
        <v>97</v>
      </c>
      <c r="AV440" s="13" t="s">
        <v>97</v>
      </c>
      <c r="AW440" s="13" t="s">
        <v>30</v>
      </c>
      <c r="AX440" s="13" t="s">
        <v>74</v>
      </c>
      <c r="AY440" s="166" t="s">
        <v>140</v>
      </c>
    </row>
    <row r="441" spans="1:65" s="16" customFormat="1">
      <c r="B441" s="203"/>
      <c r="D441" s="165" t="s">
        <v>180</v>
      </c>
      <c r="E441" s="204" t="s">
        <v>1</v>
      </c>
      <c r="F441" s="205" t="s">
        <v>882</v>
      </c>
      <c r="H441" s="206">
        <v>5.04</v>
      </c>
      <c r="I441" s="207"/>
      <c r="L441" s="203"/>
      <c r="M441" s="208"/>
      <c r="N441" s="209"/>
      <c r="O441" s="209"/>
      <c r="P441" s="209"/>
      <c r="Q441" s="209"/>
      <c r="R441" s="209"/>
      <c r="S441" s="209"/>
      <c r="T441" s="210"/>
      <c r="AT441" s="204" t="s">
        <v>180</v>
      </c>
      <c r="AU441" s="204" t="s">
        <v>97</v>
      </c>
      <c r="AV441" s="16" t="s">
        <v>151</v>
      </c>
      <c r="AW441" s="16" t="s">
        <v>30</v>
      </c>
      <c r="AX441" s="16" t="s">
        <v>74</v>
      </c>
      <c r="AY441" s="204" t="s">
        <v>140</v>
      </c>
    </row>
    <row r="442" spans="1:65" s="15" customFormat="1">
      <c r="B442" s="196"/>
      <c r="D442" s="165" t="s">
        <v>180</v>
      </c>
      <c r="E442" s="197" t="s">
        <v>1</v>
      </c>
      <c r="F442" s="198" t="s">
        <v>1229</v>
      </c>
      <c r="H442" s="197" t="s">
        <v>1</v>
      </c>
      <c r="I442" s="199"/>
      <c r="L442" s="196"/>
      <c r="M442" s="200"/>
      <c r="N442" s="201"/>
      <c r="O442" s="201"/>
      <c r="P442" s="201"/>
      <c r="Q442" s="201"/>
      <c r="R442" s="201"/>
      <c r="S442" s="201"/>
      <c r="T442" s="202"/>
      <c r="AT442" s="197" t="s">
        <v>180</v>
      </c>
      <c r="AU442" s="197" t="s">
        <v>97</v>
      </c>
      <c r="AV442" s="15" t="s">
        <v>82</v>
      </c>
      <c r="AW442" s="15" t="s">
        <v>30</v>
      </c>
      <c r="AX442" s="15" t="s">
        <v>74</v>
      </c>
      <c r="AY442" s="197" t="s">
        <v>140</v>
      </c>
    </row>
    <row r="443" spans="1:65" s="13" customFormat="1">
      <c r="B443" s="164"/>
      <c r="D443" s="165" t="s">
        <v>180</v>
      </c>
      <c r="E443" s="166" t="s">
        <v>1</v>
      </c>
      <c r="F443" s="167" t="s">
        <v>1230</v>
      </c>
      <c r="H443" s="168">
        <v>4.08</v>
      </c>
      <c r="I443" s="169"/>
      <c r="L443" s="164"/>
      <c r="M443" s="170"/>
      <c r="N443" s="171"/>
      <c r="O443" s="171"/>
      <c r="P443" s="171"/>
      <c r="Q443" s="171"/>
      <c r="R443" s="171"/>
      <c r="S443" s="171"/>
      <c r="T443" s="172"/>
      <c r="AT443" s="166" t="s">
        <v>180</v>
      </c>
      <c r="AU443" s="166" t="s">
        <v>97</v>
      </c>
      <c r="AV443" s="13" t="s">
        <v>97</v>
      </c>
      <c r="AW443" s="13" t="s">
        <v>30</v>
      </c>
      <c r="AX443" s="13" t="s">
        <v>74</v>
      </c>
      <c r="AY443" s="166" t="s">
        <v>140</v>
      </c>
    </row>
    <row r="444" spans="1:65" s="13" customFormat="1">
      <c r="B444" s="164"/>
      <c r="D444" s="165" t="s">
        <v>180</v>
      </c>
      <c r="E444" s="166" t="s">
        <v>1</v>
      </c>
      <c r="F444" s="167" t="s">
        <v>1213</v>
      </c>
      <c r="H444" s="168">
        <v>12.6</v>
      </c>
      <c r="I444" s="169"/>
      <c r="L444" s="164"/>
      <c r="M444" s="170"/>
      <c r="N444" s="171"/>
      <c r="O444" s="171"/>
      <c r="P444" s="171"/>
      <c r="Q444" s="171"/>
      <c r="R444" s="171"/>
      <c r="S444" s="171"/>
      <c r="T444" s="172"/>
      <c r="AT444" s="166" t="s">
        <v>180</v>
      </c>
      <c r="AU444" s="166" t="s">
        <v>97</v>
      </c>
      <c r="AV444" s="13" t="s">
        <v>97</v>
      </c>
      <c r="AW444" s="13" t="s">
        <v>30</v>
      </c>
      <c r="AX444" s="13" t="s">
        <v>74</v>
      </c>
      <c r="AY444" s="166" t="s">
        <v>140</v>
      </c>
    </row>
    <row r="445" spans="1:65" s="16" customFormat="1">
      <c r="B445" s="203"/>
      <c r="D445" s="165" t="s">
        <v>180</v>
      </c>
      <c r="E445" s="204" t="s">
        <v>1</v>
      </c>
      <c r="F445" s="205" t="s">
        <v>882</v>
      </c>
      <c r="H445" s="206">
        <v>16.68</v>
      </c>
      <c r="I445" s="207"/>
      <c r="L445" s="203"/>
      <c r="M445" s="208"/>
      <c r="N445" s="209"/>
      <c r="O445" s="209"/>
      <c r="P445" s="209"/>
      <c r="Q445" s="209"/>
      <c r="R445" s="209"/>
      <c r="S445" s="209"/>
      <c r="T445" s="210"/>
      <c r="AT445" s="204" t="s">
        <v>180</v>
      </c>
      <c r="AU445" s="204" t="s">
        <v>97</v>
      </c>
      <c r="AV445" s="16" t="s">
        <v>151</v>
      </c>
      <c r="AW445" s="16" t="s">
        <v>30</v>
      </c>
      <c r="AX445" s="16" t="s">
        <v>74</v>
      </c>
      <c r="AY445" s="204" t="s">
        <v>140</v>
      </c>
    </row>
    <row r="446" spans="1:65" s="14" customFormat="1">
      <c r="B446" s="173"/>
      <c r="D446" s="165" t="s">
        <v>180</v>
      </c>
      <c r="E446" s="174" t="s">
        <v>1</v>
      </c>
      <c r="F446" s="175" t="s">
        <v>182</v>
      </c>
      <c r="H446" s="176">
        <v>27.42</v>
      </c>
      <c r="I446" s="177"/>
      <c r="L446" s="173"/>
      <c r="M446" s="178"/>
      <c r="N446" s="179"/>
      <c r="O446" s="179"/>
      <c r="P446" s="179"/>
      <c r="Q446" s="179"/>
      <c r="R446" s="179"/>
      <c r="S446" s="179"/>
      <c r="T446" s="180"/>
      <c r="AT446" s="174" t="s">
        <v>180</v>
      </c>
      <c r="AU446" s="174" t="s">
        <v>97</v>
      </c>
      <c r="AV446" s="14" t="s">
        <v>146</v>
      </c>
      <c r="AW446" s="14" t="s">
        <v>30</v>
      </c>
      <c r="AX446" s="14" t="s">
        <v>82</v>
      </c>
      <c r="AY446" s="174" t="s">
        <v>140</v>
      </c>
    </row>
    <row r="447" spans="1:65" s="2" customFormat="1" ht="45.6">
      <c r="A447" s="33"/>
      <c r="B447" s="150"/>
      <c r="C447" s="181" t="s">
        <v>1231</v>
      </c>
      <c r="D447" s="181" t="s">
        <v>189</v>
      </c>
      <c r="E447" s="182" t="s">
        <v>1232</v>
      </c>
      <c r="F447" s="183" t="s">
        <v>2139</v>
      </c>
      <c r="G447" s="184" t="s">
        <v>145</v>
      </c>
      <c r="H447" s="185">
        <v>35</v>
      </c>
      <c r="I447" s="186"/>
      <c r="J447" s="185">
        <f>ROUND(I447*H447,2)</f>
        <v>0</v>
      </c>
      <c r="K447" s="187"/>
      <c r="L447" s="188"/>
      <c r="M447" s="189" t="s">
        <v>1</v>
      </c>
      <c r="N447" s="190" t="s">
        <v>40</v>
      </c>
      <c r="O447" s="59"/>
      <c r="P447" s="160">
        <f>O447*H447</f>
        <v>0</v>
      </c>
      <c r="Q447" s="160">
        <v>8.5000000000000006E-3</v>
      </c>
      <c r="R447" s="160">
        <f>Q447*H447</f>
        <v>0.29750000000000004</v>
      </c>
      <c r="S447" s="160">
        <v>0</v>
      </c>
      <c r="T447" s="161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62" t="s">
        <v>276</v>
      </c>
      <c r="AT447" s="162" t="s">
        <v>189</v>
      </c>
      <c r="AU447" s="162" t="s">
        <v>97</v>
      </c>
      <c r="AY447" s="18" t="s">
        <v>140</v>
      </c>
      <c r="BE447" s="163">
        <f>IF(N447="základná",J447,0)</f>
        <v>0</v>
      </c>
      <c r="BF447" s="163">
        <f>IF(N447="znížená",J447,0)</f>
        <v>0</v>
      </c>
      <c r="BG447" s="163">
        <f>IF(N447="zákl. prenesená",J447,0)</f>
        <v>0</v>
      </c>
      <c r="BH447" s="163">
        <f>IF(N447="zníž. prenesená",J447,0)</f>
        <v>0</v>
      </c>
      <c r="BI447" s="163">
        <f>IF(N447="nulová",J447,0)</f>
        <v>0</v>
      </c>
      <c r="BJ447" s="18" t="s">
        <v>97</v>
      </c>
      <c r="BK447" s="163">
        <f>ROUND(I447*H447,2)</f>
        <v>0</v>
      </c>
      <c r="BL447" s="18" t="s">
        <v>210</v>
      </c>
      <c r="BM447" s="162" t="s">
        <v>1233</v>
      </c>
    </row>
    <row r="448" spans="1:65" s="2" customFormat="1" ht="33" customHeight="1">
      <c r="A448" s="33"/>
      <c r="B448" s="150"/>
      <c r="C448" s="151" t="s">
        <v>1234</v>
      </c>
      <c r="D448" s="151" t="s">
        <v>142</v>
      </c>
      <c r="E448" s="152" t="s">
        <v>1235</v>
      </c>
      <c r="F448" s="153" t="s">
        <v>1236</v>
      </c>
      <c r="G448" s="154" t="s">
        <v>270</v>
      </c>
      <c r="H448" s="155">
        <v>1</v>
      </c>
      <c r="I448" s="156"/>
      <c r="J448" s="155">
        <f>ROUND(I448*H448,2)</f>
        <v>0</v>
      </c>
      <c r="K448" s="157"/>
      <c r="L448" s="34"/>
      <c r="M448" s="158" t="s">
        <v>1</v>
      </c>
      <c r="N448" s="159" t="s">
        <v>40</v>
      </c>
      <c r="O448" s="59"/>
      <c r="P448" s="160">
        <f>O448*H448</f>
        <v>0</v>
      </c>
      <c r="Q448" s="160">
        <v>0</v>
      </c>
      <c r="R448" s="160">
        <f>Q448*H448</f>
        <v>0</v>
      </c>
      <c r="S448" s="160">
        <v>0</v>
      </c>
      <c r="T448" s="161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2" t="s">
        <v>210</v>
      </c>
      <c r="AT448" s="162" t="s">
        <v>142</v>
      </c>
      <c r="AU448" s="162" t="s">
        <v>97</v>
      </c>
      <c r="AY448" s="18" t="s">
        <v>140</v>
      </c>
      <c r="BE448" s="163">
        <f>IF(N448="základná",J448,0)</f>
        <v>0</v>
      </c>
      <c r="BF448" s="163">
        <f>IF(N448="znížená",J448,0)</f>
        <v>0</v>
      </c>
      <c r="BG448" s="163">
        <f>IF(N448="zákl. prenesená",J448,0)</f>
        <v>0</v>
      </c>
      <c r="BH448" s="163">
        <f>IF(N448="zníž. prenesená",J448,0)</f>
        <v>0</v>
      </c>
      <c r="BI448" s="163">
        <f>IF(N448="nulová",J448,0)</f>
        <v>0</v>
      </c>
      <c r="BJ448" s="18" t="s">
        <v>97</v>
      </c>
      <c r="BK448" s="163">
        <f>ROUND(I448*H448,2)</f>
        <v>0</v>
      </c>
      <c r="BL448" s="18" t="s">
        <v>210</v>
      </c>
      <c r="BM448" s="162" t="s">
        <v>1237</v>
      </c>
    </row>
    <row r="449" spans="1:65" s="13" customFormat="1">
      <c r="B449" s="164"/>
      <c r="D449" s="165" t="s">
        <v>180</v>
      </c>
      <c r="E449" s="166" t="s">
        <v>1</v>
      </c>
      <c r="F449" s="167" t="s">
        <v>1238</v>
      </c>
      <c r="H449" s="168">
        <v>1</v>
      </c>
      <c r="I449" s="169"/>
      <c r="L449" s="164"/>
      <c r="M449" s="170"/>
      <c r="N449" s="171"/>
      <c r="O449" s="171"/>
      <c r="P449" s="171"/>
      <c r="Q449" s="171"/>
      <c r="R449" s="171"/>
      <c r="S449" s="171"/>
      <c r="T449" s="172"/>
      <c r="AT449" s="166" t="s">
        <v>180</v>
      </c>
      <c r="AU449" s="166" t="s">
        <v>97</v>
      </c>
      <c r="AV449" s="13" t="s">
        <v>97</v>
      </c>
      <c r="AW449" s="13" t="s">
        <v>30</v>
      </c>
      <c r="AX449" s="13" t="s">
        <v>74</v>
      </c>
      <c r="AY449" s="166" t="s">
        <v>140</v>
      </c>
    </row>
    <row r="450" spans="1:65" s="14" customFormat="1">
      <c r="B450" s="173"/>
      <c r="D450" s="165" t="s">
        <v>180</v>
      </c>
      <c r="E450" s="174" t="s">
        <v>1</v>
      </c>
      <c r="F450" s="175" t="s">
        <v>182</v>
      </c>
      <c r="H450" s="176">
        <v>1</v>
      </c>
      <c r="I450" s="177"/>
      <c r="L450" s="173"/>
      <c r="M450" s="178"/>
      <c r="N450" s="179"/>
      <c r="O450" s="179"/>
      <c r="P450" s="179"/>
      <c r="Q450" s="179"/>
      <c r="R450" s="179"/>
      <c r="S450" s="179"/>
      <c r="T450" s="180"/>
      <c r="AT450" s="174" t="s">
        <v>180</v>
      </c>
      <c r="AU450" s="174" t="s">
        <v>97</v>
      </c>
      <c r="AV450" s="14" t="s">
        <v>146</v>
      </c>
      <c r="AW450" s="14" t="s">
        <v>30</v>
      </c>
      <c r="AX450" s="14" t="s">
        <v>82</v>
      </c>
      <c r="AY450" s="174" t="s">
        <v>140</v>
      </c>
    </row>
    <row r="451" spans="1:65" s="2" customFormat="1" ht="21.75" customHeight="1">
      <c r="A451" s="33"/>
      <c r="B451" s="150"/>
      <c r="C451" s="181" t="s">
        <v>1239</v>
      </c>
      <c r="D451" s="181" t="s">
        <v>189</v>
      </c>
      <c r="E451" s="182" t="s">
        <v>1240</v>
      </c>
      <c r="F451" s="183" t="s">
        <v>1241</v>
      </c>
      <c r="G451" s="184" t="s">
        <v>270</v>
      </c>
      <c r="H451" s="185">
        <v>1</v>
      </c>
      <c r="I451" s="186"/>
      <c r="J451" s="185">
        <f>ROUND(I451*H451,2)</f>
        <v>0</v>
      </c>
      <c r="K451" s="187"/>
      <c r="L451" s="188"/>
      <c r="M451" s="189" t="s">
        <v>1</v>
      </c>
      <c r="N451" s="190" t="s">
        <v>40</v>
      </c>
      <c r="O451" s="59"/>
      <c r="P451" s="160">
        <f>O451*H451</f>
        <v>0</v>
      </c>
      <c r="Q451" s="160">
        <v>0.44</v>
      </c>
      <c r="R451" s="160">
        <f>Q451*H451</f>
        <v>0.44</v>
      </c>
      <c r="S451" s="160">
        <v>0</v>
      </c>
      <c r="T451" s="161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62" t="s">
        <v>276</v>
      </c>
      <c r="AT451" s="162" t="s">
        <v>189</v>
      </c>
      <c r="AU451" s="162" t="s">
        <v>97</v>
      </c>
      <c r="AY451" s="18" t="s">
        <v>140</v>
      </c>
      <c r="BE451" s="163">
        <f>IF(N451="základná",J451,0)</f>
        <v>0</v>
      </c>
      <c r="BF451" s="163">
        <f>IF(N451="znížená",J451,0)</f>
        <v>0</v>
      </c>
      <c r="BG451" s="163">
        <f>IF(N451="zákl. prenesená",J451,0)</f>
        <v>0</v>
      </c>
      <c r="BH451" s="163">
        <f>IF(N451="zníž. prenesená",J451,0)</f>
        <v>0</v>
      </c>
      <c r="BI451" s="163">
        <f>IF(N451="nulová",J451,0)</f>
        <v>0</v>
      </c>
      <c r="BJ451" s="18" t="s">
        <v>97</v>
      </c>
      <c r="BK451" s="163">
        <f>ROUND(I451*H451,2)</f>
        <v>0</v>
      </c>
      <c r="BL451" s="18" t="s">
        <v>210</v>
      </c>
      <c r="BM451" s="162" t="s">
        <v>1242</v>
      </c>
    </row>
    <row r="452" spans="1:65" s="13" customFormat="1" ht="20.399999999999999">
      <c r="B452" s="164"/>
      <c r="D452" s="165" t="s">
        <v>180</v>
      </c>
      <c r="E452" s="166" t="s">
        <v>1</v>
      </c>
      <c r="F452" s="167" t="s">
        <v>1243</v>
      </c>
      <c r="H452" s="168">
        <v>1</v>
      </c>
      <c r="I452" s="169"/>
      <c r="L452" s="164"/>
      <c r="M452" s="170"/>
      <c r="N452" s="171"/>
      <c r="O452" s="171"/>
      <c r="P452" s="171"/>
      <c r="Q452" s="171"/>
      <c r="R452" s="171"/>
      <c r="S452" s="171"/>
      <c r="T452" s="172"/>
      <c r="AT452" s="166" t="s">
        <v>180</v>
      </c>
      <c r="AU452" s="166" t="s">
        <v>97</v>
      </c>
      <c r="AV452" s="13" t="s">
        <v>97</v>
      </c>
      <c r="AW452" s="13" t="s">
        <v>30</v>
      </c>
      <c r="AX452" s="13" t="s">
        <v>74</v>
      </c>
      <c r="AY452" s="166" t="s">
        <v>140</v>
      </c>
    </row>
    <row r="453" spans="1:65" s="15" customFormat="1">
      <c r="B453" s="196"/>
      <c r="D453" s="165" t="s">
        <v>180</v>
      </c>
      <c r="E453" s="197" t="s">
        <v>1</v>
      </c>
      <c r="F453" s="198" t="s">
        <v>1244</v>
      </c>
      <c r="H453" s="197" t="s">
        <v>1</v>
      </c>
      <c r="I453" s="199"/>
      <c r="L453" s="196"/>
      <c r="M453" s="200"/>
      <c r="N453" s="201"/>
      <c r="O453" s="201"/>
      <c r="P453" s="201"/>
      <c r="Q453" s="201"/>
      <c r="R453" s="201"/>
      <c r="S453" s="201"/>
      <c r="T453" s="202"/>
      <c r="AT453" s="197" t="s">
        <v>180</v>
      </c>
      <c r="AU453" s="197" t="s">
        <v>97</v>
      </c>
      <c r="AV453" s="15" t="s">
        <v>82</v>
      </c>
      <c r="AW453" s="15" t="s">
        <v>30</v>
      </c>
      <c r="AX453" s="15" t="s">
        <v>74</v>
      </c>
      <c r="AY453" s="197" t="s">
        <v>140</v>
      </c>
    </row>
    <row r="454" spans="1:65" s="15" customFormat="1" ht="20.399999999999999">
      <c r="B454" s="196"/>
      <c r="D454" s="165" t="s">
        <v>180</v>
      </c>
      <c r="E454" s="197" t="s">
        <v>1</v>
      </c>
      <c r="F454" s="198" t="s">
        <v>1245</v>
      </c>
      <c r="H454" s="197" t="s">
        <v>1</v>
      </c>
      <c r="I454" s="199"/>
      <c r="L454" s="196"/>
      <c r="M454" s="200"/>
      <c r="N454" s="201"/>
      <c r="O454" s="201"/>
      <c r="P454" s="201"/>
      <c r="Q454" s="201"/>
      <c r="R454" s="201"/>
      <c r="S454" s="201"/>
      <c r="T454" s="202"/>
      <c r="AT454" s="197" t="s">
        <v>180</v>
      </c>
      <c r="AU454" s="197" t="s">
        <v>97</v>
      </c>
      <c r="AV454" s="15" t="s">
        <v>82</v>
      </c>
      <c r="AW454" s="15" t="s">
        <v>30</v>
      </c>
      <c r="AX454" s="15" t="s">
        <v>74</v>
      </c>
      <c r="AY454" s="197" t="s">
        <v>140</v>
      </c>
    </row>
    <row r="455" spans="1:65" s="14" customFormat="1">
      <c r="B455" s="173"/>
      <c r="D455" s="165" t="s">
        <v>180</v>
      </c>
      <c r="E455" s="174" t="s">
        <v>1</v>
      </c>
      <c r="F455" s="175" t="s">
        <v>182</v>
      </c>
      <c r="H455" s="176">
        <v>1</v>
      </c>
      <c r="I455" s="177"/>
      <c r="L455" s="173"/>
      <c r="M455" s="178"/>
      <c r="N455" s="179"/>
      <c r="O455" s="179"/>
      <c r="P455" s="179"/>
      <c r="Q455" s="179"/>
      <c r="R455" s="179"/>
      <c r="S455" s="179"/>
      <c r="T455" s="180"/>
      <c r="AT455" s="174" t="s">
        <v>180</v>
      </c>
      <c r="AU455" s="174" t="s">
        <v>97</v>
      </c>
      <c r="AV455" s="14" t="s">
        <v>146</v>
      </c>
      <c r="AW455" s="14" t="s">
        <v>30</v>
      </c>
      <c r="AX455" s="14" t="s">
        <v>82</v>
      </c>
      <c r="AY455" s="174" t="s">
        <v>140</v>
      </c>
    </row>
    <row r="456" spans="1:65" s="2" customFormat="1" ht="21.75" customHeight="1">
      <c r="A456" s="33"/>
      <c r="B456" s="150"/>
      <c r="C456" s="151" t="s">
        <v>1246</v>
      </c>
      <c r="D456" s="151" t="s">
        <v>142</v>
      </c>
      <c r="E456" s="152" t="s">
        <v>1247</v>
      </c>
      <c r="F456" s="153" t="s">
        <v>1248</v>
      </c>
      <c r="G456" s="154" t="s">
        <v>264</v>
      </c>
      <c r="H456" s="155">
        <v>6.4</v>
      </c>
      <c r="I456" s="156"/>
      <c r="J456" s="155">
        <f>ROUND(I456*H456,2)</f>
        <v>0</v>
      </c>
      <c r="K456" s="157"/>
      <c r="L456" s="34"/>
      <c r="M456" s="158" t="s">
        <v>1</v>
      </c>
      <c r="N456" s="159" t="s">
        <v>40</v>
      </c>
      <c r="O456" s="59"/>
      <c r="P456" s="160">
        <f>O456*H456</f>
        <v>0</v>
      </c>
      <c r="Q456" s="160">
        <v>0</v>
      </c>
      <c r="R456" s="160">
        <f>Q456*H456</f>
        <v>0</v>
      </c>
      <c r="S456" s="160">
        <v>0</v>
      </c>
      <c r="T456" s="161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62" t="s">
        <v>210</v>
      </c>
      <c r="AT456" s="162" t="s">
        <v>142</v>
      </c>
      <c r="AU456" s="162" t="s">
        <v>97</v>
      </c>
      <c r="AY456" s="18" t="s">
        <v>140</v>
      </c>
      <c r="BE456" s="163">
        <f>IF(N456="základná",J456,0)</f>
        <v>0</v>
      </c>
      <c r="BF456" s="163">
        <f>IF(N456="znížená",J456,0)</f>
        <v>0</v>
      </c>
      <c r="BG456" s="163">
        <f>IF(N456="zákl. prenesená",J456,0)</f>
        <v>0</v>
      </c>
      <c r="BH456" s="163">
        <f>IF(N456="zníž. prenesená",J456,0)</f>
        <v>0</v>
      </c>
      <c r="BI456" s="163">
        <f>IF(N456="nulová",J456,0)</f>
        <v>0</v>
      </c>
      <c r="BJ456" s="18" t="s">
        <v>97</v>
      </c>
      <c r="BK456" s="163">
        <f>ROUND(I456*H456,2)</f>
        <v>0</v>
      </c>
      <c r="BL456" s="18" t="s">
        <v>210</v>
      </c>
      <c r="BM456" s="162" t="s">
        <v>1249</v>
      </c>
    </row>
    <row r="457" spans="1:65" s="13" customFormat="1" ht="20.399999999999999">
      <c r="B457" s="164"/>
      <c r="D457" s="165" t="s">
        <v>180</v>
      </c>
      <c r="E457" s="166" t="s">
        <v>1</v>
      </c>
      <c r="F457" s="167" t="s">
        <v>1250</v>
      </c>
      <c r="H457" s="168">
        <v>6.4</v>
      </c>
      <c r="I457" s="169"/>
      <c r="L457" s="164"/>
      <c r="M457" s="170"/>
      <c r="N457" s="171"/>
      <c r="O457" s="171"/>
      <c r="P457" s="171"/>
      <c r="Q457" s="171"/>
      <c r="R457" s="171"/>
      <c r="S457" s="171"/>
      <c r="T457" s="172"/>
      <c r="AT457" s="166" t="s">
        <v>180</v>
      </c>
      <c r="AU457" s="166" t="s">
        <v>97</v>
      </c>
      <c r="AV457" s="13" t="s">
        <v>97</v>
      </c>
      <c r="AW457" s="13" t="s">
        <v>30</v>
      </c>
      <c r="AX457" s="13" t="s">
        <v>74</v>
      </c>
      <c r="AY457" s="166" t="s">
        <v>140</v>
      </c>
    </row>
    <row r="458" spans="1:65" s="14" customFormat="1">
      <c r="B458" s="173"/>
      <c r="D458" s="165" t="s">
        <v>180</v>
      </c>
      <c r="E458" s="174" t="s">
        <v>1</v>
      </c>
      <c r="F458" s="175" t="s">
        <v>182</v>
      </c>
      <c r="H458" s="176">
        <v>6.4</v>
      </c>
      <c r="I458" s="177"/>
      <c r="L458" s="173"/>
      <c r="M458" s="178"/>
      <c r="N458" s="179"/>
      <c r="O458" s="179"/>
      <c r="P458" s="179"/>
      <c r="Q458" s="179"/>
      <c r="R458" s="179"/>
      <c r="S458" s="179"/>
      <c r="T458" s="180"/>
      <c r="AT458" s="174" t="s">
        <v>180</v>
      </c>
      <c r="AU458" s="174" t="s">
        <v>97</v>
      </c>
      <c r="AV458" s="14" t="s">
        <v>146</v>
      </c>
      <c r="AW458" s="14" t="s">
        <v>30</v>
      </c>
      <c r="AX458" s="14" t="s">
        <v>82</v>
      </c>
      <c r="AY458" s="174" t="s">
        <v>140</v>
      </c>
    </row>
    <row r="459" spans="1:65" s="2" customFormat="1" ht="21.75" customHeight="1">
      <c r="A459" s="33"/>
      <c r="B459" s="150"/>
      <c r="C459" s="151" t="s">
        <v>1251</v>
      </c>
      <c r="D459" s="151" t="s">
        <v>142</v>
      </c>
      <c r="E459" s="152" t="s">
        <v>1252</v>
      </c>
      <c r="F459" s="153" t="s">
        <v>1253</v>
      </c>
      <c r="G459" s="154" t="s">
        <v>264</v>
      </c>
      <c r="H459" s="155">
        <v>8.3000000000000007</v>
      </c>
      <c r="I459" s="156"/>
      <c r="J459" s="155">
        <f>ROUND(I459*H459,2)</f>
        <v>0</v>
      </c>
      <c r="K459" s="157"/>
      <c r="L459" s="34"/>
      <c r="M459" s="158" t="s">
        <v>1</v>
      </c>
      <c r="N459" s="159" t="s">
        <v>40</v>
      </c>
      <c r="O459" s="59"/>
      <c r="P459" s="160">
        <f>O459*H459</f>
        <v>0</v>
      </c>
      <c r="Q459" s="160">
        <v>0</v>
      </c>
      <c r="R459" s="160">
        <f>Q459*H459</f>
        <v>0</v>
      </c>
      <c r="S459" s="160">
        <v>0</v>
      </c>
      <c r="T459" s="161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62" t="s">
        <v>210</v>
      </c>
      <c r="AT459" s="162" t="s">
        <v>142</v>
      </c>
      <c r="AU459" s="162" t="s">
        <v>97</v>
      </c>
      <c r="AY459" s="18" t="s">
        <v>140</v>
      </c>
      <c r="BE459" s="163">
        <f>IF(N459="základná",J459,0)</f>
        <v>0</v>
      </c>
      <c r="BF459" s="163">
        <f>IF(N459="znížená",J459,0)</f>
        <v>0</v>
      </c>
      <c r="BG459" s="163">
        <f>IF(N459="zákl. prenesená",J459,0)</f>
        <v>0</v>
      </c>
      <c r="BH459" s="163">
        <f>IF(N459="zníž. prenesená",J459,0)</f>
        <v>0</v>
      </c>
      <c r="BI459" s="163">
        <f>IF(N459="nulová",J459,0)</f>
        <v>0</v>
      </c>
      <c r="BJ459" s="18" t="s">
        <v>97</v>
      </c>
      <c r="BK459" s="163">
        <f>ROUND(I459*H459,2)</f>
        <v>0</v>
      </c>
      <c r="BL459" s="18" t="s">
        <v>210</v>
      </c>
      <c r="BM459" s="162" t="s">
        <v>1254</v>
      </c>
    </row>
    <row r="460" spans="1:65" s="13" customFormat="1" ht="20.399999999999999">
      <c r="B460" s="164"/>
      <c r="D460" s="165" t="s">
        <v>180</v>
      </c>
      <c r="E460" s="166" t="s">
        <v>1</v>
      </c>
      <c r="F460" s="167" t="s">
        <v>1255</v>
      </c>
      <c r="H460" s="168">
        <v>8.3000000000000007</v>
      </c>
      <c r="I460" s="169"/>
      <c r="L460" s="164"/>
      <c r="M460" s="170"/>
      <c r="N460" s="171"/>
      <c r="O460" s="171"/>
      <c r="P460" s="171"/>
      <c r="Q460" s="171"/>
      <c r="R460" s="171"/>
      <c r="S460" s="171"/>
      <c r="T460" s="172"/>
      <c r="AT460" s="166" t="s">
        <v>180</v>
      </c>
      <c r="AU460" s="166" t="s">
        <v>97</v>
      </c>
      <c r="AV460" s="13" t="s">
        <v>97</v>
      </c>
      <c r="AW460" s="13" t="s">
        <v>30</v>
      </c>
      <c r="AX460" s="13" t="s">
        <v>74</v>
      </c>
      <c r="AY460" s="166" t="s">
        <v>140</v>
      </c>
    </row>
    <row r="461" spans="1:65" s="14" customFormat="1">
      <c r="B461" s="173"/>
      <c r="D461" s="165" t="s">
        <v>180</v>
      </c>
      <c r="E461" s="174" t="s">
        <v>1</v>
      </c>
      <c r="F461" s="175" t="s">
        <v>182</v>
      </c>
      <c r="H461" s="176">
        <v>8.3000000000000007</v>
      </c>
      <c r="I461" s="177"/>
      <c r="L461" s="173"/>
      <c r="M461" s="178"/>
      <c r="N461" s="179"/>
      <c r="O461" s="179"/>
      <c r="P461" s="179"/>
      <c r="Q461" s="179"/>
      <c r="R461" s="179"/>
      <c r="S461" s="179"/>
      <c r="T461" s="180"/>
      <c r="AT461" s="174" t="s">
        <v>180</v>
      </c>
      <c r="AU461" s="174" t="s">
        <v>97</v>
      </c>
      <c r="AV461" s="14" t="s">
        <v>146</v>
      </c>
      <c r="AW461" s="14" t="s">
        <v>30</v>
      </c>
      <c r="AX461" s="14" t="s">
        <v>82</v>
      </c>
      <c r="AY461" s="174" t="s">
        <v>140</v>
      </c>
    </row>
    <row r="462" spans="1:65" s="2" customFormat="1" ht="21.75" customHeight="1">
      <c r="A462" s="33"/>
      <c r="B462" s="150"/>
      <c r="C462" s="181" t="s">
        <v>1256</v>
      </c>
      <c r="D462" s="181" t="s">
        <v>189</v>
      </c>
      <c r="E462" s="182" t="s">
        <v>1257</v>
      </c>
      <c r="F462" s="183" t="s">
        <v>1258</v>
      </c>
      <c r="G462" s="184" t="s">
        <v>1259</v>
      </c>
      <c r="H462" s="185">
        <v>0.3</v>
      </c>
      <c r="I462" s="186"/>
      <c r="J462" s="185">
        <f t="shared" ref="J462:J480" si="0">ROUND(I462*H462,2)</f>
        <v>0</v>
      </c>
      <c r="K462" s="187"/>
      <c r="L462" s="188"/>
      <c r="M462" s="189" t="s">
        <v>1</v>
      </c>
      <c r="N462" s="190" t="s">
        <v>40</v>
      </c>
      <c r="O462" s="59"/>
      <c r="P462" s="160">
        <f t="shared" ref="P462:P480" si="1">O462*H462</f>
        <v>0</v>
      </c>
      <c r="Q462" s="160">
        <v>3.7999999999999999E-2</v>
      </c>
      <c r="R462" s="160">
        <f t="shared" ref="R462:R480" si="2">Q462*H462</f>
        <v>1.1399999999999999E-2</v>
      </c>
      <c r="S462" s="160">
        <v>0</v>
      </c>
      <c r="T462" s="161">
        <f t="shared" ref="T462:T480" si="3"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2" t="s">
        <v>276</v>
      </c>
      <c r="AT462" s="162" t="s">
        <v>189</v>
      </c>
      <c r="AU462" s="162" t="s">
        <v>97</v>
      </c>
      <c r="AY462" s="18" t="s">
        <v>140</v>
      </c>
      <c r="BE462" s="163">
        <f t="shared" ref="BE462:BE480" si="4">IF(N462="základná",J462,0)</f>
        <v>0</v>
      </c>
      <c r="BF462" s="163">
        <f t="shared" ref="BF462:BF480" si="5">IF(N462="znížená",J462,0)</f>
        <v>0</v>
      </c>
      <c r="BG462" s="163">
        <f t="shared" ref="BG462:BG480" si="6">IF(N462="zákl. prenesená",J462,0)</f>
        <v>0</v>
      </c>
      <c r="BH462" s="163">
        <f t="shared" ref="BH462:BH480" si="7">IF(N462="zníž. prenesená",J462,0)</f>
        <v>0</v>
      </c>
      <c r="BI462" s="163">
        <f t="shared" ref="BI462:BI480" si="8">IF(N462="nulová",J462,0)</f>
        <v>0</v>
      </c>
      <c r="BJ462" s="18" t="s">
        <v>97</v>
      </c>
      <c r="BK462" s="163">
        <f t="shared" ref="BK462:BK480" si="9">ROUND(I462*H462,2)</f>
        <v>0</v>
      </c>
      <c r="BL462" s="18" t="s">
        <v>210</v>
      </c>
      <c r="BM462" s="162" t="s">
        <v>1260</v>
      </c>
    </row>
    <row r="463" spans="1:65" s="2" customFormat="1" ht="21.75" customHeight="1">
      <c r="A463" s="33"/>
      <c r="B463" s="150"/>
      <c r="C463" s="181" t="s">
        <v>1261</v>
      </c>
      <c r="D463" s="181" t="s">
        <v>189</v>
      </c>
      <c r="E463" s="182" t="s">
        <v>1262</v>
      </c>
      <c r="F463" s="183" t="s">
        <v>1263</v>
      </c>
      <c r="G463" s="184" t="s">
        <v>1259</v>
      </c>
      <c r="H463" s="185">
        <v>0.4</v>
      </c>
      <c r="I463" s="186"/>
      <c r="J463" s="185">
        <f t="shared" si="0"/>
        <v>0</v>
      </c>
      <c r="K463" s="187"/>
      <c r="L463" s="188"/>
      <c r="M463" s="189" t="s">
        <v>1</v>
      </c>
      <c r="N463" s="190" t="s">
        <v>40</v>
      </c>
      <c r="O463" s="59"/>
      <c r="P463" s="160">
        <f t="shared" si="1"/>
        <v>0</v>
      </c>
      <c r="Q463" s="160">
        <v>4.9000000000000002E-2</v>
      </c>
      <c r="R463" s="160">
        <f t="shared" si="2"/>
        <v>1.9600000000000003E-2</v>
      </c>
      <c r="S463" s="160">
        <v>0</v>
      </c>
      <c r="T463" s="161">
        <f t="shared" si="3"/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62" t="s">
        <v>276</v>
      </c>
      <c r="AT463" s="162" t="s">
        <v>189</v>
      </c>
      <c r="AU463" s="162" t="s">
        <v>97</v>
      </c>
      <c r="AY463" s="18" t="s">
        <v>140</v>
      </c>
      <c r="BE463" s="163">
        <f t="shared" si="4"/>
        <v>0</v>
      </c>
      <c r="BF463" s="163">
        <f t="shared" si="5"/>
        <v>0</v>
      </c>
      <c r="BG463" s="163">
        <f t="shared" si="6"/>
        <v>0</v>
      </c>
      <c r="BH463" s="163">
        <f t="shared" si="7"/>
        <v>0</v>
      </c>
      <c r="BI463" s="163">
        <f t="shared" si="8"/>
        <v>0</v>
      </c>
      <c r="BJ463" s="18" t="s">
        <v>97</v>
      </c>
      <c r="BK463" s="163">
        <f t="shared" si="9"/>
        <v>0</v>
      </c>
      <c r="BL463" s="18" t="s">
        <v>210</v>
      </c>
      <c r="BM463" s="162" t="s">
        <v>1264</v>
      </c>
    </row>
    <row r="464" spans="1:65" s="2" customFormat="1" ht="16.5" customHeight="1">
      <c r="A464" s="33"/>
      <c r="B464" s="150"/>
      <c r="C464" s="181" t="s">
        <v>1265</v>
      </c>
      <c r="D464" s="181" t="s">
        <v>189</v>
      </c>
      <c r="E464" s="182" t="s">
        <v>1266</v>
      </c>
      <c r="F464" s="183" t="s">
        <v>1267</v>
      </c>
      <c r="G464" s="184" t="s">
        <v>270</v>
      </c>
      <c r="H464" s="185">
        <v>2</v>
      </c>
      <c r="I464" s="186"/>
      <c r="J464" s="185">
        <f t="shared" si="0"/>
        <v>0</v>
      </c>
      <c r="K464" s="187"/>
      <c r="L464" s="188"/>
      <c r="M464" s="189" t="s">
        <v>1</v>
      </c>
      <c r="N464" s="190" t="s">
        <v>40</v>
      </c>
      <c r="O464" s="59"/>
      <c r="P464" s="160">
        <f t="shared" si="1"/>
        <v>0</v>
      </c>
      <c r="Q464" s="160">
        <v>1.1999999999999999E-3</v>
      </c>
      <c r="R464" s="160">
        <f t="shared" si="2"/>
        <v>2.3999999999999998E-3</v>
      </c>
      <c r="S464" s="160">
        <v>0</v>
      </c>
      <c r="T464" s="161">
        <f t="shared" si="3"/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62" t="s">
        <v>276</v>
      </c>
      <c r="AT464" s="162" t="s">
        <v>189</v>
      </c>
      <c r="AU464" s="162" t="s">
        <v>97</v>
      </c>
      <c r="AY464" s="18" t="s">
        <v>140</v>
      </c>
      <c r="BE464" s="163">
        <f t="shared" si="4"/>
        <v>0</v>
      </c>
      <c r="BF464" s="163">
        <f t="shared" si="5"/>
        <v>0</v>
      </c>
      <c r="BG464" s="163">
        <f t="shared" si="6"/>
        <v>0</v>
      </c>
      <c r="BH464" s="163">
        <f t="shared" si="7"/>
        <v>0</v>
      </c>
      <c r="BI464" s="163">
        <f t="shared" si="8"/>
        <v>0</v>
      </c>
      <c r="BJ464" s="18" t="s">
        <v>97</v>
      </c>
      <c r="BK464" s="163">
        <f t="shared" si="9"/>
        <v>0</v>
      </c>
      <c r="BL464" s="18" t="s">
        <v>210</v>
      </c>
      <c r="BM464" s="162" t="s">
        <v>1268</v>
      </c>
    </row>
    <row r="465" spans="1:65" s="2" customFormat="1" ht="16.5" customHeight="1">
      <c r="A465" s="33"/>
      <c r="B465" s="150"/>
      <c r="C465" s="181" t="s">
        <v>1269</v>
      </c>
      <c r="D465" s="181" t="s">
        <v>189</v>
      </c>
      <c r="E465" s="182" t="s">
        <v>1270</v>
      </c>
      <c r="F465" s="183" t="s">
        <v>1271</v>
      </c>
      <c r="G465" s="184" t="s">
        <v>270</v>
      </c>
      <c r="H465" s="185">
        <v>3</v>
      </c>
      <c r="I465" s="186"/>
      <c r="J465" s="185">
        <f t="shared" si="0"/>
        <v>0</v>
      </c>
      <c r="K465" s="187"/>
      <c r="L465" s="188"/>
      <c r="M465" s="189" t="s">
        <v>1</v>
      </c>
      <c r="N465" s="190" t="s">
        <v>40</v>
      </c>
      <c r="O465" s="59"/>
      <c r="P465" s="160">
        <f t="shared" si="1"/>
        <v>0</v>
      </c>
      <c r="Q465" s="160">
        <v>5.8999999999999999E-3</v>
      </c>
      <c r="R465" s="160">
        <f t="shared" si="2"/>
        <v>1.77E-2</v>
      </c>
      <c r="S465" s="160">
        <v>0</v>
      </c>
      <c r="T465" s="161">
        <f t="shared" si="3"/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2" t="s">
        <v>276</v>
      </c>
      <c r="AT465" s="162" t="s">
        <v>189</v>
      </c>
      <c r="AU465" s="162" t="s">
        <v>97</v>
      </c>
      <c r="AY465" s="18" t="s">
        <v>140</v>
      </c>
      <c r="BE465" s="163">
        <f t="shared" si="4"/>
        <v>0</v>
      </c>
      <c r="BF465" s="163">
        <f t="shared" si="5"/>
        <v>0</v>
      </c>
      <c r="BG465" s="163">
        <f t="shared" si="6"/>
        <v>0</v>
      </c>
      <c r="BH465" s="163">
        <f t="shared" si="7"/>
        <v>0</v>
      </c>
      <c r="BI465" s="163">
        <f t="shared" si="8"/>
        <v>0</v>
      </c>
      <c r="BJ465" s="18" t="s">
        <v>97</v>
      </c>
      <c r="BK465" s="163">
        <f t="shared" si="9"/>
        <v>0</v>
      </c>
      <c r="BL465" s="18" t="s">
        <v>210</v>
      </c>
      <c r="BM465" s="162" t="s">
        <v>1272</v>
      </c>
    </row>
    <row r="466" spans="1:65" s="2" customFormat="1" ht="16.5" customHeight="1">
      <c r="A466" s="33"/>
      <c r="B466" s="150"/>
      <c r="C466" s="181" t="s">
        <v>1273</v>
      </c>
      <c r="D466" s="181" t="s">
        <v>189</v>
      </c>
      <c r="E466" s="182" t="s">
        <v>1274</v>
      </c>
      <c r="F466" s="183" t="s">
        <v>1275</v>
      </c>
      <c r="G466" s="184" t="s">
        <v>270</v>
      </c>
      <c r="H466" s="185">
        <v>1</v>
      </c>
      <c r="I466" s="186"/>
      <c r="J466" s="185">
        <f t="shared" si="0"/>
        <v>0</v>
      </c>
      <c r="K466" s="187"/>
      <c r="L466" s="188"/>
      <c r="M466" s="189" t="s">
        <v>1</v>
      </c>
      <c r="N466" s="190" t="s">
        <v>40</v>
      </c>
      <c r="O466" s="59"/>
      <c r="P466" s="160">
        <f t="shared" si="1"/>
        <v>0</v>
      </c>
      <c r="Q466" s="160">
        <v>4.0000000000000001E-3</v>
      </c>
      <c r="R466" s="160">
        <f t="shared" si="2"/>
        <v>4.0000000000000001E-3</v>
      </c>
      <c r="S466" s="160">
        <v>0</v>
      </c>
      <c r="T466" s="161">
        <f t="shared" si="3"/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62" t="s">
        <v>276</v>
      </c>
      <c r="AT466" s="162" t="s">
        <v>189</v>
      </c>
      <c r="AU466" s="162" t="s">
        <v>97</v>
      </c>
      <c r="AY466" s="18" t="s">
        <v>140</v>
      </c>
      <c r="BE466" s="163">
        <f t="shared" si="4"/>
        <v>0</v>
      </c>
      <c r="BF466" s="163">
        <f t="shared" si="5"/>
        <v>0</v>
      </c>
      <c r="BG466" s="163">
        <f t="shared" si="6"/>
        <v>0</v>
      </c>
      <c r="BH466" s="163">
        <f t="shared" si="7"/>
        <v>0</v>
      </c>
      <c r="BI466" s="163">
        <f t="shared" si="8"/>
        <v>0</v>
      </c>
      <c r="BJ466" s="18" t="s">
        <v>97</v>
      </c>
      <c r="BK466" s="163">
        <f t="shared" si="9"/>
        <v>0</v>
      </c>
      <c r="BL466" s="18" t="s">
        <v>210</v>
      </c>
      <c r="BM466" s="162" t="s">
        <v>1276</v>
      </c>
    </row>
    <row r="467" spans="1:65" s="2" customFormat="1" ht="16.5" customHeight="1">
      <c r="A467" s="33"/>
      <c r="B467" s="150"/>
      <c r="C467" s="181" t="s">
        <v>1277</v>
      </c>
      <c r="D467" s="181" t="s">
        <v>189</v>
      </c>
      <c r="E467" s="182" t="s">
        <v>1278</v>
      </c>
      <c r="F467" s="183" t="s">
        <v>1279</v>
      </c>
      <c r="G467" s="184" t="s">
        <v>270</v>
      </c>
      <c r="H467" s="185">
        <v>1</v>
      </c>
      <c r="I467" s="186"/>
      <c r="J467" s="185">
        <f t="shared" si="0"/>
        <v>0</v>
      </c>
      <c r="K467" s="187"/>
      <c r="L467" s="188"/>
      <c r="M467" s="189" t="s">
        <v>1</v>
      </c>
      <c r="N467" s="190" t="s">
        <v>40</v>
      </c>
      <c r="O467" s="59"/>
      <c r="P467" s="160">
        <f t="shared" si="1"/>
        <v>0</v>
      </c>
      <c r="Q467" s="160">
        <v>1E-3</v>
      </c>
      <c r="R467" s="160">
        <f t="shared" si="2"/>
        <v>1E-3</v>
      </c>
      <c r="S467" s="160">
        <v>0</v>
      </c>
      <c r="T467" s="161">
        <f t="shared" si="3"/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2" t="s">
        <v>276</v>
      </c>
      <c r="AT467" s="162" t="s">
        <v>189</v>
      </c>
      <c r="AU467" s="162" t="s">
        <v>97</v>
      </c>
      <c r="AY467" s="18" t="s">
        <v>140</v>
      </c>
      <c r="BE467" s="163">
        <f t="shared" si="4"/>
        <v>0</v>
      </c>
      <c r="BF467" s="163">
        <f t="shared" si="5"/>
        <v>0</v>
      </c>
      <c r="BG467" s="163">
        <f t="shared" si="6"/>
        <v>0</v>
      </c>
      <c r="BH467" s="163">
        <f t="shared" si="7"/>
        <v>0</v>
      </c>
      <c r="BI467" s="163">
        <f t="shared" si="8"/>
        <v>0</v>
      </c>
      <c r="BJ467" s="18" t="s">
        <v>97</v>
      </c>
      <c r="BK467" s="163">
        <f t="shared" si="9"/>
        <v>0</v>
      </c>
      <c r="BL467" s="18" t="s">
        <v>210</v>
      </c>
      <c r="BM467" s="162" t="s">
        <v>1280</v>
      </c>
    </row>
    <row r="468" spans="1:65" s="2" customFormat="1" ht="16.5" customHeight="1">
      <c r="A468" s="33"/>
      <c r="B468" s="150"/>
      <c r="C468" s="181" t="s">
        <v>1281</v>
      </c>
      <c r="D468" s="181" t="s">
        <v>189</v>
      </c>
      <c r="E468" s="182" t="s">
        <v>1282</v>
      </c>
      <c r="F468" s="183" t="s">
        <v>1283</v>
      </c>
      <c r="G468" s="184" t="s">
        <v>1259</v>
      </c>
      <c r="H468" s="185">
        <v>1</v>
      </c>
      <c r="I468" s="186"/>
      <c r="J468" s="185">
        <f t="shared" si="0"/>
        <v>0</v>
      </c>
      <c r="K468" s="187"/>
      <c r="L468" s="188"/>
      <c r="M468" s="189" t="s">
        <v>1</v>
      </c>
      <c r="N468" s="190" t="s">
        <v>40</v>
      </c>
      <c r="O468" s="59"/>
      <c r="P468" s="160">
        <f t="shared" si="1"/>
        <v>0</v>
      </c>
      <c r="Q468" s="160">
        <v>3.5000000000000001E-3</v>
      </c>
      <c r="R468" s="160">
        <f t="shared" si="2"/>
        <v>3.5000000000000001E-3</v>
      </c>
      <c r="S468" s="160">
        <v>0</v>
      </c>
      <c r="T468" s="161">
        <f t="shared" si="3"/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62" t="s">
        <v>276</v>
      </c>
      <c r="AT468" s="162" t="s">
        <v>189</v>
      </c>
      <c r="AU468" s="162" t="s">
        <v>97</v>
      </c>
      <c r="AY468" s="18" t="s">
        <v>140</v>
      </c>
      <c r="BE468" s="163">
        <f t="shared" si="4"/>
        <v>0</v>
      </c>
      <c r="BF468" s="163">
        <f t="shared" si="5"/>
        <v>0</v>
      </c>
      <c r="BG468" s="163">
        <f t="shared" si="6"/>
        <v>0</v>
      </c>
      <c r="BH468" s="163">
        <f t="shared" si="7"/>
        <v>0</v>
      </c>
      <c r="BI468" s="163">
        <f t="shared" si="8"/>
        <v>0</v>
      </c>
      <c r="BJ468" s="18" t="s">
        <v>97</v>
      </c>
      <c r="BK468" s="163">
        <f t="shared" si="9"/>
        <v>0</v>
      </c>
      <c r="BL468" s="18" t="s">
        <v>210</v>
      </c>
      <c r="BM468" s="162" t="s">
        <v>1284</v>
      </c>
    </row>
    <row r="469" spans="1:65" s="2" customFormat="1" ht="16.5" customHeight="1">
      <c r="A469" s="33"/>
      <c r="B469" s="150"/>
      <c r="C469" s="181" t="s">
        <v>1285</v>
      </c>
      <c r="D469" s="181" t="s">
        <v>189</v>
      </c>
      <c r="E469" s="182" t="s">
        <v>1286</v>
      </c>
      <c r="F469" s="183" t="s">
        <v>1287</v>
      </c>
      <c r="G469" s="184" t="s">
        <v>270</v>
      </c>
      <c r="H469" s="185">
        <v>48</v>
      </c>
      <c r="I469" s="186"/>
      <c r="J469" s="185">
        <f t="shared" si="0"/>
        <v>0</v>
      </c>
      <c r="K469" s="187"/>
      <c r="L469" s="188"/>
      <c r="M469" s="189" t="s">
        <v>1</v>
      </c>
      <c r="N469" s="190" t="s">
        <v>40</v>
      </c>
      <c r="O469" s="59"/>
      <c r="P469" s="160">
        <f t="shared" si="1"/>
        <v>0</v>
      </c>
      <c r="Q469" s="160">
        <v>1.7999999999999999E-2</v>
      </c>
      <c r="R469" s="160">
        <f t="shared" si="2"/>
        <v>0.86399999999999988</v>
      </c>
      <c r="S469" s="160">
        <v>0</v>
      </c>
      <c r="T469" s="161">
        <f t="shared" si="3"/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62" t="s">
        <v>276</v>
      </c>
      <c r="AT469" s="162" t="s">
        <v>189</v>
      </c>
      <c r="AU469" s="162" t="s">
        <v>97</v>
      </c>
      <c r="AY469" s="18" t="s">
        <v>140</v>
      </c>
      <c r="BE469" s="163">
        <f t="shared" si="4"/>
        <v>0</v>
      </c>
      <c r="BF469" s="163">
        <f t="shared" si="5"/>
        <v>0</v>
      </c>
      <c r="BG469" s="163">
        <f t="shared" si="6"/>
        <v>0</v>
      </c>
      <c r="BH469" s="163">
        <f t="shared" si="7"/>
        <v>0</v>
      </c>
      <c r="BI469" s="163">
        <f t="shared" si="8"/>
        <v>0</v>
      </c>
      <c r="BJ469" s="18" t="s">
        <v>97</v>
      </c>
      <c r="BK469" s="163">
        <f t="shared" si="9"/>
        <v>0</v>
      </c>
      <c r="BL469" s="18" t="s">
        <v>210</v>
      </c>
      <c r="BM469" s="162" t="s">
        <v>1288</v>
      </c>
    </row>
    <row r="470" spans="1:65" s="2" customFormat="1" ht="16.5" customHeight="1">
      <c r="A470" s="33"/>
      <c r="B470" s="150"/>
      <c r="C470" s="181" t="s">
        <v>1289</v>
      </c>
      <c r="D470" s="181" t="s">
        <v>189</v>
      </c>
      <c r="E470" s="182" t="s">
        <v>1290</v>
      </c>
      <c r="F470" s="183" t="s">
        <v>1291</v>
      </c>
      <c r="G470" s="184" t="s">
        <v>270</v>
      </c>
      <c r="H470" s="185">
        <v>0</v>
      </c>
      <c r="I470" s="186"/>
      <c r="J470" s="185">
        <f t="shared" si="0"/>
        <v>0</v>
      </c>
      <c r="K470" s="187"/>
      <c r="L470" s="188"/>
      <c r="M470" s="189" t="s">
        <v>1</v>
      </c>
      <c r="N470" s="190" t="s">
        <v>40</v>
      </c>
      <c r="O470" s="59"/>
      <c r="P470" s="160">
        <f t="shared" si="1"/>
        <v>0</v>
      </c>
      <c r="Q470" s="160">
        <v>1.7999999999999999E-2</v>
      </c>
      <c r="R470" s="160">
        <f t="shared" si="2"/>
        <v>0</v>
      </c>
      <c r="S470" s="160">
        <v>0</v>
      </c>
      <c r="T470" s="161">
        <f t="shared" si="3"/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62" t="s">
        <v>276</v>
      </c>
      <c r="AT470" s="162" t="s">
        <v>189</v>
      </c>
      <c r="AU470" s="162" t="s">
        <v>97</v>
      </c>
      <c r="AY470" s="18" t="s">
        <v>140</v>
      </c>
      <c r="BE470" s="163">
        <f t="shared" si="4"/>
        <v>0</v>
      </c>
      <c r="BF470" s="163">
        <f t="shared" si="5"/>
        <v>0</v>
      </c>
      <c r="BG470" s="163">
        <f t="shared" si="6"/>
        <v>0</v>
      </c>
      <c r="BH470" s="163">
        <f t="shared" si="7"/>
        <v>0</v>
      </c>
      <c r="BI470" s="163">
        <f t="shared" si="8"/>
        <v>0</v>
      </c>
      <c r="BJ470" s="18" t="s">
        <v>97</v>
      </c>
      <c r="BK470" s="163">
        <f t="shared" si="9"/>
        <v>0</v>
      </c>
      <c r="BL470" s="18" t="s">
        <v>210</v>
      </c>
      <c r="BM470" s="162" t="s">
        <v>1292</v>
      </c>
    </row>
    <row r="471" spans="1:65" s="2" customFormat="1" ht="16.5" customHeight="1">
      <c r="A471" s="33"/>
      <c r="B471" s="150"/>
      <c r="C471" s="181" t="s">
        <v>1293</v>
      </c>
      <c r="D471" s="181" t="s">
        <v>189</v>
      </c>
      <c r="E471" s="182" t="s">
        <v>1294</v>
      </c>
      <c r="F471" s="183" t="s">
        <v>1295</v>
      </c>
      <c r="G471" s="184" t="s">
        <v>270</v>
      </c>
      <c r="H471" s="185">
        <v>12</v>
      </c>
      <c r="I471" s="186"/>
      <c r="J471" s="185">
        <f t="shared" si="0"/>
        <v>0</v>
      </c>
      <c r="K471" s="187"/>
      <c r="L471" s="188"/>
      <c r="M471" s="189" t="s">
        <v>1</v>
      </c>
      <c r="N471" s="190" t="s">
        <v>40</v>
      </c>
      <c r="O471" s="59"/>
      <c r="P471" s="160">
        <f t="shared" si="1"/>
        <v>0</v>
      </c>
      <c r="Q471" s="160">
        <v>1.7999999999999999E-2</v>
      </c>
      <c r="R471" s="160">
        <f t="shared" si="2"/>
        <v>0.21599999999999997</v>
      </c>
      <c r="S471" s="160">
        <v>0</v>
      </c>
      <c r="T471" s="161">
        <f t="shared" si="3"/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62" t="s">
        <v>276</v>
      </c>
      <c r="AT471" s="162" t="s">
        <v>189</v>
      </c>
      <c r="AU471" s="162" t="s">
        <v>97</v>
      </c>
      <c r="AY471" s="18" t="s">
        <v>140</v>
      </c>
      <c r="BE471" s="163">
        <f t="shared" si="4"/>
        <v>0</v>
      </c>
      <c r="BF471" s="163">
        <f t="shared" si="5"/>
        <v>0</v>
      </c>
      <c r="BG471" s="163">
        <f t="shared" si="6"/>
        <v>0</v>
      </c>
      <c r="BH471" s="163">
        <f t="shared" si="7"/>
        <v>0</v>
      </c>
      <c r="BI471" s="163">
        <f t="shared" si="8"/>
        <v>0</v>
      </c>
      <c r="BJ471" s="18" t="s">
        <v>97</v>
      </c>
      <c r="BK471" s="163">
        <f t="shared" si="9"/>
        <v>0</v>
      </c>
      <c r="BL471" s="18" t="s">
        <v>210</v>
      </c>
      <c r="BM471" s="162" t="s">
        <v>1296</v>
      </c>
    </row>
    <row r="472" spans="1:65" s="2" customFormat="1" ht="16.5" customHeight="1">
      <c r="A472" s="33"/>
      <c r="B472" s="150"/>
      <c r="C472" s="181" t="s">
        <v>1297</v>
      </c>
      <c r="D472" s="181" t="s">
        <v>189</v>
      </c>
      <c r="E472" s="182" t="s">
        <v>1298</v>
      </c>
      <c r="F472" s="183" t="s">
        <v>1299</v>
      </c>
      <c r="G472" s="184" t="s">
        <v>270</v>
      </c>
      <c r="H472" s="185">
        <v>0</v>
      </c>
      <c r="I472" s="186"/>
      <c r="J472" s="185">
        <f t="shared" si="0"/>
        <v>0</v>
      </c>
      <c r="K472" s="187"/>
      <c r="L472" s="188"/>
      <c r="M472" s="189" t="s">
        <v>1</v>
      </c>
      <c r="N472" s="190" t="s">
        <v>40</v>
      </c>
      <c r="O472" s="59"/>
      <c r="P472" s="160">
        <f t="shared" si="1"/>
        <v>0</v>
      </c>
      <c r="Q472" s="160">
        <v>1.7999999999999999E-2</v>
      </c>
      <c r="R472" s="160">
        <f t="shared" si="2"/>
        <v>0</v>
      </c>
      <c r="S472" s="160">
        <v>0</v>
      </c>
      <c r="T472" s="161">
        <f t="shared" si="3"/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2" t="s">
        <v>276</v>
      </c>
      <c r="AT472" s="162" t="s">
        <v>189</v>
      </c>
      <c r="AU472" s="162" t="s">
        <v>97</v>
      </c>
      <c r="AY472" s="18" t="s">
        <v>140</v>
      </c>
      <c r="BE472" s="163">
        <f t="shared" si="4"/>
        <v>0</v>
      </c>
      <c r="BF472" s="163">
        <f t="shared" si="5"/>
        <v>0</v>
      </c>
      <c r="BG472" s="163">
        <f t="shared" si="6"/>
        <v>0</v>
      </c>
      <c r="BH472" s="163">
        <f t="shared" si="7"/>
        <v>0</v>
      </c>
      <c r="BI472" s="163">
        <f t="shared" si="8"/>
        <v>0</v>
      </c>
      <c r="BJ472" s="18" t="s">
        <v>97</v>
      </c>
      <c r="BK472" s="163">
        <f t="shared" si="9"/>
        <v>0</v>
      </c>
      <c r="BL472" s="18" t="s">
        <v>210</v>
      </c>
      <c r="BM472" s="162" t="s">
        <v>1300</v>
      </c>
    </row>
    <row r="473" spans="1:65" s="2" customFormat="1" ht="16.5" customHeight="1">
      <c r="A473" s="33"/>
      <c r="B473" s="150"/>
      <c r="C473" s="181" t="s">
        <v>1301</v>
      </c>
      <c r="D473" s="181" t="s">
        <v>189</v>
      </c>
      <c r="E473" s="182" t="s">
        <v>1302</v>
      </c>
      <c r="F473" s="183" t="s">
        <v>1303</v>
      </c>
      <c r="G473" s="184" t="s">
        <v>270</v>
      </c>
      <c r="H473" s="185">
        <v>60</v>
      </c>
      <c r="I473" s="186"/>
      <c r="J473" s="185">
        <f t="shared" si="0"/>
        <v>0</v>
      </c>
      <c r="K473" s="187"/>
      <c r="L473" s="188"/>
      <c r="M473" s="189" t="s">
        <v>1</v>
      </c>
      <c r="N473" s="190" t="s">
        <v>40</v>
      </c>
      <c r="O473" s="59"/>
      <c r="P473" s="160">
        <f t="shared" si="1"/>
        <v>0</v>
      </c>
      <c r="Q473" s="160">
        <v>1.7999999999999999E-2</v>
      </c>
      <c r="R473" s="160">
        <f t="shared" si="2"/>
        <v>1.0799999999999998</v>
      </c>
      <c r="S473" s="160">
        <v>0</v>
      </c>
      <c r="T473" s="161">
        <f t="shared" si="3"/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62" t="s">
        <v>276</v>
      </c>
      <c r="AT473" s="162" t="s">
        <v>189</v>
      </c>
      <c r="AU473" s="162" t="s">
        <v>97</v>
      </c>
      <c r="AY473" s="18" t="s">
        <v>140</v>
      </c>
      <c r="BE473" s="163">
        <f t="shared" si="4"/>
        <v>0</v>
      </c>
      <c r="BF473" s="163">
        <f t="shared" si="5"/>
        <v>0</v>
      </c>
      <c r="BG473" s="163">
        <f t="shared" si="6"/>
        <v>0</v>
      </c>
      <c r="BH473" s="163">
        <f t="shared" si="7"/>
        <v>0</v>
      </c>
      <c r="BI473" s="163">
        <f t="shared" si="8"/>
        <v>0</v>
      </c>
      <c r="BJ473" s="18" t="s">
        <v>97</v>
      </c>
      <c r="BK473" s="163">
        <f t="shared" si="9"/>
        <v>0</v>
      </c>
      <c r="BL473" s="18" t="s">
        <v>210</v>
      </c>
      <c r="BM473" s="162" t="s">
        <v>1304</v>
      </c>
    </row>
    <row r="474" spans="1:65" s="2" customFormat="1" ht="16.5" customHeight="1">
      <c r="A474" s="33"/>
      <c r="B474" s="150"/>
      <c r="C474" s="181" t="s">
        <v>1305</v>
      </c>
      <c r="D474" s="181" t="s">
        <v>189</v>
      </c>
      <c r="E474" s="182" t="s">
        <v>1306</v>
      </c>
      <c r="F474" s="183" t="s">
        <v>1307</v>
      </c>
      <c r="G474" s="184" t="s">
        <v>270</v>
      </c>
      <c r="H474" s="185">
        <v>1</v>
      </c>
      <c r="I474" s="186"/>
      <c r="J474" s="185">
        <f t="shared" si="0"/>
        <v>0</v>
      </c>
      <c r="K474" s="187"/>
      <c r="L474" s="188"/>
      <c r="M474" s="189" t="s">
        <v>1</v>
      </c>
      <c r="N474" s="190" t="s">
        <v>40</v>
      </c>
      <c r="O474" s="59"/>
      <c r="P474" s="160">
        <f t="shared" si="1"/>
        <v>0</v>
      </c>
      <c r="Q474" s="160">
        <v>1.7999999999999999E-2</v>
      </c>
      <c r="R474" s="160">
        <f t="shared" si="2"/>
        <v>1.7999999999999999E-2</v>
      </c>
      <c r="S474" s="160">
        <v>0</v>
      </c>
      <c r="T474" s="161">
        <f t="shared" si="3"/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2" t="s">
        <v>276</v>
      </c>
      <c r="AT474" s="162" t="s">
        <v>189</v>
      </c>
      <c r="AU474" s="162" t="s">
        <v>97</v>
      </c>
      <c r="AY474" s="18" t="s">
        <v>140</v>
      </c>
      <c r="BE474" s="163">
        <f t="shared" si="4"/>
        <v>0</v>
      </c>
      <c r="BF474" s="163">
        <f t="shared" si="5"/>
        <v>0</v>
      </c>
      <c r="BG474" s="163">
        <f t="shared" si="6"/>
        <v>0</v>
      </c>
      <c r="BH474" s="163">
        <f t="shared" si="7"/>
        <v>0</v>
      </c>
      <c r="BI474" s="163">
        <f t="shared" si="8"/>
        <v>0</v>
      </c>
      <c r="BJ474" s="18" t="s">
        <v>97</v>
      </c>
      <c r="BK474" s="163">
        <f t="shared" si="9"/>
        <v>0</v>
      </c>
      <c r="BL474" s="18" t="s">
        <v>210</v>
      </c>
      <c r="BM474" s="162" t="s">
        <v>1308</v>
      </c>
    </row>
    <row r="475" spans="1:65" s="2" customFormat="1" ht="16.5" customHeight="1">
      <c r="A475" s="33"/>
      <c r="B475" s="150"/>
      <c r="C475" s="181" t="s">
        <v>413</v>
      </c>
      <c r="D475" s="181" t="s">
        <v>189</v>
      </c>
      <c r="E475" s="182" t="s">
        <v>1309</v>
      </c>
      <c r="F475" s="183" t="s">
        <v>1310</v>
      </c>
      <c r="G475" s="184" t="s">
        <v>270</v>
      </c>
      <c r="H475" s="185">
        <v>16</v>
      </c>
      <c r="I475" s="186"/>
      <c r="J475" s="185">
        <f t="shared" si="0"/>
        <v>0</v>
      </c>
      <c r="K475" s="187"/>
      <c r="L475" s="188"/>
      <c r="M475" s="189" t="s">
        <v>1</v>
      </c>
      <c r="N475" s="190" t="s">
        <v>40</v>
      </c>
      <c r="O475" s="59"/>
      <c r="P475" s="160">
        <f t="shared" si="1"/>
        <v>0</v>
      </c>
      <c r="Q475" s="160">
        <v>1.7999999999999999E-2</v>
      </c>
      <c r="R475" s="160">
        <f t="shared" si="2"/>
        <v>0.28799999999999998</v>
      </c>
      <c r="S475" s="160">
        <v>0</v>
      </c>
      <c r="T475" s="161">
        <f t="shared" si="3"/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62" t="s">
        <v>276</v>
      </c>
      <c r="AT475" s="162" t="s">
        <v>189</v>
      </c>
      <c r="AU475" s="162" t="s">
        <v>97</v>
      </c>
      <c r="AY475" s="18" t="s">
        <v>140</v>
      </c>
      <c r="BE475" s="163">
        <f t="shared" si="4"/>
        <v>0</v>
      </c>
      <c r="BF475" s="163">
        <f t="shared" si="5"/>
        <v>0</v>
      </c>
      <c r="BG475" s="163">
        <f t="shared" si="6"/>
        <v>0</v>
      </c>
      <c r="BH475" s="163">
        <f t="shared" si="7"/>
        <v>0</v>
      </c>
      <c r="BI475" s="163">
        <f t="shared" si="8"/>
        <v>0</v>
      </c>
      <c r="BJ475" s="18" t="s">
        <v>97</v>
      </c>
      <c r="BK475" s="163">
        <f t="shared" si="9"/>
        <v>0</v>
      </c>
      <c r="BL475" s="18" t="s">
        <v>210</v>
      </c>
      <c r="BM475" s="162" t="s">
        <v>1311</v>
      </c>
    </row>
    <row r="476" spans="1:65" s="2" customFormat="1" ht="16.5" customHeight="1">
      <c r="A476" s="33"/>
      <c r="B476" s="150"/>
      <c r="C476" s="181" t="s">
        <v>1312</v>
      </c>
      <c r="D476" s="181" t="s">
        <v>189</v>
      </c>
      <c r="E476" s="182" t="s">
        <v>1313</v>
      </c>
      <c r="F476" s="183" t="s">
        <v>1314</v>
      </c>
      <c r="G476" s="184" t="s">
        <v>270</v>
      </c>
      <c r="H476" s="185">
        <v>5</v>
      </c>
      <c r="I476" s="186"/>
      <c r="J476" s="185">
        <f t="shared" si="0"/>
        <v>0</v>
      </c>
      <c r="K476" s="187"/>
      <c r="L476" s="188"/>
      <c r="M476" s="189" t="s">
        <v>1</v>
      </c>
      <c r="N476" s="190" t="s">
        <v>40</v>
      </c>
      <c r="O476" s="59"/>
      <c r="P476" s="160">
        <f t="shared" si="1"/>
        <v>0</v>
      </c>
      <c r="Q476" s="160">
        <v>1.7999999999999999E-2</v>
      </c>
      <c r="R476" s="160">
        <f t="shared" si="2"/>
        <v>0.09</v>
      </c>
      <c r="S476" s="160">
        <v>0</v>
      </c>
      <c r="T476" s="161">
        <f t="shared" si="3"/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62" t="s">
        <v>276</v>
      </c>
      <c r="AT476" s="162" t="s">
        <v>189</v>
      </c>
      <c r="AU476" s="162" t="s">
        <v>97</v>
      </c>
      <c r="AY476" s="18" t="s">
        <v>140</v>
      </c>
      <c r="BE476" s="163">
        <f t="shared" si="4"/>
        <v>0</v>
      </c>
      <c r="BF476" s="163">
        <f t="shared" si="5"/>
        <v>0</v>
      </c>
      <c r="BG476" s="163">
        <f t="shared" si="6"/>
        <v>0</v>
      </c>
      <c r="BH476" s="163">
        <f t="shared" si="7"/>
        <v>0</v>
      </c>
      <c r="BI476" s="163">
        <f t="shared" si="8"/>
        <v>0</v>
      </c>
      <c r="BJ476" s="18" t="s">
        <v>97</v>
      </c>
      <c r="BK476" s="163">
        <f t="shared" si="9"/>
        <v>0</v>
      </c>
      <c r="BL476" s="18" t="s">
        <v>210</v>
      </c>
      <c r="BM476" s="162" t="s">
        <v>1315</v>
      </c>
    </row>
    <row r="477" spans="1:65" s="2" customFormat="1" ht="16.5" customHeight="1">
      <c r="A477" s="33"/>
      <c r="B477" s="150"/>
      <c r="C477" s="181" t="s">
        <v>1316</v>
      </c>
      <c r="D477" s="181" t="s">
        <v>189</v>
      </c>
      <c r="E477" s="182" t="s">
        <v>1317</v>
      </c>
      <c r="F477" s="183" t="s">
        <v>1318</v>
      </c>
      <c r="G477" s="184" t="s">
        <v>270</v>
      </c>
      <c r="H477" s="185">
        <v>8</v>
      </c>
      <c r="I477" s="186"/>
      <c r="J477" s="185">
        <f t="shared" si="0"/>
        <v>0</v>
      </c>
      <c r="K477" s="187"/>
      <c r="L477" s="188"/>
      <c r="M477" s="189" t="s">
        <v>1</v>
      </c>
      <c r="N477" s="190" t="s">
        <v>40</v>
      </c>
      <c r="O477" s="59"/>
      <c r="P477" s="160">
        <f t="shared" si="1"/>
        <v>0</v>
      </c>
      <c r="Q477" s="160">
        <v>1.7999999999999999E-2</v>
      </c>
      <c r="R477" s="160">
        <f t="shared" si="2"/>
        <v>0.14399999999999999</v>
      </c>
      <c r="S477" s="160">
        <v>0</v>
      </c>
      <c r="T477" s="161">
        <f t="shared" si="3"/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62" t="s">
        <v>276</v>
      </c>
      <c r="AT477" s="162" t="s">
        <v>189</v>
      </c>
      <c r="AU477" s="162" t="s">
        <v>97</v>
      </c>
      <c r="AY477" s="18" t="s">
        <v>140</v>
      </c>
      <c r="BE477" s="163">
        <f t="shared" si="4"/>
        <v>0</v>
      </c>
      <c r="BF477" s="163">
        <f t="shared" si="5"/>
        <v>0</v>
      </c>
      <c r="BG477" s="163">
        <f t="shared" si="6"/>
        <v>0</v>
      </c>
      <c r="BH477" s="163">
        <f t="shared" si="7"/>
        <v>0</v>
      </c>
      <c r="BI477" s="163">
        <f t="shared" si="8"/>
        <v>0</v>
      </c>
      <c r="BJ477" s="18" t="s">
        <v>97</v>
      </c>
      <c r="BK477" s="163">
        <f t="shared" si="9"/>
        <v>0</v>
      </c>
      <c r="BL477" s="18" t="s">
        <v>210</v>
      </c>
      <c r="BM477" s="162" t="s">
        <v>1319</v>
      </c>
    </row>
    <row r="478" spans="1:65" s="2" customFormat="1" ht="45.6">
      <c r="A478" s="33"/>
      <c r="B478" s="150"/>
      <c r="C478" s="181" t="s">
        <v>1320</v>
      </c>
      <c r="D478" s="181" t="s">
        <v>189</v>
      </c>
      <c r="E478" s="182" t="s">
        <v>1321</v>
      </c>
      <c r="F478" s="183" t="s">
        <v>2140</v>
      </c>
      <c r="G478" s="184" t="s">
        <v>270</v>
      </c>
      <c r="H478" s="185">
        <v>2</v>
      </c>
      <c r="I478" s="186"/>
      <c r="J478" s="185">
        <f t="shared" si="0"/>
        <v>0</v>
      </c>
      <c r="K478" s="187"/>
      <c r="L478" s="188"/>
      <c r="M478" s="189" t="s">
        <v>1</v>
      </c>
      <c r="N478" s="190" t="s">
        <v>40</v>
      </c>
      <c r="O478" s="59"/>
      <c r="P478" s="160">
        <f t="shared" si="1"/>
        <v>0</v>
      </c>
      <c r="Q478" s="160">
        <v>3.8E-3</v>
      </c>
      <c r="R478" s="160">
        <f t="shared" si="2"/>
        <v>7.6E-3</v>
      </c>
      <c r="S478" s="160">
        <v>0</v>
      </c>
      <c r="T478" s="161">
        <f t="shared" si="3"/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62" t="s">
        <v>276</v>
      </c>
      <c r="AT478" s="162" t="s">
        <v>189</v>
      </c>
      <c r="AU478" s="162" t="s">
        <v>97</v>
      </c>
      <c r="AY478" s="18" t="s">
        <v>140</v>
      </c>
      <c r="BE478" s="163">
        <f t="shared" si="4"/>
        <v>0</v>
      </c>
      <c r="BF478" s="163">
        <f t="shared" si="5"/>
        <v>0</v>
      </c>
      <c r="BG478" s="163">
        <f t="shared" si="6"/>
        <v>0</v>
      </c>
      <c r="BH478" s="163">
        <f t="shared" si="7"/>
        <v>0</v>
      </c>
      <c r="BI478" s="163">
        <f t="shared" si="8"/>
        <v>0</v>
      </c>
      <c r="BJ478" s="18" t="s">
        <v>97</v>
      </c>
      <c r="BK478" s="163">
        <f t="shared" si="9"/>
        <v>0</v>
      </c>
      <c r="BL478" s="18" t="s">
        <v>210</v>
      </c>
      <c r="BM478" s="162" t="s">
        <v>1322</v>
      </c>
    </row>
    <row r="479" spans="1:65" s="2" customFormat="1" ht="34.200000000000003">
      <c r="A479" s="33"/>
      <c r="B479" s="150"/>
      <c r="C479" s="181" t="s">
        <v>1323</v>
      </c>
      <c r="D479" s="181" t="s">
        <v>189</v>
      </c>
      <c r="E479" s="182" t="s">
        <v>1324</v>
      </c>
      <c r="F479" s="183" t="s">
        <v>2141</v>
      </c>
      <c r="G479" s="184" t="s">
        <v>270</v>
      </c>
      <c r="H479" s="185">
        <v>19</v>
      </c>
      <c r="I479" s="186"/>
      <c r="J479" s="185">
        <f t="shared" si="0"/>
        <v>0</v>
      </c>
      <c r="K479" s="187"/>
      <c r="L479" s="188"/>
      <c r="M479" s="189" t="s">
        <v>1</v>
      </c>
      <c r="N479" s="190" t="s">
        <v>40</v>
      </c>
      <c r="O479" s="59"/>
      <c r="P479" s="160">
        <f t="shared" si="1"/>
        <v>0</v>
      </c>
      <c r="Q479" s="160">
        <v>5.3E-3</v>
      </c>
      <c r="R479" s="160">
        <f t="shared" si="2"/>
        <v>0.1007</v>
      </c>
      <c r="S479" s="160">
        <v>0</v>
      </c>
      <c r="T479" s="161">
        <f t="shared" si="3"/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62" t="s">
        <v>276</v>
      </c>
      <c r="AT479" s="162" t="s">
        <v>189</v>
      </c>
      <c r="AU479" s="162" t="s">
        <v>97</v>
      </c>
      <c r="AY479" s="18" t="s">
        <v>140</v>
      </c>
      <c r="BE479" s="163">
        <f t="shared" si="4"/>
        <v>0</v>
      </c>
      <c r="BF479" s="163">
        <f t="shared" si="5"/>
        <v>0</v>
      </c>
      <c r="BG479" s="163">
        <f t="shared" si="6"/>
        <v>0</v>
      </c>
      <c r="BH479" s="163">
        <f t="shared" si="7"/>
        <v>0</v>
      </c>
      <c r="BI479" s="163">
        <f t="shared" si="8"/>
        <v>0</v>
      </c>
      <c r="BJ479" s="18" t="s">
        <v>97</v>
      </c>
      <c r="BK479" s="163">
        <f t="shared" si="9"/>
        <v>0</v>
      </c>
      <c r="BL479" s="18" t="s">
        <v>210</v>
      </c>
      <c r="BM479" s="162" t="s">
        <v>1325</v>
      </c>
    </row>
    <row r="480" spans="1:65" s="2" customFormat="1" ht="21.75" customHeight="1">
      <c r="A480" s="33"/>
      <c r="B480" s="150"/>
      <c r="C480" s="151" t="s">
        <v>1326</v>
      </c>
      <c r="D480" s="151" t="s">
        <v>142</v>
      </c>
      <c r="E480" s="152" t="s">
        <v>1327</v>
      </c>
      <c r="F480" s="153" t="s">
        <v>1328</v>
      </c>
      <c r="G480" s="154" t="s">
        <v>264</v>
      </c>
      <c r="H480" s="155">
        <v>46.2</v>
      </c>
      <c r="I480" s="156"/>
      <c r="J480" s="155">
        <f t="shared" si="0"/>
        <v>0</v>
      </c>
      <c r="K480" s="157"/>
      <c r="L480" s="34"/>
      <c r="M480" s="158" t="s">
        <v>1</v>
      </c>
      <c r="N480" s="159" t="s">
        <v>40</v>
      </c>
      <c r="O480" s="59"/>
      <c r="P480" s="160">
        <f t="shared" si="1"/>
        <v>0</v>
      </c>
      <c r="Q480" s="160">
        <v>0</v>
      </c>
      <c r="R480" s="160">
        <f t="shared" si="2"/>
        <v>0</v>
      </c>
      <c r="S480" s="160">
        <v>0</v>
      </c>
      <c r="T480" s="161">
        <f t="shared" si="3"/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2" t="s">
        <v>210</v>
      </c>
      <c r="AT480" s="162" t="s">
        <v>142</v>
      </c>
      <c r="AU480" s="162" t="s">
        <v>97</v>
      </c>
      <c r="AY480" s="18" t="s">
        <v>140</v>
      </c>
      <c r="BE480" s="163">
        <f t="shared" si="4"/>
        <v>0</v>
      </c>
      <c r="BF480" s="163">
        <f t="shared" si="5"/>
        <v>0</v>
      </c>
      <c r="BG480" s="163">
        <f t="shared" si="6"/>
        <v>0</v>
      </c>
      <c r="BH480" s="163">
        <f t="shared" si="7"/>
        <v>0</v>
      </c>
      <c r="BI480" s="163">
        <f t="shared" si="8"/>
        <v>0</v>
      </c>
      <c r="BJ480" s="18" t="s">
        <v>97</v>
      </c>
      <c r="BK480" s="163">
        <f t="shared" si="9"/>
        <v>0</v>
      </c>
      <c r="BL480" s="18" t="s">
        <v>210</v>
      </c>
      <c r="BM480" s="162" t="s">
        <v>1329</v>
      </c>
    </row>
    <row r="481" spans="1:65" s="13" customFormat="1">
      <c r="B481" s="164"/>
      <c r="D481" s="165" t="s">
        <v>180</v>
      </c>
      <c r="E481" s="166" t="s">
        <v>1</v>
      </c>
      <c r="F481" s="167" t="s">
        <v>1330</v>
      </c>
      <c r="H481" s="168">
        <v>42.7</v>
      </c>
      <c r="I481" s="169"/>
      <c r="L481" s="164"/>
      <c r="M481" s="170"/>
      <c r="N481" s="171"/>
      <c r="O481" s="171"/>
      <c r="P481" s="171"/>
      <c r="Q481" s="171"/>
      <c r="R481" s="171"/>
      <c r="S481" s="171"/>
      <c r="T481" s="172"/>
      <c r="AT481" s="166" t="s">
        <v>180</v>
      </c>
      <c r="AU481" s="166" t="s">
        <v>97</v>
      </c>
      <c r="AV481" s="13" t="s">
        <v>97</v>
      </c>
      <c r="AW481" s="13" t="s">
        <v>30</v>
      </c>
      <c r="AX481" s="13" t="s">
        <v>74</v>
      </c>
      <c r="AY481" s="166" t="s">
        <v>140</v>
      </c>
    </row>
    <row r="482" spans="1:65" s="13" customFormat="1">
      <c r="B482" s="164"/>
      <c r="D482" s="165" t="s">
        <v>180</v>
      </c>
      <c r="E482" s="166" t="s">
        <v>1</v>
      </c>
      <c r="F482" s="167" t="s">
        <v>1331</v>
      </c>
      <c r="H482" s="168">
        <v>3.5</v>
      </c>
      <c r="I482" s="169"/>
      <c r="L482" s="164"/>
      <c r="M482" s="170"/>
      <c r="N482" s="171"/>
      <c r="O482" s="171"/>
      <c r="P482" s="171"/>
      <c r="Q482" s="171"/>
      <c r="R482" s="171"/>
      <c r="S482" s="171"/>
      <c r="T482" s="172"/>
      <c r="AT482" s="166" t="s">
        <v>180</v>
      </c>
      <c r="AU482" s="166" t="s">
        <v>97</v>
      </c>
      <c r="AV482" s="13" t="s">
        <v>97</v>
      </c>
      <c r="AW482" s="13" t="s">
        <v>30</v>
      </c>
      <c r="AX482" s="13" t="s">
        <v>74</v>
      </c>
      <c r="AY482" s="166" t="s">
        <v>140</v>
      </c>
    </row>
    <row r="483" spans="1:65" s="14" customFormat="1">
      <c r="B483" s="173"/>
      <c r="D483" s="165" t="s">
        <v>180</v>
      </c>
      <c r="E483" s="174" t="s">
        <v>1</v>
      </c>
      <c r="F483" s="175" t="s">
        <v>182</v>
      </c>
      <c r="H483" s="176">
        <v>46.2</v>
      </c>
      <c r="I483" s="177"/>
      <c r="L483" s="173"/>
      <c r="M483" s="178"/>
      <c r="N483" s="179"/>
      <c r="O483" s="179"/>
      <c r="P483" s="179"/>
      <c r="Q483" s="179"/>
      <c r="R483" s="179"/>
      <c r="S483" s="179"/>
      <c r="T483" s="180"/>
      <c r="AT483" s="174" t="s">
        <v>180</v>
      </c>
      <c r="AU483" s="174" t="s">
        <v>97</v>
      </c>
      <c r="AV483" s="14" t="s">
        <v>146</v>
      </c>
      <c r="AW483" s="14" t="s">
        <v>30</v>
      </c>
      <c r="AX483" s="14" t="s">
        <v>82</v>
      </c>
      <c r="AY483" s="174" t="s">
        <v>140</v>
      </c>
    </row>
    <row r="484" spans="1:65" s="2" customFormat="1" ht="33" customHeight="1">
      <c r="A484" s="33"/>
      <c r="B484" s="150"/>
      <c r="C484" s="181" t="s">
        <v>1332</v>
      </c>
      <c r="D484" s="181" t="s">
        <v>189</v>
      </c>
      <c r="E484" s="182" t="s">
        <v>1333</v>
      </c>
      <c r="F484" s="183" t="s">
        <v>2142</v>
      </c>
      <c r="G484" s="184" t="s">
        <v>270</v>
      </c>
      <c r="H484" s="185">
        <v>18</v>
      </c>
      <c r="I484" s="186"/>
      <c r="J484" s="185">
        <f>ROUND(I484*H484,2)</f>
        <v>0</v>
      </c>
      <c r="K484" s="187"/>
      <c r="L484" s="188"/>
      <c r="M484" s="189" t="s">
        <v>1</v>
      </c>
      <c r="N484" s="190" t="s">
        <v>40</v>
      </c>
      <c r="O484" s="59"/>
      <c r="P484" s="160">
        <f>O484*H484</f>
        <v>0</v>
      </c>
      <c r="Q484" s="160">
        <v>7.3000000000000001E-3</v>
      </c>
      <c r="R484" s="160">
        <f>Q484*H484</f>
        <v>0.13139999999999999</v>
      </c>
      <c r="S484" s="160">
        <v>0</v>
      </c>
      <c r="T484" s="161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2" t="s">
        <v>276</v>
      </c>
      <c r="AT484" s="162" t="s">
        <v>189</v>
      </c>
      <c r="AU484" s="162" t="s">
        <v>97</v>
      </c>
      <c r="AY484" s="18" t="s">
        <v>140</v>
      </c>
      <c r="BE484" s="163">
        <f>IF(N484="základná",J484,0)</f>
        <v>0</v>
      </c>
      <c r="BF484" s="163">
        <f>IF(N484="znížená",J484,0)</f>
        <v>0</v>
      </c>
      <c r="BG484" s="163">
        <f>IF(N484="zákl. prenesená",J484,0)</f>
        <v>0</v>
      </c>
      <c r="BH484" s="163">
        <f>IF(N484="zníž. prenesená",J484,0)</f>
        <v>0</v>
      </c>
      <c r="BI484" s="163">
        <f>IF(N484="nulová",J484,0)</f>
        <v>0</v>
      </c>
      <c r="BJ484" s="18" t="s">
        <v>97</v>
      </c>
      <c r="BK484" s="163">
        <f>ROUND(I484*H484,2)</f>
        <v>0</v>
      </c>
      <c r="BL484" s="18" t="s">
        <v>210</v>
      </c>
      <c r="BM484" s="162" t="s">
        <v>1334</v>
      </c>
    </row>
    <row r="485" spans="1:65" s="2" customFormat="1" ht="33" customHeight="1">
      <c r="A485" s="33"/>
      <c r="B485" s="150"/>
      <c r="C485" s="151" t="s">
        <v>1335</v>
      </c>
      <c r="D485" s="151" t="s">
        <v>142</v>
      </c>
      <c r="E485" s="152" t="s">
        <v>1336</v>
      </c>
      <c r="F485" s="153" t="s">
        <v>1337</v>
      </c>
      <c r="G485" s="154" t="s">
        <v>456</v>
      </c>
      <c r="H485" s="155">
        <v>7</v>
      </c>
      <c r="I485" s="156"/>
      <c r="J485" s="155">
        <f>ROUND(I485*H485,2)</f>
        <v>0</v>
      </c>
      <c r="K485" s="157"/>
      <c r="L485" s="34"/>
      <c r="M485" s="158" t="s">
        <v>1</v>
      </c>
      <c r="N485" s="159" t="s">
        <v>40</v>
      </c>
      <c r="O485" s="59"/>
      <c r="P485" s="160">
        <f>O485*H485</f>
        <v>0</v>
      </c>
      <c r="Q485" s="160">
        <v>0</v>
      </c>
      <c r="R485" s="160">
        <f>Q485*H485</f>
        <v>0</v>
      </c>
      <c r="S485" s="160">
        <v>0</v>
      </c>
      <c r="T485" s="161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62" t="s">
        <v>1338</v>
      </c>
      <c r="AT485" s="162" t="s">
        <v>142</v>
      </c>
      <c r="AU485" s="162" t="s">
        <v>97</v>
      </c>
      <c r="AY485" s="18" t="s">
        <v>140</v>
      </c>
      <c r="BE485" s="163">
        <f>IF(N485="základná",J485,0)</f>
        <v>0</v>
      </c>
      <c r="BF485" s="163">
        <f>IF(N485="znížená",J485,0)</f>
        <v>0</v>
      </c>
      <c r="BG485" s="163">
        <f>IF(N485="zákl. prenesená",J485,0)</f>
        <v>0</v>
      </c>
      <c r="BH485" s="163">
        <f>IF(N485="zníž. prenesená",J485,0)</f>
        <v>0</v>
      </c>
      <c r="BI485" s="163">
        <f>IF(N485="nulová",J485,0)</f>
        <v>0</v>
      </c>
      <c r="BJ485" s="18" t="s">
        <v>97</v>
      </c>
      <c r="BK485" s="163">
        <f>ROUND(I485*H485,2)</f>
        <v>0</v>
      </c>
      <c r="BL485" s="18" t="s">
        <v>1338</v>
      </c>
      <c r="BM485" s="162" t="s">
        <v>1339</v>
      </c>
    </row>
    <row r="486" spans="1:65" s="13" customFormat="1" ht="20.399999999999999">
      <c r="B486" s="164"/>
      <c r="D486" s="165" t="s">
        <v>180</v>
      </c>
      <c r="E486" s="166" t="s">
        <v>1</v>
      </c>
      <c r="F486" s="167" t="s">
        <v>1340</v>
      </c>
      <c r="H486" s="168">
        <v>6</v>
      </c>
      <c r="I486" s="169"/>
      <c r="L486" s="164"/>
      <c r="M486" s="170"/>
      <c r="N486" s="171"/>
      <c r="O486" s="171"/>
      <c r="P486" s="171"/>
      <c r="Q486" s="171"/>
      <c r="R486" s="171"/>
      <c r="S486" s="171"/>
      <c r="T486" s="172"/>
      <c r="AT486" s="166" t="s">
        <v>180</v>
      </c>
      <c r="AU486" s="166" t="s">
        <v>97</v>
      </c>
      <c r="AV486" s="13" t="s">
        <v>97</v>
      </c>
      <c r="AW486" s="13" t="s">
        <v>30</v>
      </c>
      <c r="AX486" s="13" t="s">
        <v>74</v>
      </c>
      <c r="AY486" s="166" t="s">
        <v>140</v>
      </c>
    </row>
    <row r="487" spans="1:65" s="15" customFormat="1">
      <c r="B487" s="196"/>
      <c r="D487" s="165" t="s">
        <v>180</v>
      </c>
      <c r="E487" s="197" t="s">
        <v>1</v>
      </c>
      <c r="F487" s="198" t="s">
        <v>1341</v>
      </c>
      <c r="H487" s="197" t="s">
        <v>1</v>
      </c>
      <c r="I487" s="199"/>
      <c r="L487" s="196"/>
      <c r="M487" s="200"/>
      <c r="N487" s="201"/>
      <c r="O487" s="201"/>
      <c r="P487" s="201"/>
      <c r="Q487" s="201"/>
      <c r="R487" s="201"/>
      <c r="S487" s="201"/>
      <c r="T487" s="202"/>
      <c r="AT487" s="197" t="s">
        <v>180</v>
      </c>
      <c r="AU487" s="197" t="s">
        <v>97</v>
      </c>
      <c r="AV487" s="15" t="s">
        <v>82</v>
      </c>
      <c r="AW487" s="15" t="s">
        <v>30</v>
      </c>
      <c r="AX487" s="15" t="s">
        <v>74</v>
      </c>
      <c r="AY487" s="197" t="s">
        <v>140</v>
      </c>
    </row>
    <row r="488" spans="1:65" s="15" customFormat="1">
      <c r="B488" s="196"/>
      <c r="D488" s="165" t="s">
        <v>180</v>
      </c>
      <c r="E488" s="197" t="s">
        <v>1</v>
      </c>
      <c r="F488" s="198" t="s">
        <v>1342</v>
      </c>
      <c r="H488" s="197" t="s">
        <v>1</v>
      </c>
      <c r="I488" s="199"/>
      <c r="L488" s="196"/>
      <c r="M488" s="200"/>
      <c r="N488" s="201"/>
      <c r="O488" s="201"/>
      <c r="P488" s="201"/>
      <c r="Q488" s="201"/>
      <c r="R488" s="201"/>
      <c r="S488" s="201"/>
      <c r="T488" s="202"/>
      <c r="AT488" s="197" t="s">
        <v>180</v>
      </c>
      <c r="AU488" s="197" t="s">
        <v>97</v>
      </c>
      <c r="AV488" s="15" t="s">
        <v>82</v>
      </c>
      <c r="AW488" s="15" t="s">
        <v>30</v>
      </c>
      <c r="AX488" s="15" t="s">
        <v>74</v>
      </c>
      <c r="AY488" s="197" t="s">
        <v>140</v>
      </c>
    </row>
    <row r="489" spans="1:65" s="15" customFormat="1" ht="20.399999999999999">
      <c r="B489" s="196"/>
      <c r="D489" s="165" t="s">
        <v>180</v>
      </c>
      <c r="E489" s="197" t="s">
        <v>1</v>
      </c>
      <c r="F489" s="198" t="s">
        <v>1343</v>
      </c>
      <c r="H489" s="197" t="s">
        <v>1</v>
      </c>
      <c r="I489" s="199"/>
      <c r="L489" s="196"/>
      <c r="M489" s="200"/>
      <c r="N489" s="201"/>
      <c r="O489" s="201"/>
      <c r="P489" s="201"/>
      <c r="Q489" s="201"/>
      <c r="R489" s="201"/>
      <c r="S489" s="201"/>
      <c r="T489" s="202"/>
      <c r="AT489" s="197" t="s">
        <v>180</v>
      </c>
      <c r="AU489" s="197" t="s">
        <v>97</v>
      </c>
      <c r="AV489" s="15" t="s">
        <v>82</v>
      </c>
      <c r="AW489" s="15" t="s">
        <v>30</v>
      </c>
      <c r="AX489" s="15" t="s">
        <v>74</v>
      </c>
      <c r="AY489" s="197" t="s">
        <v>140</v>
      </c>
    </row>
    <row r="490" spans="1:65" s="16" customFormat="1">
      <c r="B490" s="203"/>
      <c r="D490" s="165" t="s">
        <v>180</v>
      </c>
      <c r="E490" s="204" t="s">
        <v>1</v>
      </c>
      <c r="F490" s="205" t="s">
        <v>882</v>
      </c>
      <c r="H490" s="206">
        <v>6</v>
      </c>
      <c r="I490" s="207"/>
      <c r="L490" s="203"/>
      <c r="M490" s="208"/>
      <c r="N490" s="209"/>
      <c r="O490" s="209"/>
      <c r="P490" s="209"/>
      <c r="Q490" s="209"/>
      <c r="R490" s="209"/>
      <c r="S490" s="209"/>
      <c r="T490" s="210"/>
      <c r="AT490" s="204" t="s">
        <v>180</v>
      </c>
      <c r="AU490" s="204" t="s">
        <v>97</v>
      </c>
      <c r="AV490" s="16" t="s">
        <v>151</v>
      </c>
      <c r="AW490" s="16" t="s">
        <v>30</v>
      </c>
      <c r="AX490" s="16" t="s">
        <v>74</v>
      </c>
      <c r="AY490" s="204" t="s">
        <v>140</v>
      </c>
    </row>
    <row r="491" spans="1:65" s="13" customFormat="1">
      <c r="B491" s="164"/>
      <c r="D491" s="165" t="s">
        <v>180</v>
      </c>
      <c r="E491" s="166" t="s">
        <v>1</v>
      </c>
      <c r="F491" s="167" t="s">
        <v>1344</v>
      </c>
      <c r="H491" s="168">
        <v>1</v>
      </c>
      <c r="I491" s="169"/>
      <c r="L491" s="164"/>
      <c r="M491" s="170"/>
      <c r="N491" s="171"/>
      <c r="O491" s="171"/>
      <c r="P491" s="171"/>
      <c r="Q491" s="171"/>
      <c r="R491" s="171"/>
      <c r="S491" s="171"/>
      <c r="T491" s="172"/>
      <c r="AT491" s="166" t="s">
        <v>180</v>
      </c>
      <c r="AU491" s="166" t="s">
        <v>97</v>
      </c>
      <c r="AV491" s="13" t="s">
        <v>97</v>
      </c>
      <c r="AW491" s="13" t="s">
        <v>30</v>
      </c>
      <c r="AX491" s="13" t="s">
        <v>74</v>
      </c>
      <c r="AY491" s="166" t="s">
        <v>140</v>
      </c>
    </row>
    <row r="492" spans="1:65" s="16" customFormat="1">
      <c r="B492" s="203"/>
      <c r="D492" s="165" t="s">
        <v>180</v>
      </c>
      <c r="E492" s="204" t="s">
        <v>1</v>
      </c>
      <c r="F492" s="205" t="s">
        <v>882</v>
      </c>
      <c r="H492" s="206">
        <v>1</v>
      </c>
      <c r="I492" s="207"/>
      <c r="L492" s="203"/>
      <c r="M492" s="208"/>
      <c r="N492" s="209"/>
      <c r="O492" s="209"/>
      <c r="P492" s="209"/>
      <c r="Q492" s="209"/>
      <c r="R492" s="209"/>
      <c r="S492" s="209"/>
      <c r="T492" s="210"/>
      <c r="AT492" s="204" t="s">
        <v>180</v>
      </c>
      <c r="AU492" s="204" t="s">
        <v>97</v>
      </c>
      <c r="AV492" s="16" t="s">
        <v>151</v>
      </c>
      <c r="AW492" s="16" t="s">
        <v>30</v>
      </c>
      <c r="AX492" s="16" t="s">
        <v>74</v>
      </c>
      <c r="AY492" s="204" t="s">
        <v>140</v>
      </c>
    </row>
    <row r="493" spans="1:65" s="14" customFormat="1">
      <c r="B493" s="173"/>
      <c r="D493" s="165" t="s">
        <v>180</v>
      </c>
      <c r="E493" s="174" t="s">
        <v>1</v>
      </c>
      <c r="F493" s="175" t="s">
        <v>182</v>
      </c>
      <c r="H493" s="176">
        <v>7</v>
      </c>
      <c r="I493" s="177"/>
      <c r="L493" s="173"/>
      <c r="M493" s="178"/>
      <c r="N493" s="179"/>
      <c r="O493" s="179"/>
      <c r="P493" s="179"/>
      <c r="Q493" s="179"/>
      <c r="R493" s="179"/>
      <c r="S493" s="179"/>
      <c r="T493" s="180"/>
      <c r="AT493" s="174" t="s">
        <v>180</v>
      </c>
      <c r="AU493" s="174" t="s">
        <v>97</v>
      </c>
      <c r="AV493" s="14" t="s">
        <v>146</v>
      </c>
      <c r="AW493" s="14" t="s">
        <v>30</v>
      </c>
      <c r="AX493" s="14" t="s">
        <v>82</v>
      </c>
      <c r="AY493" s="174" t="s">
        <v>140</v>
      </c>
    </row>
    <row r="494" spans="1:65" s="2" customFormat="1" ht="21.75" customHeight="1">
      <c r="A494" s="33"/>
      <c r="B494" s="150"/>
      <c r="C494" s="151" t="s">
        <v>1345</v>
      </c>
      <c r="D494" s="151" t="s">
        <v>142</v>
      </c>
      <c r="E494" s="152" t="s">
        <v>1346</v>
      </c>
      <c r="F494" s="153" t="s">
        <v>1347</v>
      </c>
      <c r="G494" s="154" t="s">
        <v>270</v>
      </c>
      <c r="H494" s="155">
        <v>1</v>
      </c>
      <c r="I494" s="156"/>
      <c r="J494" s="155">
        <f>ROUND(I494*H494,2)</f>
        <v>0</v>
      </c>
      <c r="K494" s="157"/>
      <c r="L494" s="34"/>
      <c r="M494" s="158" t="s">
        <v>1</v>
      </c>
      <c r="N494" s="159" t="s">
        <v>40</v>
      </c>
      <c r="O494" s="59"/>
      <c r="P494" s="160">
        <f>O494*H494</f>
        <v>0</v>
      </c>
      <c r="Q494" s="160">
        <v>0</v>
      </c>
      <c r="R494" s="160">
        <f>Q494*H494</f>
        <v>0</v>
      </c>
      <c r="S494" s="160">
        <v>0</v>
      </c>
      <c r="T494" s="161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62" t="s">
        <v>210</v>
      </c>
      <c r="AT494" s="162" t="s">
        <v>142</v>
      </c>
      <c r="AU494" s="162" t="s">
        <v>97</v>
      </c>
      <c r="AY494" s="18" t="s">
        <v>140</v>
      </c>
      <c r="BE494" s="163">
        <f>IF(N494="základná",J494,0)</f>
        <v>0</v>
      </c>
      <c r="BF494" s="163">
        <f>IF(N494="znížená",J494,0)</f>
        <v>0</v>
      </c>
      <c r="BG494" s="163">
        <f>IF(N494="zákl. prenesená",J494,0)</f>
        <v>0</v>
      </c>
      <c r="BH494" s="163">
        <f>IF(N494="zníž. prenesená",J494,0)</f>
        <v>0</v>
      </c>
      <c r="BI494" s="163">
        <f>IF(N494="nulová",J494,0)</f>
        <v>0</v>
      </c>
      <c r="BJ494" s="18" t="s">
        <v>97</v>
      </c>
      <c r="BK494" s="163">
        <f>ROUND(I494*H494,2)</f>
        <v>0</v>
      </c>
      <c r="BL494" s="18" t="s">
        <v>210</v>
      </c>
      <c r="BM494" s="162" t="s">
        <v>1348</v>
      </c>
    </row>
    <row r="495" spans="1:65" s="13" customFormat="1">
      <c r="B495" s="164"/>
      <c r="D495" s="165" t="s">
        <v>180</v>
      </c>
      <c r="E495" s="166" t="s">
        <v>1</v>
      </c>
      <c r="F495" s="167" t="s">
        <v>1349</v>
      </c>
      <c r="H495" s="168">
        <v>1</v>
      </c>
      <c r="I495" s="169"/>
      <c r="L495" s="164"/>
      <c r="M495" s="170"/>
      <c r="N495" s="171"/>
      <c r="O495" s="171"/>
      <c r="P495" s="171"/>
      <c r="Q495" s="171"/>
      <c r="R495" s="171"/>
      <c r="S495" s="171"/>
      <c r="T495" s="172"/>
      <c r="AT495" s="166" t="s">
        <v>180</v>
      </c>
      <c r="AU495" s="166" t="s">
        <v>97</v>
      </c>
      <c r="AV495" s="13" t="s">
        <v>97</v>
      </c>
      <c r="AW495" s="13" t="s">
        <v>30</v>
      </c>
      <c r="AX495" s="13" t="s">
        <v>74</v>
      </c>
      <c r="AY495" s="166" t="s">
        <v>140</v>
      </c>
    </row>
    <row r="496" spans="1:65" s="14" customFormat="1">
      <c r="B496" s="173"/>
      <c r="D496" s="165" t="s">
        <v>180</v>
      </c>
      <c r="E496" s="174" t="s">
        <v>1</v>
      </c>
      <c r="F496" s="175" t="s">
        <v>182</v>
      </c>
      <c r="H496" s="176">
        <v>1</v>
      </c>
      <c r="I496" s="177"/>
      <c r="L496" s="173"/>
      <c r="M496" s="178"/>
      <c r="N496" s="179"/>
      <c r="O496" s="179"/>
      <c r="P496" s="179"/>
      <c r="Q496" s="179"/>
      <c r="R496" s="179"/>
      <c r="S496" s="179"/>
      <c r="T496" s="180"/>
      <c r="AT496" s="174" t="s">
        <v>180</v>
      </c>
      <c r="AU496" s="174" t="s">
        <v>97</v>
      </c>
      <c r="AV496" s="14" t="s">
        <v>146</v>
      </c>
      <c r="AW496" s="14" t="s">
        <v>30</v>
      </c>
      <c r="AX496" s="14" t="s">
        <v>82</v>
      </c>
      <c r="AY496" s="174" t="s">
        <v>140</v>
      </c>
    </row>
    <row r="497" spans="1:65" s="2" customFormat="1" ht="55.5" customHeight="1">
      <c r="A497" s="33"/>
      <c r="B497" s="150"/>
      <c r="C497" s="181" t="s">
        <v>1350</v>
      </c>
      <c r="D497" s="181" t="s">
        <v>189</v>
      </c>
      <c r="E497" s="182" t="s">
        <v>1351</v>
      </c>
      <c r="F497" s="183" t="s">
        <v>1352</v>
      </c>
      <c r="G497" s="184" t="s">
        <v>270</v>
      </c>
      <c r="H497" s="185">
        <v>1</v>
      </c>
      <c r="I497" s="186"/>
      <c r="J497" s="185">
        <f>ROUND(I497*H497,2)</f>
        <v>0</v>
      </c>
      <c r="K497" s="187"/>
      <c r="L497" s="188"/>
      <c r="M497" s="189" t="s">
        <v>1</v>
      </c>
      <c r="N497" s="190" t="s">
        <v>40</v>
      </c>
      <c r="O497" s="59"/>
      <c r="P497" s="160">
        <f>O497*H497</f>
        <v>0</v>
      </c>
      <c r="Q497" s="160">
        <v>0.1512</v>
      </c>
      <c r="R497" s="160">
        <f>Q497*H497</f>
        <v>0.1512</v>
      </c>
      <c r="S497" s="160">
        <v>0</v>
      </c>
      <c r="T497" s="161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2" t="s">
        <v>276</v>
      </c>
      <c r="AT497" s="162" t="s">
        <v>189</v>
      </c>
      <c r="AU497" s="162" t="s">
        <v>97</v>
      </c>
      <c r="AY497" s="18" t="s">
        <v>140</v>
      </c>
      <c r="BE497" s="163">
        <f>IF(N497="základná",J497,0)</f>
        <v>0</v>
      </c>
      <c r="BF497" s="163">
        <f>IF(N497="znížená",J497,0)</f>
        <v>0</v>
      </c>
      <c r="BG497" s="163">
        <f>IF(N497="zákl. prenesená",J497,0)</f>
        <v>0</v>
      </c>
      <c r="BH497" s="163">
        <f>IF(N497="zníž. prenesená",J497,0)</f>
        <v>0</v>
      </c>
      <c r="BI497" s="163">
        <f>IF(N497="nulová",J497,0)</f>
        <v>0</v>
      </c>
      <c r="BJ497" s="18" t="s">
        <v>97</v>
      </c>
      <c r="BK497" s="163">
        <f>ROUND(I497*H497,2)</f>
        <v>0</v>
      </c>
      <c r="BL497" s="18" t="s">
        <v>210</v>
      </c>
      <c r="BM497" s="162" t="s">
        <v>1353</v>
      </c>
    </row>
    <row r="498" spans="1:65" s="2" customFormat="1" ht="33" customHeight="1">
      <c r="A498" s="33"/>
      <c r="B498" s="150"/>
      <c r="C498" s="151" t="s">
        <v>1354</v>
      </c>
      <c r="D498" s="151" t="s">
        <v>142</v>
      </c>
      <c r="E498" s="152" t="s">
        <v>1355</v>
      </c>
      <c r="F498" s="153" t="s">
        <v>1356</v>
      </c>
      <c r="G498" s="154" t="s">
        <v>270</v>
      </c>
      <c r="H498" s="155">
        <v>4</v>
      </c>
      <c r="I498" s="156"/>
      <c r="J498" s="155">
        <f>ROUND(I498*H498,2)</f>
        <v>0</v>
      </c>
      <c r="K498" s="157"/>
      <c r="L498" s="34"/>
      <c r="M498" s="158" t="s">
        <v>1</v>
      </c>
      <c r="N498" s="159" t="s">
        <v>40</v>
      </c>
      <c r="O498" s="59"/>
      <c r="P498" s="160">
        <f>O498*H498</f>
        <v>0</v>
      </c>
      <c r="Q498" s="160">
        <v>0</v>
      </c>
      <c r="R498" s="160">
        <f>Q498*H498</f>
        <v>0</v>
      </c>
      <c r="S498" s="160">
        <v>0</v>
      </c>
      <c r="T498" s="161">
        <f>S498*H498</f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62" t="s">
        <v>210</v>
      </c>
      <c r="AT498" s="162" t="s">
        <v>142</v>
      </c>
      <c r="AU498" s="162" t="s">
        <v>97</v>
      </c>
      <c r="AY498" s="18" t="s">
        <v>140</v>
      </c>
      <c r="BE498" s="163">
        <f>IF(N498="základná",J498,0)</f>
        <v>0</v>
      </c>
      <c r="BF498" s="163">
        <f>IF(N498="znížená",J498,0)</f>
        <v>0</v>
      </c>
      <c r="BG498" s="163">
        <f>IF(N498="zákl. prenesená",J498,0)</f>
        <v>0</v>
      </c>
      <c r="BH498" s="163">
        <f>IF(N498="zníž. prenesená",J498,0)</f>
        <v>0</v>
      </c>
      <c r="BI498" s="163">
        <f>IF(N498="nulová",J498,0)</f>
        <v>0</v>
      </c>
      <c r="BJ498" s="18" t="s">
        <v>97</v>
      </c>
      <c r="BK498" s="163">
        <f>ROUND(I498*H498,2)</f>
        <v>0</v>
      </c>
      <c r="BL498" s="18" t="s">
        <v>210</v>
      </c>
      <c r="BM498" s="162" t="s">
        <v>1357</v>
      </c>
    </row>
    <row r="499" spans="1:65" s="13" customFormat="1">
      <c r="B499" s="164"/>
      <c r="D499" s="165" t="s">
        <v>180</v>
      </c>
      <c r="E499" s="166" t="s">
        <v>1</v>
      </c>
      <c r="F499" s="167" t="s">
        <v>1358</v>
      </c>
      <c r="H499" s="168">
        <v>1</v>
      </c>
      <c r="I499" s="169"/>
      <c r="L499" s="164"/>
      <c r="M499" s="170"/>
      <c r="N499" s="171"/>
      <c r="O499" s="171"/>
      <c r="P499" s="171"/>
      <c r="Q499" s="171"/>
      <c r="R499" s="171"/>
      <c r="S499" s="171"/>
      <c r="T499" s="172"/>
      <c r="AT499" s="166" t="s">
        <v>180</v>
      </c>
      <c r="AU499" s="166" t="s">
        <v>97</v>
      </c>
      <c r="AV499" s="13" t="s">
        <v>97</v>
      </c>
      <c r="AW499" s="13" t="s">
        <v>30</v>
      </c>
      <c r="AX499" s="13" t="s">
        <v>74</v>
      </c>
      <c r="AY499" s="166" t="s">
        <v>140</v>
      </c>
    </row>
    <row r="500" spans="1:65" s="13" customFormat="1">
      <c r="B500" s="164"/>
      <c r="D500" s="165" t="s">
        <v>180</v>
      </c>
      <c r="E500" s="166" t="s">
        <v>1</v>
      </c>
      <c r="F500" s="167" t="s">
        <v>1359</v>
      </c>
      <c r="H500" s="168">
        <v>1</v>
      </c>
      <c r="I500" s="169"/>
      <c r="L500" s="164"/>
      <c r="M500" s="170"/>
      <c r="N500" s="171"/>
      <c r="O500" s="171"/>
      <c r="P500" s="171"/>
      <c r="Q500" s="171"/>
      <c r="R500" s="171"/>
      <c r="S500" s="171"/>
      <c r="T500" s="172"/>
      <c r="AT500" s="166" t="s">
        <v>180</v>
      </c>
      <c r="AU500" s="166" t="s">
        <v>97</v>
      </c>
      <c r="AV500" s="13" t="s">
        <v>97</v>
      </c>
      <c r="AW500" s="13" t="s">
        <v>30</v>
      </c>
      <c r="AX500" s="13" t="s">
        <v>74</v>
      </c>
      <c r="AY500" s="166" t="s">
        <v>140</v>
      </c>
    </row>
    <row r="501" spans="1:65" s="13" customFormat="1">
      <c r="B501" s="164"/>
      <c r="D501" s="165" t="s">
        <v>180</v>
      </c>
      <c r="E501" s="166" t="s">
        <v>1</v>
      </c>
      <c r="F501" s="167" t="s">
        <v>1360</v>
      </c>
      <c r="H501" s="168">
        <v>1</v>
      </c>
      <c r="I501" s="169"/>
      <c r="L501" s="164"/>
      <c r="M501" s="170"/>
      <c r="N501" s="171"/>
      <c r="O501" s="171"/>
      <c r="P501" s="171"/>
      <c r="Q501" s="171"/>
      <c r="R501" s="171"/>
      <c r="S501" s="171"/>
      <c r="T501" s="172"/>
      <c r="AT501" s="166" t="s">
        <v>180</v>
      </c>
      <c r="AU501" s="166" t="s">
        <v>97</v>
      </c>
      <c r="AV501" s="13" t="s">
        <v>97</v>
      </c>
      <c r="AW501" s="13" t="s">
        <v>30</v>
      </c>
      <c r="AX501" s="13" t="s">
        <v>74</v>
      </c>
      <c r="AY501" s="166" t="s">
        <v>140</v>
      </c>
    </row>
    <row r="502" spans="1:65" s="13" customFormat="1">
      <c r="B502" s="164"/>
      <c r="D502" s="165" t="s">
        <v>180</v>
      </c>
      <c r="E502" s="166" t="s">
        <v>1</v>
      </c>
      <c r="F502" s="167" t="s">
        <v>1349</v>
      </c>
      <c r="H502" s="168">
        <v>1</v>
      </c>
      <c r="I502" s="169"/>
      <c r="L502" s="164"/>
      <c r="M502" s="170"/>
      <c r="N502" s="171"/>
      <c r="O502" s="171"/>
      <c r="P502" s="171"/>
      <c r="Q502" s="171"/>
      <c r="R502" s="171"/>
      <c r="S502" s="171"/>
      <c r="T502" s="172"/>
      <c r="AT502" s="166" t="s">
        <v>180</v>
      </c>
      <c r="AU502" s="166" t="s">
        <v>97</v>
      </c>
      <c r="AV502" s="13" t="s">
        <v>97</v>
      </c>
      <c r="AW502" s="13" t="s">
        <v>30</v>
      </c>
      <c r="AX502" s="13" t="s">
        <v>74</v>
      </c>
      <c r="AY502" s="166" t="s">
        <v>140</v>
      </c>
    </row>
    <row r="503" spans="1:65" s="14" customFormat="1">
      <c r="B503" s="173"/>
      <c r="D503" s="165" t="s">
        <v>180</v>
      </c>
      <c r="E503" s="174" t="s">
        <v>1</v>
      </c>
      <c r="F503" s="175" t="s">
        <v>182</v>
      </c>
      <c r="H503" s="176">
        <v>4</v>
      </c>
      <c r="I503" s="177"/>
      <c r="L503" s="173"/>
      <c r="M503" s="178"/>
      <c r="N503" s="179"/>
      <c r="O503" s="179"/>
      <c r="P503" s="179"/>
      <c r="Q503" s="179"/>
      <c r="R503" s="179"/>
      <c r="S503" s="179"/>
      <c r="T503" s="180"/>
      <c r="AT503" s="174" t="s">
        <v>180</v>
      </c>
      <c r="AU503" s="174" t="s">
        <v>97</v>
      </c>
      <c r="AV503" s="14" t="s">
        <v>146</v>
      </c>
      <c r="AW503" s="14" t="s">
        <v>30</v>
      </c>
      <c r="AX503" s="14" t="s">
        <v>82</v>
      </c>
      <c r="AY503" s="174" t="s">
        <v>140</v>
      </c>
    </row>
    <row r="504" spans="1:65" s="2" customFormat="1" ht="33" customHeight="1">
      <c r="A504" s="33"/>
      <c r="B504" s="150"/>
      <c r="C504" s="151" t="s">
        <v>1361</v>
      </c>
      <c r="D504" s="151" t="s">
        <v>142</v>
      </c>
      <c r="E504" s="152" t="s">
        <v>1362</v>
      </c>
      <c r="F504" s="153" t="s">
        <v>1363</v>
      </c>
      <c r="G504" s="154" t="s">
        <v>270</v>
      </c>
      <c r="H504" s="155">
        <v>1</v>
      </c>
      <c r="I504" s="156"/>
      <c r="J504" s="155">
        <f>ROUND(I504*H504,2)</f>
        <v>0</v>
      </c>
      <c r="K504" s="157"/>
      <c r="L504" s="34"/>
      <c r="M504" s="158" t="s">
        <v>1</v>
      </c>
      <c r="N504" s="159" t="s">
        <v>40</v>
      </c>
      <c r="O504" s="59"/>
      <c r="P504" s="160">
        <f>O504*H504</f>
        <v>0</v>
      </c>
      <c r="Q504" s="160">
        <v>0</v>
      </c>
      <c r="R504" s="160">
        <f>Q504*H504</f>
        <v>0</v>
      </c>
      <c r="S504" s="160">
        <v>0</v>
      </c>
      <c r="T504" s="161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62" t="s">
        <v>210</v>
      </c>
      <c r="AT504" s="162" t="s">
        <v>142</v>
      </c>
      <c r="AU504" s="162" t="s">
        <v>97</v>
      </c>
      <c r="AY504" s="18" t="s">
        <v>140</v>
      </c>
      <c r="BE504" s="163">
        <f>IF(N504="základná",J504,0)</f>
        <v>0</v>
      </c>
      <c r="BF504" s="163">
        <f>IF(N504="znížená",J504,0)</f>
        <v>0</v>
      </c>
      <c r="BG504" s="163">
        <f>IF(N504="zákl. prenesená",J504,0)</f>
        <v>0</v>
      </c>
      <c r="BH504" s="163">
        <f>IF(N504="zníž. prenesená",J504,0)</f>
        <v>0</v>
      </c>
      <c r="BI504" s="163">
        <f>IF(N504="nulová",J504,0)</f>
        <v>0</v>
      </c>
      <c r="BJ504" s="18" t="s">
        <v>97</v>
      </c>
      <c r="BK504" s="163">
        <f>ROUND(I504*H504,2)</f>
        <v>0</v>
      </c>
      <c r="BL504" s="18" t="s">
        <v>210</v>
      </c>
      <c r="BM504" s="162" t="s">
        <v>1364</v>
      </c>
    </row>
    <row r="505" spans="1:65" s="13" customFormat="1">
      <c r="B505" s="164"/>
      <c r="D505" s="165" t="s">
        <v>180</v>
      </c>
      <c r="E505" s="166" t="s">
        <v>1</v>
      </c>
      <c r="F505" s="167" t="s">
        <v>1358</v>
      </c>
      <c r="H505" s="168">
        <v>1</v>
      </c>
      <c r="I505" s="169"/>
      <c r="L505" s="164"/>
      <c r="M505" s="170"/>
      <c r="N505" s="171"/>
      <c r="O505" s="171"/>
      <c r="P505" s="171"/>
      <c r="Q505" s="171"/>
      <c r="R505" s="171"/>
      <c r="S505" s="171"/>
      <c r="T505" s="172"/>
      <c r="AT505" s="166" t="s">
        <v>180</v>
      </c>
      <c r="AU505" s="166" t="s">
        <v>97</v>
      </c>
      <c r="AV505" s="13" t="s">
        <v>97</v>
      </c>
      <c r="AW505" s="13" t="s">
        <v>30</v>
      </c>
      <c r="AX505" s="13" t="s">
        <v>74</v>
      </c>
      <c r="AY505" s="166" t="s">
        <v>140</v>
      </c>
    </row>
    <row r="506" spans="1:65" s="14" customFormat="1">
      <c r="B506" s="173"/>
      <c r="D506" s="165" t="s">
        <v>180</v>
      </c>
      <c r="E506" s="174" t="s">
        <v>1</v>
      </c>
      <c r="F506" s="175" t="s">
        <v>182</v>
      </c>
      <c r="H506" s="176">
        <v>1</v>
      </c>
      <c r="I506" s="177"/>
      <c r="L506" s="173"/>
      <c r="M506" s="178"/>
      <c r="N506" s="179"/>
      <c r="O506" s="179"/>
      <c r="P506" s="179"/>
      <c r="Q506" s="179"/>
      <c r="R506" s="179"/>
      <c r="S506" s="179"/>
      <c r="T506" s="180"/>
      <c r="AT506" s="174" t="s">
        <v>180</v>
      </c>
      <c r="AU506" s="174" t="s">
        <v>97</v>
      </c>
      <c r="AV506" s="14" t="s">
        <v>146</v>
      </c>
      <c r="AW506" s="14" t="s">
        <v>30</v>
      </c>
      <c r="AX506" s="14" t="s">
        <v>82</v>
      </c>
      <c r="AY506" s="174" t="s">
        <v>140</v>
      </c>
    </row>
    <row r="507" spans="1:65" s="2" customFormat="1" ht="21.75" customHeight="1">
      <c r="A507" s="33"/>
      <c r="B507" s="150"/>
      <c r="C507" s="181" t="s">
        <v>1365</v>
      </c>
      <c r="D507" s="181" t="s">
        <v>189</v>
      </c>
      <c r="E507" s="182" t="s">
        <v>1366</v>
      </c>
      <c r="F507" s="183" t="s">
        <v>1367</v>
      </c>
      <c r="G507" s="184" t="s">
        <v>270</v>
      </c>
      <c r="H507" s="185">
        <v>1</v>
      </c>
      <c r="I507" s="186"/>
      <c r="J507" s="185">
        <f t="shared" ref="J507:J512" si="10">ROUND(I507*H507,2)</f>
        <v>0</v>
      </c>
      <c r="K507" s="187"/>
      <c r="L507" s="188"/>
      <c r="M507" s="189" t="s">
        <v>1</v>
      </c>
      <c r="N507" s="190" t="s">
        <v>40</v>
      </c>
      <c r="O507" s="59"/>
      <c r="P507" s="160">
        <f t="shared" ref="P507:P512" si="11">O507*H507</f>
        <v>0</v>
      </c>
      <c r="Q507" s="160">
        <v>0.1512</v>
      </c>
      <c r="R507" s="160">
        <f t="shared" ref="R507:R512" si="12">Q507*H507</f>
        <v>0.1512</v>
      </c>
      <c r="S507" s="160">
        <v>0</v>
      </c>
      <c r="T507" s="161">
        <f t="shared" ref="T507:T512" si="13"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62" t="s">
        <v>276</v>
      </c>
      <c r="AT507" s="162" t="s">
        <v>189</v>
      </c>
      <c r="AU507" s="162" t="s">
        <v>97</v>
      </c>
      <c r="AY507" s="18" t="s">
        <v>140</v>
      </c>
      <c r="BE507" s="163">
        <f t="shared" ref="BE507:BE512" si="14">IF(N507="základná",J507,0)</f>
        <v>0</v>
      </c>
      <c r="BF507" s="163">
        <f t="shared" ref="BF507:BF512" si="15">IF(N507="znížená",J507,0)</f>
        <v>0</v>
      </c>
      <c r="BG507" s="163">
        <f t="shared" ref="BG507:BG512" si="16">IF(N507="zákl. prenesená",J507,0)</f>
        <v>0</v>
      </c>
      <c r="BH507" s="163">
        <f t="shared" ref="BH507:BH512" si="17">IF(N507="zníž. prenesená",J507,0)</f>
        <v>0</v>
      </c>
      <c r="BI507" s="163">
        <f t="shared" ref="BI507:BI512" si="18">IF(N507="nulová",J507,0)</f>
        <v>0</v>
      </c>
      <c r="BJ507" s="18" t="s">
        <v>97</v>
      </c>
      <c r="BK507" s="163">
        <f t="shared" ref="BK507:BK512" si="19">ROUND(I507*H507,2)</f>
        <v>0</v>
      </c>
      <c r="BL507" s="18" t="s">
        <v>210</v>
      </c>
      <c r="BM507" s="162" t="s">
        <v>1368</v>
      </c>
    </row>
    <row r="508" spans="1:65" s="2" customFormat="1" ht="21.75" customHeight="1">
      <c r="A508" s="33"/>
      <c r="B508" s="150"/>
      <c r="C508" s="181" t="s">
        <v>1369</v>
      </c>
      <c r="D508" s="181" t="s">
        <v>189</v>
      </c>
      <c r="E508" s="182" t="s">
        <v>1370</v>
      </c>
      <c r="F508" s="183" t="s">
        <v>1371</v>
      </c>
      <c r="G508" s="184" t="s">
        <v>270</v>
      </c>
      <c r="H508" s="185">
        <v>1</v>
      </c>
      <c r="I508" s="186"/>
      <c r="J508" s="185">
        <f t="shared" si="10"/>
        <v>0</v>
      </c>
      <c r="K508" s="187"/>
      <c r="L508" s="188"/>
      <c r="M508" s="189" t="s">
        <v>1</v>
      </c>
      <c r="N508" s="190" t="s">
        <v>40</v>
      </c>
      <c r="O508" s="59"/>
      <c r="P508" s="160">
        <f t="shared" si="11"/>
        <v>0</v>
      </c>
      <c r="Q508" s="160">
        <v>0.1512</v>
      </c>
      <c r="R508" s="160">
        <f t="shared" si="12"/>
        <v>0.1512</v>
      </c>
      <c r="S508" s="160">
        <v>0</v>
      </c>
      <c r="T508" s="161">
        <f t="shared" si="13"/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62" t="s">
        <v>276</v>
      </c>
      <c r="AT508" s="162" t="s">
        <v>189</v>
      </c>
      <c r="AU508" s="162" t="s">
        <v>97</v>
      </c>
      <c r="AY508" s="18" t="s">
        <v>140</v>
      </c>
      <c r="BE508" s="163">
        <f t="shared" si="14"/>
        <v>0</v>
      </c>
      <c r="BF508" s="163">
        <f t="shared" si="15"/>
        <v>0</v>
      </c>
      <c r="BG508" s="163">
        <f t="shared" si="16"/>
        <v>0</v>
      </c>
      <c r="BH508" s="163">
        <f t="shared" si="17"/>
        <v>0</v>
      </c>
      <c r="BI508" s="163">
        <f t="shared" si="18"/>
        <v>0</v>
      </c>
      <c r="BJ508" s="18" t="s">
        <v>97</v>
      </c>
      <c r="BK508" s="163">
        <f t="shared" si="19"/>
        <v>0</v>
      </c>
      <c r="BL508" s="18" t="s">
        <v>210</v>
      </c>
      <c r="BM508" s="162" t="s">
        <v>1372</v>
      </c>
    </row>
    <row r="509" spans="1:65" s="2" customFormat="1" ht="21.75" customHeight="1">
      <c r="A509" s="33"/>
      <c r="B509" s="150"/>
      <c r="C509" s="181" t="s">
        <v>1373</v>
      </c>
      <c r="D509" s="181" t="s">
        <v>189</v>
      </c>
      <c r="E509" s="182" t="s">
        <v>1374</v>
      </c>
      <c r="F509" s="183" t="s">
        <v>1375</v>
      </c>
      <c r="G509" s="184" t="s">
        <v>270</v>
      </c>
      <c r="H509" s="185">
        <v>1</v>
      </c>
      <c r="I509" s="186"/>
      <c r="J509" s="185">
        <f t="shared" si="10"/>
        <v>0</v>
      </c>
      <c r="K509" s="187"/>
      <c r="L509" s="188"/>
      <c r="M509" s="189" t="s">
        <v>1</v>
      </c>
      <c r="N509" s="190" t="s">
        <v>40</v>
      </c>
      <c r="O509" s="59"/>
      <c r="P509" s="160">
        <f t="shared" si="11"/>
        <v>0</v>
      </c>
      <c r="Q509" s="160">
        <v>0.1512</v>
      </c>
      <c r="R509" s="160">
        <f t="shared" si="12"/>
        <v>0.1512</v>
      </c>
      <c r="S509" s="160">
        <v>0</v>
      </c>
      <c r="T509" s="161">
        <f t="shared" si="13"/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62" t="s">
        <v>276</v>
      </c>
      <c r="AT509" s="162" t="s">
        <v>189</v>
      </c>
      <c r="AU509" s="162" t="s">
        <v>97</v>
      </c>
      <c r="AY509" s="18" t="s">
        <v>140</v>
      </c>
      <c r="BE509" s="163">
        <f t="shared" si="14"/>
        <v>0</v>
      </c>
      <c r="BF509" s="163">
        <f t="shared" si="15"/>
        <v>0</v>
      </c>
      <c r="BG509" s="163">
        <f t="shared" si="16"/>
        <v>0</v>
      </c>
      <c r="BH509" s="163">
        <f t="shared" si="17"/>
        <v>0</v>
      </c>
      <c r="BI509" s="163">
        <f t="shared" si="18"/>
        <v>0</v>
      </c>
      <c r="BJ509" s="18" t="s">
        <v>97</v>
      </c>
      <c r="BK509" s="163">
        <f t="shared" si="19"/>
        <v>0</v>
      </c>
      <c r="BL509" s="18" t="s">
        <v>210</v>
      </c>
      <c r="BM509" s="162" t="s">
        <v>1376</v>
      </c>
    </row>
    <row r="510" spans="1:65" s="2" customFormat="1" ht="34.200000000000003">
      <c r="A510" s="33"/>
      <c r="B510" s="150"/>
      <c r="C510" s="181" t="s">
        <v>1377</v>
      </c>
      <c r="D510" s="181" t="s">
        <v>189</v>
      </c>
      <c r="E510" s="182" t="s">
        <v>1378</v>
      </c>
      <c r="F510" s="183" t="s">
        <v>2143</v>
      </c>
      <c r="G510" s="184" t="s">
        <v>270</v>
      </c>
      <c r="H510" s="185">
        <v>1</v>
      </c>
      <c r="I510" s="186"/>
      <c r="J510" s="185">
        <f t="shared" si="10"/>
        <v>0</v>
      </c>
      <c r="K510" s="187"/>
      <c r="L510" s="188"/>
      <c r="M510" s="189" t="s">
        <v>1</v>
      </c>
      <c r="N510" s="190" t="s">
        <v>40</v>
      </c>
      <c r="O510" s="59"/>
      <c r="P510" s="160">
        <f t="shared" si="11"/>
        <v>0</v>
      </c>
      <c r="Q510" s="160">
        <v>0.1512</v>
      </c>
      <c r="R510" s="160">
        <f t="shared" si="12"/>
        <v>0.1512</v>
      </c>
      <c r="S510" s="160">
        <v>0</v>
      </c>
      <c r="T510" s="161">
        <f t="shared" si="13"/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62" t="s">
        <v>276</v>
      </c>
      <c r="AT510" s="162" t="s">
        <v>189</v>
      </c>
      <c r="AU510" s="162" t="s">
        <v>97</v>
      </c>
      <c r="AY510" s="18" t="s">
        <v>140</v>
      </c>
      <c r="BE510" s="163">
        <f t="shared" si="14"/>
        <v>0</v>
      </c>
      <c r="BF510" s="163">
        <f t="shared" si="15"/>
        <v>0</v>
      </c>
      <c r="BG510" s="163">
        <f t="shared" si="16"/>
        <v>0</v>
      </c>
      <c r="BH510" s="163">
        <f t="shared" si="17"/>
        <v>0</v>
      </c>
      <c r="BI510" s="163">
        <f t="shared" si="18"/>
        <v>0</v>
      </c>
      <c r="BJ510" s="18" t="s">
        <v>97</v>
      </c>
      <c r="BK510" s="163">
        <f t="shared" si="19"/>
        <v>0</v>
      </c>
      <c r="BL510" s="18" t="s">
        <v>210</v>
      </c>
      <c r="BM510" s="162" t="s">
        <v>1379</v>
      </c>
    </row>
    <row r="511" spans="1:65" s="2" customFormat="1" ht="34.200000000000003">
      <c r="A511" s="33"/>
      <c r="B511" s="150"/>
      <c r="C511" s="181" t="s">
        <v>1380</v>
      </c>
      <c r="D511" s="181" t="s">
        <v>189</v>
      </c>
      <c r="E511" s="182" t="s">
        <v>1381</v>
      </c>
      <c r="F511" s="183" t="s">
        <v>2144</v>
      </c>
      <c r="G511" s="184" t="s">
        <v>270</v>
      </c>
      <c r="H511" s="185">
        <v>1</v>
      </c>
      <c r="I511" s="186"/>
      <c r="J511" s="185">
        <f t="shared" si="10"/>
        <v>0</v>
      </c>
      <c r="K511" s="187"/>
      <c r="L511" s="188"/>
      <c r="M511" s="189" t="s">
        <v>1</v>
      </c>
      <c r="N511" s="190" t="s">
        <v>40</v>
      </c>
      <c r="O511" s="59"/>
      <c r="P511" s="160">
        <f t="shared" si="11"/>
        <v>0</v>
      </c>
      <c r="Q511" s="160">
        <v>0.1512</v>
      </c>
      <c r="R511" s="160">
        <f t="shared" si="12"/>
        <v>0.1512</v>
      </c>
      <c r="S511" s="160">
        <v>0</v>
      </c>
      <c r="T511" s="161">
        <f t="shared" si="13"/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2" t="s">
        <v>276</v>
      </c>
      <c r="AT511" s="162" t="s">
        <v>189</v>
      </c>
      <c r="AU511" s="162" t="s">
        <v>97</v>
      </c>
      <c r="AY511" s="18" t="s">
        <v>140</v>
      </c>
      <c r="BE511" s="163">
        <f t="shared" si="14"/>
        <v>0</v>
      </c>
      <c r="BF511" s="163">
        <f t="shared" si="15"/>
        <v>0</v>
      </c>
      <c r="BG511" s="163">
        <f t="shared" si="16"/>
        <v>0</v>
      </c>
      <c r="BH511" s="163">
        <f t="shared" si="17"/>
        <v>0</v>
      </c>
      <c r="BI511" s="163">
        <f t="shared" si="18"/>
        <v>0</v>
      </c>
      <c r="BJ511" s="18" t="s">
        <v>97</v>
      </c>
      <c r="BK511" s="163">
        <f t="shared" si="19"/>
        <v>0</v>
      </c>
      <c r="BL511" s="18" t="s">
        <v>210</v>
      </c>
      <c r="BM511" s="162" t="s">
        <v>1382</v>
      </c>
    </row>
    <row r="512" spans="1:65" s="2" customFormat="1" ht="21.75" customHeight="1">
      <c r="A512" s="33"/>
      <c r="B512" s="150"/>
      <c r="C512" s="151" t="s">
        <v>1383</v>
      </c>
      <c r="D512" s="151" t="s">
        <v>142</v>
      </c>
      <c r="E512" s="152" t="s">
        <v>1384</v>
      </c>
      <c r="F512" s="153" t="s">
        <v>1385</v>
      </c>
      <c r="G512" s="154" t="s">
        <v>961</v>
      </c>
      <c r="H512" s="155">
        <v>156.47999999999999</v>
      </c>
      <c r="I512" s="156"/>
      <c r="J512" s="155">
        <f t="shared" si="10"/>
        <v>0</v>
      </c>
      <c r="K512" s="157"/>
      <c r="L512" s="34"/>
      <c r="M512" s="158" t="s">
        <v>1</v>
      </c>
      <c r="N512" s="159" t="s">
        <v>40</v>
      </c>
      <c r="O512" s="59"/>
      <c r="P512" s="160">
        <f t="shared" si="11"/>
        <v>0</v>
      </c>
      <c r="Q512" s="160">
        <v>8.0000000000000007E-5</v>
      </c>
      <c r="R512" s="160">
        <f t="shared" si="12"/>
        <v>1.2518400000000001E-2</v>
      </c>
      <c r="S512" s="160">
        <v>0</v>
      </c>
      <c r="T512" s="161">
        <f t="shared" si="13"/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62" t="s">
        <v>210</v>
      </c>
      <c r="AT512" s="162" t="s">
        <v>142</v>
      </c>
      <c r="AU512" s="162" t="s">
        <v>97</v>
      </c>
      <c r="AY512" s="18" t="s">
        <v>140</v>
      </c>
      <c r="BE512" s="163">
        <f t="shared" si="14"/>
        <v>0</v>
      </c>
      <c r="BF512" s="163">
        <f t="shared" si="15"/>
        <v>0</v>
      </c>
      <c r="BG512" s="163">
        <f t="shared" si="16"/>
        <v>0</v>
      </c>
      <c r="BH512" s="163">
        <f t="shared" si="17"/>
        <v>0</v>
      </c>
      <c r="BI512" s="163">
        <f t="shared" si="18"/>
        <v>0</v>
      </c>
      <c r="BJ512" s="18" t="s">
        <v>97</v>
      </c>
      <c r="BK512" s="163">
        <f t="shared" si="19"/>
        <v>0</v>
      </c>
      <c r="BL512" s="18" t="s">
        <v>210</v>
      </c>
      <c r="BM512" s="162" t="s">
        <v>1386</v>
      </c>
    </row>
    <row r="513" spans="1:65" s="15" customFormat="1">
      <c r="B513" s="196"/>
      <c r="D513" s="165" t="s">
        <v>180</v>
      </c>
      <c r="E513" s="197" t="s">
        <v>1</v>
      </c>
      <c r="F513" s="198" t="s">
        <v>1387</v>
      </c>
      <c r="H513" s="197" t="s">
        <v>1</v>
      </c>
      <c r="I513" s="199"/>
      <c r="L513" s="196"/>
      <c r="M513" s="200"/>
      <c r="N513" s="201"/>
      <c r="O513" s="201"/>
      <c r="P513" s="201"/>
      <c r="Q513" s="201"/>
      <c r="R513" s="201"/>
      <c r="S513" s="201"/>
      <c r="T513" s="202"/>
      <c r="AT513" s="197" t="s">
        <v>180</v>
      </c>
      <c r="AU513" s="197" t="s">
        <v>97</v>
      </c>
      <c r="AV513" s="15" t="s">
        <v>82</v>
      </c>
      <c r="AW513" s="15" t="s">
        <v>30</v>
      </c>
      <c r="AX513" s="15" t="s">
        <v>74</v>
      </c>
      <c r="AY513" s="197" t="s">
        <v>140</v>
      </c>
    </row>
    <row r="514" spans="1:65" s="13" customFormat="1">
      <c r="B514" s="164"/>
      <c r="D514" s="165" t="s">
        <v>180</v>
      </c>
      <c r="E514" s="166" t="s">
        <v>1</v>
      </c>
      <c r="F514" s="167" t="s">
        <v>1388</v>
      </c>
      <c r="H514" s="168">
        <v>64</v>
      </c>
      <c r="I514" s="169"/>
      <c r="L514" s="164"/>
      <c r="M514" s="170"/>
      <c r="N514" s="171"/>
      <c r="O514" s="171"/>
      <c r="P514" s="171"/>
      <c r="Q514" s="171"/>
      <c r="R514" s="171"/>
      <c r="S514" s="171"/>
      <c r="T514" s="172"/>
      <c r="AT514" s="166" t="s">
        <v>180</v>
      </c>
      <c r="AU514" s="166" t="s">
        <v>97</v>
      </c>
      <c r="AV514" s="13" t="s">
        <v>97</v>
      </c>
      <c r="AW514" s="13" t="s">
        <v>30</v>
      </c>
      <c r="AX514" s="13" t="s">
        <v>74</v>
      </c>
      <c r="AY514" s="166" t="s">
        <v>140</v>
      </c>
    </row>
    <row r="515" spans="1:65" s="13" customFormat="1">
      <c r="B515" s="164"/>
      <c r="D515" s="165" t="s">
        <v>180</v>
      </c>
      <c r="E515" s="166" t="s">
        <v>1</v>
      </c>
      <c r="F515" s="167" t="s">
        <v>1389</v>
      </c>
      <c r="H515" s="168">
        <v>14.24</v>
      </c>
      <c r="I515" s="169"/>
      <c r="L515" s="164"/>
      <c r="M515" s="170"/>
      <c r="N515" s="171"/>
      <c r="O515" s="171"/>
      <c r="P515" s="171"/>
      <c r="Q515" s="171"/>
      <c r="R515" s="171"/>
      <c r="S515" s="171"/>
      <c r="T515" s="172"/>
      <c r="AT515" s="166" t="s">
        <v>180</v>
      </c>
      <c r="AU515" s="166" t="s">
        <v>97</v>
      </c>
      <c r="AV515" s="13" t="s">
        <v>97</v>
      </c>
      <c r="AW515" s="13" t="s">
        <v>30</v>
      </c>
      <c r="AX515" s="13" t="s">
        <v>74</v>
      </c>
      <c r="AY515" s="166" t="s">
        <v>140</v>
      </c>
    </row>
    <row r="516" spans="1:65" s="16" customFormat="1">
      <c r="B516" s="203"/>
      <c r="D516" s="165" t="s">
        <v>180</v>
      </c>
      <c r="E516" s="204" t="s">
        <v>1</v>
      </c>
      <c r="F516" s="205" t="s">
        <v>882</v>
      </c>
      <c r="H516" s="206">
        <v>78.239999999999995</v>
      </c>
      <c r="I516" s="207"/>
      <c r="L516" s="203"/>
      <c r="M516" s="208"/>
      <c r="N516" s="209"/>
      <c r="O516" s="209"/>
      <c r="P516" s="209"/>
      <c r="Q516" s="209"/>
      <c r="R516" s="209"/>
      <c r="S516" s="209"/>
      <c r="T516" s="210"/>
      <c r="AT516" s="204" t="s">
        <v>180</v>
      </c>
      <c r="AU516" s="204" t="s">
        <v>97</v>
      </c>
      <c r="AV516" s="16" t="s">
        <v>151</v>
      </c>
      <c r="AW516" s="16" t="s">
        <v>30</v>
      </c>
      <c r="AX516" s="16" t="s">
        <v>74</v>
      </c>
      <c r="AY516" s="204" t="s">
        <v>140</v>
      </c>
    </row>
    <row r="517" spans="1:65" s="15" customFormat="1">
      <c r="B517" s="196"/>
      <c r="D517" s="165" t="s">
        <v>180</v>
      </c>
      <c r="E517" s="197" t="s">
        <v>1</v>
      </c>
      <c r="F517" s="198" t="s">
        <v>1390</v>
      </c>
      <c r="H517" s="197" t="s">
        <v>1</v>
      </c>
      <c r="I517" s="199"/>
      <c r="L517" s="196"/>
      <c r="M517" s="200"/>
      <c r="N517" s="201"/>
      <c r="O517" s="201"/>
      <c r="P517" s="201"/>
      <c r="Q517" s="201"/>
      <c r="R517" s="201"/>
      <c r="S517" s="201"/>
      <c r="T517" s="202"/>
      <c r="AT517" s="197" t="s">
        <v>180</v>
      </c>
      <c r="AU517" s="197" t="s">
        <v>97</v>
      </c>
      <c r="AV517" s="15" t="s">
        <v>82</v>
      </c>
      <c r="AW517" s="15" t="s">
        <v>30</v>
      </c>
      <c r="AX517" s="15" t="s">
        <v>74</v>
      </c>
      <c r="AY517" s="197" t="s">
        <v>140</v>
      </c>
    </row>
    <row r="518" spans="1:65" s="13" customFormat="1">
      <c r="B518" s="164"/>
      <c r="D518" s="165" t="s">
        <v>180</v>
      </c>
      <c r="E518" s="166" t="s">
        <v>1</v>
      </c>
      <c r="F518" s="167" t="s">
        <v>1388</v>
      </c>
      <c r="H518" s="168">
        <v>64</v>
      </c>
      <c r="I518" s="169"/>
      <c r="L518" s="164"/>
      <c r="M518" s="170"/>
      <c r="N518" s="171"/>
      <c r="O518" s="171"/>
      <c r="P518" s="171"/>
      <c r="Q518" s="171"/>
      <c r="R518" s="171"/>
      <c r="S518" s="171"/>
      <c r="T518" s="172"/>
      <c r="AT518" s="166" t="s">
        <v>180</v>
      </c>
      <c r="AU518" s="166" t="s">
        <v>97</v>
      </c>
      <c r="AV518" s="13" t="s">
        <v>97</v>
      </c>
      <c r="AW518" s="13" t="s">
        <v>30</v>
      </c>
      <c r="AX518" s="13" t="s">
        <v>74</v>
      </c>
      <c r="AY518" s="166" t="s">
        <v>140</v>
      </c>
    </row>
    <row r="519" spans="1:65" s="13" customFormat="1">
      <c r="B519" s="164"/>
      <c r="D519" s="165" t="s">
        <v>180</v>
      </c>
      <c r="E519" s="166" t="s">
        <v>1</v>
      </c>
      <c r="F519" s="167" t="s">
        <v>1389</v>
      </c>
      <c r="H519" s="168">
        <v>14.24</v>
      </c>
      <c r="I519" s="169"/>
      <c r="L519" s="164"/>
      <c r="M519" s="170"/>
      <c r="N519" s="171"/>
      <c r="O519" s="171"/>
      <c r="P519" s="171"/>
      <c r="Q519" s="171"/>
      <c r="R519" s="171"/>
      <c r="S519" s="171"/>
      <c r="T519" s="172"/>
      <c r="AT519" s="166" t="s">
        <v>180</v>
      </c>
      <c r="AU519" s="166" t="s">
        <v>97</v>
      </c>
      <c r="AV519" s="13" t="s">
        <v>97</v>
      </c>
      <c r="AW519" s="13" t="s">
        <v>30</v>
      </c>
      <c r="AX519" s="13" t="s">
        <v>74</v>
      </c>
      <c r="AY519" s="166" t="s">
        <v>140</v>
      </c>
    </row>
    <row r="520" spans="1:65" s="16" customFormat="1">
      <c r="B520" s="203"/>
      <c r="D520" s="165" t="s">
        <v>180</v>
      </c>
      <c r="E520" s="204" t="s">
        <v>1</v>
      </c>
      <c r="F520" s="205" t="s">
        <v>882</v>
      </c>
      <c r="H520" s="206">
        <v>78.239999999999995</v>
      </c>
      <c r="I520" s="207"/>
      <c r="L520" s="203"/>
      <c r="M520" s="208"/>
      <c r="N520" s="209"/>
      <c r="O520" s="209"/>
      <c r="P520" s="209"/>
      <c r="Q520" s="209"/>
      <c r="R520" s="209"/>
      <c r="S520" s="209"/>
      <c r="T520" s="210"/>
      <c r="AT520" s="204" t="s">
        <v>180</v>
      </c>
      <c r="AU520" s="204" t="s">
        <v>97</v>
      </c>
      <c r="AV520" s="16" t="s">
        <v>151</v>
      </c>
      <c r="AW520" s="16" t="s">
        <v>30</v>
      </c>
      <c r="AX520" s="16" t="s">
        <v>74</v>
      </c>
      <c r="AY520" s="204" t="s">
        <v>140</v>
      </c>
    </row>
    <row r="521" spans="1:65" s="14" customFormat="1">
      <c r="B521" s="173"/>
      <c r="D521" s="165" t="s">
        <v>180</v>
      </c>
      <c r="E521" s="174" t="s">
        <v>1</v>
      </c>
      <c r="F521" s="175" t="s">
        <v>182</v>
      </c>
      <c r="H521" s="176">
        <v>156.47999999999999</v>
      </c>
      <c r="I521" s="177"/>
      <c r="L521" s="173"/>
      <c r="M521" s="178"/>
      <c r="N521" s="179"/>
      <c r="O521" s="179"/>
      <c r="P521" s="179"/>
      <c r="Q521" s="179"/>
      <c r="R521" s="179"/>
      <c r="S521" s="179"/>
      <c r="T521" s="180"/>
      <c r="AT521" s="174" t="s">
        <v>180</v>
      </c>
      <c r="AU521" s="174" t="s">
        <v>97</v>
      </c>
      <c r="AV521" s="14" t="s">
        <v>146</v>
      </c>
      <c r="AW521" s="14" t="s">
        <v>30</v>
      </c>
      <c r="AX521" s="14" t="s">
        <v>82</v>
      </c>
      <c r="AY521" s="174" t="s">
        <v>140</v>
      </c>
    </row>
    <row r="522" spans="1:65" s="2" customFormat="1" ht="33" customHeight="1">
      <c r="A522" s="33"/>
      <c r="B522" s="150"/>
      <c r="C522" s="181" t="s">
        <v>1391</v>
      </c>
      <c r="D522" s="181" t="s">
        <v>189</v>
      </c>
      <c r="E522" s="182" t="s">
        <v>1392</v>
      </c>
      <c r="F522" s="183" t="s">
        <v>1393</v>
      </c>
      <c r="G522" s="184" t="s">
        <v>961</v>
      </c>
      <c r="H522" s="185">
        <v>179.95</v>
      </c>
      <c r="I522" s="186"/>
      <c r="J522" s="185">
        <f>ROUND(I522*H522,2)</f>
        <v>0</v>
      </c>
      <c r="K522" s="187"/>
      <c r="L522" s="188"/>
      <c r="M522" s="189" t="s">
        <v>1</v>
      </c>
      <c r="N522" s="190" t="s">
        <v>40</v>
      </c>
      <c r="O522" s="59"/>
      <c r="P522" s="160">
        <f>O522*H522</f>
        <v>0</v>
      </c>
      <c r="Q522" s="160">
        <v>6.2700000000000004E-3</v>
      </c>
      <c r="R522" s="160">
        <f>Q522*H522</f>
        <v>1.1282865</v>
      </c>
      <c r="S522" s="160">
        <v>0</v>
      </c>
      <c r="T522" s="161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2" t="s">
        <v>276</v>
      </c>
      <c r="AT522" s="162" t="s">
        <v>189</v>
      </c>
      <c r="AU522" s="162" t="s">
        <v>97</v>
      </c>
      <c r="AY522" s="18" t="s">
        <v>140</v>
      </c>
      <c r="BE522" s="163">
        <f>IF(N522="základná",J522,0)</f>
        <v>0</v>
      </c>
      <c r="BF522" s="163">
        <f>IF(N522="znížená",J522,0)</f>
        <v>0</v>
      </c>
      <c r="BG522" s="163">
        <f>IF(N522="zákl. prenesená",J522,0)</f>
        <v>0</v>
      </c>
      <c r="BH522" s="163">
        <f>IF(N522="zníž. prenesená",J522,0)</f>
        <v>0</v>
      </c>
      <c r="BI522" s="163">
        <f>IF(N522="nulová",J522,0)</f>
        <v>0</v>
      </c>
      <c r="BJ522" s="18" t="s">
        <v>97</v>
      </c>
      <c r="BK522" s="163">
        <f>ROUND(I522*H522,2)</f>
        <v>0</v>
      </c>
      <c r="BL522" s="18" t="s">
        <v>210</v>
      </c>
      <c r="BM522" s="162" t="s">
        <v>1394</v>
      </c>
    </row>
    <row r="523" spans="1:65" s="15" customFormat="1" ht="30.6">
      <c r="B523" s="196"/>
      <c r="D523" s="165" t="s">
        <v>180</v>
      </c>
      <c r="E523" s="197" t="s">
        <v>1</v>
      </c>
      <c r="F523" s="198" t="s">
        <v>1395</v>
      </c>
      <c r="H523" s="197" t="s">
        <v>1</v>
      </c>
      <c r="I523" s="199"/>
      <c r="L523" s="196"/>
      <c r="M523" s="200"/>
      <c r="N523" s="201"/>
      <c r="O523" s="201"/>
      <c r="P523" s="201"/>
      <c r="Q523" s="201"/>
      <c r="R523" s="201"/>
      <c r="S523" s="201"/>
      <c r="T523" s="202"/>
      <c r="AT523" s="197" t="s">
        <v>180</v>
      </c>
      <c r="AU523" s="197" t="s">
        <v>97</v>
      </c>
      <c r="AV523" s="15" t="s">
        <v>82</v>
      </c>
      <c r="AW523" s="15" t="s">
        <v>30</v>
      </c>
      <c r="AX523" s="15" t="s">
        <v>74</v>
      </c>
      <c r="AY523" s="197" t="s">
        <v>140</v>
      </c>
    </row>
    <row r="524" spans="1:65" s="13" customFormat="1">
      <c r="B524" s="164"/>
      <c r="D524" s="165" t="s">
        <v>180</v>
      </c>
      <c r="E524" s="166" t="s">
        <v>1</v>
      </c>
      <c r="F524" s="167" t="s">
        <v>1388</v>
      </c>
      <c r="H524" s="168">
        <v>64</v>
      </c>
      <c r="I524" s="169"/>
      <c r="L524" s="164"/>
      <c r="M524" s="170"/>
      <c r="N524" s="171"/>
      <c r="O524" s="171"/>
      <c r="P524" s="171"/>
      <c r="Q524" s="171"/>
      <c r="R524" s="171"/>
      <c r="S524" s="171"/>
      <c r="T524" s="172"/>
      <c r="AT524" s="166" t="s">
        <v>180</v>
      </c>
      <c r="AU524" s="166" t="s">
        <v>97</v>
      </c>
      <c r="AV524" s="13" t="s">
        <v>97</v>
      </c>
      <c r="AW524" s="13" t="s">
        <v>30</v>
      </c>
      <c r="AX524" s="13" t="s">
        <v>74</v>
      </c>
      <c r="AY524" s="166" t="s">
        <v>140</v>
      </c>
    </row>
    <row r="525" spans="1:65" s="13" customFormat="1">
      <c r="B525" s="164"/>
      <c r="D525" s="165" t="s">
        <v>180</v>
      </c>
      <c r="E525" s="166" t="s">
        <v>1</v>
      </c>
      <c r="F525" s="167" t="s">
        <v>1389</v>
      </c>
      <c r="H525" s="168">
        <v>14.24</v>
      </c>
      <c r="I525" s="169"/>
      <c r="L525" s="164"/>
      <c r="M525" s="170"/>
      <c r="N525" s="171"/>
      <c r="O525" s="171"/>
      <c r="P525" s="171"/>
      <c r="Q525" s="171"/>
      <c r="R525" s="171"/>
      <c r="S525" s="171"/>
      <c r="T525" s="172"/>
      <c r="AT525" s="166" t="s">
        <v>180</v>
      </c>
      <c r="AU525" s="166" t="s">
        <v>97</v>
      </c>
      <c r="AV525" s="13" t="s">
        <v>97</v>
      </c>
      <c r="AW525" s="13" t="s">
        <v>30</v>
      </c>
      <c r="AX525" s="13" t="s">
        <v>74</v>
      </c>
      <c r="AY525" s="166" t="s">
        <v>140</v>
      </c>
    </row>
    <row r="526" spans="1:65" s="16" customFormat="1">
      <c r="B526" s="203"/>
      <c r="D526" s="165" t="s">
        <v>180</v>
      </c>
      <c r="E526" s="204" t="s">
        <v>1</v>
      </c>
      <c r="F526" s="205" t="s">
        <v>882</v>
      </c>
      <c r="H526" s="206">
        <v>78.239999999999995</v>
      </c>
      <c r="I526" s="207"/>
      <c r="L526" s="203"/>
      <c r="M526" s="208"/>
      <c r="N526" s="209"/>
      <c r="O526" s="209"/>
      <c r="P526" s="209"/>
      <c r="Q526" s="209"/>
      <c r="R526" s="209"/>
      <c r="S526" s="209"/>
      <c r="T526" s="210"/>
      <c r="AT526" s="204" t="s">
        <v>180</v>
      </c>
      <c r="AU526" s="204" t="s">
        <v>97</v>
      </c>
      <c r="AV526" s="16" t="s">
        <v>151</v>
      </c>
      <c r="AW526" s="16" t="s">
        <v>30</v>
      </c>
      <c r="AX526" s="16" t="s">
        <v>74</v>
      </c>
      <c r="AY526" s="204" t="s">
        <v>140</v>
      </c>
    </row>
    <row r="527" spans="1:65" s="15" customFormat="1">
      <c r="B527" s="196"/>
      <c r="D527" s="165" t="s">
        <v>180</v>
      </c>
      <c r="E527" s="197" t="s">
        <v>1</v>
      </c>
      <c r="F527" s="198" t="s">
        <v>1390</v>
      </c>
      <c r="H527" s="197" t="s">
        <v>1</v>
      </c>
      <c r="I527" s="199"/>
      <c r="L527" s="196"/>
      <c r="M527" s="200"/>
      <c r="N527" s="201"/>
      <c r="O527" s="201"/>
      <c r="P527" s="201"/>
      <c r="Q527" s="201"/>
      <c r="R527" s="201"/>
      <c r="S527" s="201"/>
      <c r="T527" s="202"/>
      <c r="AT527" s="197" t="s">
        <v>180</v>
      </c>
      <c r="AU527" s="197" t="s">
        <v>97</v>
      </c>
      <c r="AV527" s="15" t="s">
        <v>82</v>
      </c>
      <c r="AW527" s="15" t="s">
        <v>30</v>
      </c>
      <c r="AX527" s="15" t="s">
        <v>74</v>
      </c>
      <c r="AY527" s="197" t="s">
        <v>140</v>
      </c>
    </row>
    <row r="528" spans="1:65" s="13" customFormat="1">
      <c r="B528" s="164"/>
      <c r="D528" s="165" t="s">
        <v>180</v>
      </c>
      <c r="E528" s="166" t="s">
        <v>1</v>
      </c>
      <c r="F528" s="167" t="s">
        <v>1388</v>
      </c>
      <c r="H528" s="168">
        <v>64</v>
      </c>
      <c r="I528" s="169"/>
      <c r="L528" s="164"/>
      <c r="M528" s="170"/>
      <c r="N528" s="171"/>
      <c r="O528" s="171"/>
      <c r="P528" s="171"/>
      <c r="Q528" s="171"/>
      <c r="R528" s="171"/>
      <c r="S528" s="171"/>
      <c r="T528" s="172"/>
      <c r="AT528" s="166" t="s">
        <v>180</v>
      </c>
      <c r="AU528" s="166" t="s">
        <v>97</v>
      </c>
      <c r="AV528" s="13" t="s">
        <v>97</v>
      </c>
      <c r="AW528" s="13" t="s">
        <v>30</v>
      </c>
      <c r="AX528" s="13" t="s">
        <v>74</v>
      </c>
      <c r="AY528" s="166" t="s">
        <v>140</v>
      </c>
    </row>
    <row r="529" spans="1:65" s="13" customFormat="1">
      <c r="B529" s="164"/>
      <c r="D529" s="165" t="s">
        <v>180</v>
      </c>
      <c r="E529" s="166" t="s">
        <v>1</v>
      </c>
      <c r="F529" s="167" t="s">
        <v>1389</v>
      </c>
      <c r="H529" s="168">
        <v>14.24</v>
      </c>
      <c r="I529" s="169"/>
      <c r="L529" s="164"/>
      <c r="M529" s="170"/>
      <c r="N529" s="171"/>
      <c r="O529" s="171"/>
      <c r="P529" s="171"/>
      <c r="Q529" s="171"/>
      <c r="R529" s="171"/>
      <c r="S529" s="171"/>
      <c r="T529" s="172"/>
      <c r="AT529" s="166" t="s">
        <v>180</v>
      </c>
      <c r="AU529" s="166" t="s">
        <v>97</v>
      </c>
      <c r="AV529" s="13" t="s">
        <v>97</v>
      </c>
      <c r="AW529" s="13" t="s">
        <v>30</v>
      </c>
      <c r="AX529" s="13" t="s">
        <v>74</v>
      </c>
      <c r="AY529" s="166" t="s">
        <v>140</v>
      </c>
    </row>
    <row r="530" spans="1:65" s="16" customFormat="1">
      <c r="B530" s="203"/>
      <c r="D530" s="165" t="s">
        <v>180</v>
      </c>
      <c r="E530" s="204" t="s">
        <v>1</v>
      </c>
      <c r="F530" s="205" t="s">
        <v>882</v>
      </c>
      <c r="H530" s="206">
        <v>78.239999999999995</v>
      </c>
      <c r="I530" s="207"/>
      <c r="L530" s="203"/>
      <c r="M530" s="208"/>
      <c r="N530" s="209"/>
      <c r="O530" s="209"/>
      <c r="P530" s="209"/>
      <c r="Q530" s="209"/>
      <c r="R530" s="209"/>
      <c r="S530" s="209"/>
      <c r="T530" s="210"/>
      <c r="AT530" s="204" t="s">
        <v>180</v>
      </c>
      <c r="AU530" s="204" t="s">
        <v>97</v>
      </c>
      <c r="AV530" s="16" t="s">
        <v>151</v>
      </c>
      <c r="AW530" s="16" t="s">
        <v>30</v>
      </c>
      <c r="AX530" s="16" t="s">
        <v>74</v>
      </c>
      <c r="AY530" s="204" t="s">
        <v>140</v>
      </c>
    </row>
    <row r="531" spans="1:65" s="13" customFormat="1">
      <c r="B531" s="164"/>
      <c r="D531" s="165" t="s">
        <v>180</v>
      </c>
      <c r="E531" s="166" t="s">
        <v>1</v>
      </c>
      <c r="F531" s="167" t="s">
        <v>1396</v>
      </c>
      <c r="H531" s="168">
        <v>7.82</v>
      </c>
      <c r="I531" s="169"/>
      <c r="L531" s="164"/>
      <c r="M531" s="170"/>
      <c r="N531" s="171"/>
      <c r="O531" s="171"/>
      <c r="P531" s="171"/>
      <c r="Q531" s="171"/>
      <c r="R531" s="171"/>
      <c r="S531" s="171"/>
      <c r="T531" s="172"/>
      <c r="AT531" s="166" t="s">
        <v>180</v>
      </c>
      <c r="AU531" s="166" t="s">
        <v>97</v>
      </c>
      <c r="AV531" s="13" t="s">
        <v>97</v>
      </c>
      <c r="AW531" s="13" t="s">
        <v>30</v>
      </c>
      <c r="AX531" s="13" t="s">
        <v>74</v>
      </c>
      <c r="AY531" s="166" t="s">
        <v>140</v>
      </c>
    </row>
    <row r="532" spans="1:65" s="13" customFormat="1">
      <c r="B532" s="164"/>
      <c r="D532" s="165" t="s">
        <v>180</v>
      </c>
      <c r="E532" s="166" t="s">
        <v>1</v>
      </c>
      <c r="F532" s="167" t="s">
        <v>1397</v>
      </c>
      <c r="H532" s="168">
        <v>15.65</v>
      </c>
      <c r="I532" s="169"/>
      <c r="L532" s="164"/>
      <c r="M532" s="170"/>
      <c r="N532" s="171"/>
      <c r="O532" s="171"/>
      <c r="P532" s="171"/>
      <c r="Q532" s="171"/>
      <c r="R532" s="171"/>
      <c r="S532" s="171"/>
      <c r="T532" s="172"/>
      <c r="AT532" s="166" t="s">
        <v>180</v>
      </c>
      <c r="AU532" s="166" t="s">
        <v>97</v>
      </c>
      <c r="AV532" s="13" t="s">
        <v>97</v>
      </c>
      <c r="AW532" s="13" t="s">
        <v>30</v>
      </c>
      <c r="AX532" s="13" t="s">
        <v>74</v>
      </c>
      <c r="AY532" s="166" t="s">
        <v>140</v>
      </c>
    </row>
    <row r="533" spans="1:65" s="16" customFormat="1">
      <c r="B533" s="203"/>
      <c r="D533" s="165" t="s">
        <v>180</v>
      </c>
      <c r="E533" s="204" t="s">
        <v>1</v>
      </c>
      <c r="F533" s="205" t="s">
        <v>882</v>
      </c>
      <c r="H533" s="206">
        <v>23.47</v>
      </c>
      <c r="I533" s="207"/>
      <c r="L533" s="203"/>
      <c r="M533" s="208"/>
      <c r="N533" s="209"/>
      <c r="O533" s="209"/>
      <c r="P533" s="209"/>
      <c r="Q533" s="209"/>
      <c r="R533" s="209"/>
      <c r="S533" s="209"/>
      <c r="T533" s="210"/>
      <c r="AT533" s="204" t="s">
        <v>180</v>
      </c>
      <c r="AU533" s="204" t="s">
        <v>97</v>
      </c>
      <c r="AV533" s="16" t="s">
        <v>151</v>
      </c>
      <c r="AW533" s="16" t="s">
        <v>30</v>
      </c>
      <c r="AX533" s="16" t="s">
        <v>74</v>
      </c>
      <c r="AY533" s="204" t="s">
        <v>140</v>
      </c>
    </row>
    <row r="534" spans="1:65" s="14" customFormat="1">
      <c r="B534" s="173"/>
      <c r="D534" s="165" t="s">
        <v>180</v>
      </c>
      <c r="E534" s="174" t="s">
        <v>1</v>
      </c>
      <c r="F534" s="175" t="s">
        <v>182</v>
      </c>
      <c r="H534" s="176">
        <v>179.95</v>
      </c>
      <c r="I534" s="177"/>
      <c r="L534" s="173"/>
      <c r="M534" s="178"/>
      <c r="N534" s="179"/>
      <c r="O534" s="179"/>
      <c r="P534" s="179"/>
      <c r="Q534" s="179"/>
      <c r="R534" s="179"/>
      <c r="S534" s="179"/>
      <c r="T534" s="180"/>
      <c r="AT534" s="174" t="s">
        <v>180</v>
      </c>
      <c r="AU534" s="174" t="s">
        <v>97</v>
      </c>
      <c r="AV534" s="14" t="s">
        <v>146</v>
      </c>
      <c r="AW534" s="14" t="s">
        <v>30</v>
      </c>
      <c r="AX534" s="14" t="s">
        <v>82</v>
      </c>
      <c r="AY534" s="174" t="s">
        <v>140</v>
      </c>
    </row>
    <row r="535" spans="1:65" s="2" customFormat="1" ht="21.75" customHeight="1">
      <c r="A535" s="33"/>
      <c r="B535" s="150"/>
      <c r="C535" s="151" t="s">
        <v>1398</v>
      </c>
      <c r="D535" s="151" t="s">
        <v>142</v>
      </c>
      <c r="E535" s="152" t="s">
        <v>1399</v>
      </c>
      <c r="F535" s="153" t="s">
        <v>1400</v>
      </c>
      <c r="G535" s="154" t="s">
        <v>961</v>
      </c>
      <c r="H535" s="155">
        <v>758.28</v>
      </c>
      <c r="I535" s="156"/>
      <c r="J535" s="155">
        <f>ROUND(I535*H535,2)</f>
        <v>0</v>
      </c>
      <c r="K535" s="157"/>
      <c r="L535" s="34"/>
      <c r="M535" s="158" t="s">
        <v>1</v>
      </c>
      <c r="N535" s="159" t="s">
        <v>40</v>
      </c>
      <c r="O535" s="59"/>
      <c r="P535" s="160">
        <f>O535*H535</f>
        <v>0</v>
      </c>
      <c r="Q535" s="160">
        <v>5.0000000000000002E-5</v>
      </c>
      <c r="R535" s="160">
        <f>Q535*H535</f>
        <v>3.7914000000000003E-2</v>
      </c>
      <c r="S535" s="160">
        <v>0</v>
      </c>
      <c r="T535" s="161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62" t="s">
        <v>210</v>
      </c>
      <c r="AT535" s="162" t="s">
        <v>142</v>
      </c>
      <c r="AU535" s="162" t="s">
        <v>97</v>
      </c>
      <c r="AY535" s="18" t="s">
        <v>140</v>
      </c>
      <c r="BE535" s="163">
        <f>IF(N535="základná",J535,0)</f>
        <v>0</v>
      </c>
      <c r="BF535" s="163">
        <f>IF(N535="znížená",J535,0)</f>
        <v>0</v>
      </c>
      <c r="BG535" s="163">
        <f>IF(N535="zákl. prenesená",J535,0)</f>
        <v>0</v>
      </c>
      <c r="BH535" s="163">
        <f>IF(N535="zníž. prenesená",J535,0)</f>
        <v>0</v>
      </c>
      <c r="BI535" s="163">
        <f>IF(N535="nulová",J535,0)</f>
        <v>0</v>
      </c>
      <c r="BJ535" s="18" t="s">
        <v>97</v>
      </c>
      <c r="BK535" s="163">
        <f>ROUND(I535*H535,2)</f>
        <v>0</v>
      </c>
      <c r="BL535" s="18" t="s">
        <v>210</v>
      </c>
      <c r="BM535" s="162" t="s">
        <v>1401</v>
      </c>
    </row>
    <row r="536" spans="1:65" s="15" customFormat="1">
      <c r="B536" s="196"/>
      <c r="D536" s="165" t="s">
        <v>180</v>
      </c>
      <c r="E536" s="197" t="s">
        <v>1</v>
      </c>
      <c r="F536" s="198" t="s">
        <v>1402</v>
      </c>
      <c r="H536" s="197" t="s">
        <v>1</v>
      </c>
      <c r="I536" s="199"/>
      <c r="L536" s="196"/>
      <c r="M536" s="200"/>
      <c r="N536" s="201"/>
      <c r="O536" s="201"/>
      <c r="P536" s="201"/>
      <c r="Q536" s="201"/>
      <c r="R536" s="201"/>
      <c r="S536" s="201"/>
      <c r="T536" s="202"/>
      <c r="AT536" s="197" t="s">
        <v>180</v>
      </c>
      <c r="AU536" s="197" t="s">
        <v>97</v>
      </c>
      <c r="AV536" s="15" t="s">
        <v>82</v>
      </c>
      <c r="AW536" s="15" t="s">
        <v>30</v>
      </c>
      <c r="AX536" s="15" t="s">
        <v>74</v>
      </c>
      <c r="AY536" s="197" t="s">
        <v>140</v>
      </c>
    </row>
    <row r="537" spans="1:65" s="13" customFormat="1">
      <c r="B537" s="164"/>
      <c r="D537" s="165" t="s">
        <v>180</v>
      </c>
      <c r="E537" s="166" t="s">
        <v>1</v>
      </c>
      <c r="F537" s="167" t="s">
        <v>1403</v>
      </c>
      <c r="H537" s="168">
        <v>464.58</v>
      </c>
      <c r="I537" s="169"/>
      <c r="L537" s="164"/>
      <c r="M537" s="170"/>
      <c r="N537" s="171"/>
      <c r="O537" s="171"/>
      <c r="P537" s="171"/>
      <c r="Q537" s="171"/>
      <c r="R537" s="171"/>
      <c r="S537" s="171"/>
      <c r="T537" s="172"/>
      <c r="AT537" s="166" t="s">
        <v>180</v>
      </c>
      <c r="AU537" s="166" t="s">
        <v>97</v>
      </c>
      <c r="AV537" s="13" t="s">
        <v>97</v>
      </c>
      <c r="AW537" s="13" t="s">
        <v>30</v>
      </c>
      <c r="AX537" s="13" t="s">
        <v>74</v>
      </c>
      <c r="AY537" s="166" t="s">
        <v>140</v>
      </c>
    </row>
    <row r="538" spans="1:65" s="13" customFormat="1">
      <c r="B538" s="164"/>
      <c r="D538" s="165" t="s">
        <v>180</v>
      </c>
      <c r="E538" s="166" t="s">
        <v>1</v>
      </c>
      <c r="F538" s="167" t="s">
        <v>1404</v>
      </c>
      <c r="H538" s="168">
        <v>29.45</v>
      </c>
      <c r="I538" s="169"/>
      <c r="L538" s="164"/>
      <c r="M538" s="170"/>
      <c r="N538" s="171"/>
      <c r="O538" s="171"/>
      <c r="P538" s="171"/>
      <c r="Q538" s="171"/>
      <c r="R538" s="171"/>
      <c r="S538" s="171"/>
      <c r="T538" s="172"/>
      <c r="AT538" s="166" t="s">
        <v>180</v>
      </c>
      <c r="AU538" s="166" t="s">
        <v>97</v>
      </c>
      <c r="AV538" s="13" t="s">
        <v>97</v>
      </c>
      <c r="AW538" s="13" t="s">
        <v>30</v>
      </c>
      <c r="AX538" s="13" t="s">
        <v>74</v>
      </c>
      <c r="AY538" s="166" t="s">
        <v>140</v>
      </c>
    </row>
    <row r="539" spans="1:65" s="13" customFormat="1">
      <c r="B539" s="164"/>
      <c r="D539" s="165" t="s">
        <v>180</v>
      </c>
      <c r="E539" s="166" t="s">
        <v>1</v>
      </c>
      <c r="F539" s="167" t="s">
        <v>1405</v>
      </c>
      <c r="H539" s="168">
        <v>228.14</v>
      </c>
      <c r="I539" s="169"/>
      <c r="L539" s="164"/>
      <c r="M539" s="170"/>
      <c r="N539" s="171"/>
      <c r="O539" s="171"/>
      <c r="P539" s="171"/>
      <c r="Q539" s="171"/>
      <c r="R539" s="171"/>
      <c r="S539" s="171"/>
      <c r="T539" s="172"/>
      <c r="AT539" s="166" t="s">
        <v>180</v>
      </c>
      <c r="AU539" s="166" t="s">
        <v>97</v>
      </c>
      <c r="AV539" s="13" t="s">
        <v>97</v>
      </c>
      <c r="AW539" s="13" t="s">
        <v>30</v>
      </c>
      <c r="AX539" s="13" t="s">
        <v>74</v>
      </c>
      <c r="AY539" s="166" t="s">
        <v>140</v>
      </c>
    </row>
    <row r="540" spans="1:65" s="16" customFormat="1">
      <c r="B540" s="203"/>
      <c r="D540" s="165" t="s">
        <v>180</v>
      </c>
      <c r="E540" s="204" t="s">
        <v>1</v>
      </c>
      <c r="F540" s="205" t="s">
        <v>882</v>
      </c>
      <c r="H540" s="206">
        <v>722.17</v>
      </c>
      <c r="I540" s="207"/>
      <c r="L540" s="203"/>
      <c r="M540" s="208"/>
      <c r="N540" s="209"/>
      <c r="O540" s="209"/>
      <c r="P540" s="209"/>
      <c r="Q540" s="209"/>
      <c r="R540" s="209"/>
      <c r="S540" s="209"/>
      <c r="T540" s="210"/>
      <c r="AT540" s="204" t="s">
        <v>180</v>
      </c>
      <c r="AU540" s="204" t="s">
        <v>97</v>
      </c>
      <c r="AV540" s="16" t="s">
        <v>151</v>
      </c>
      <c r="AW540" s="16" t="s">
        <v>30</v>
      </c>
      <c r="AX540" s="16" t="s">
        <v>74</v>
      </c>
      <c r="AY540" s="204" t="s">
        <v>140</v>
      </c>
    </row>
    <row r="541" spans="1:65" s="13" customFormat="1">
      <c r="B541" s="164"/>
      <c r="D541" s="165" t="s">
        <v>180</v>
      </c>
      <c r="E541" s="166" t="s">
        <v>1</v>
      </c>
      <c r="F541" s="167" t="s">
        <v>1406</v>
      </c>
      <c r="H541" s="168">
        <v>36.11</v>
      </c>
      <c r="I541" s="169"/>
      <c r="L541" s="164"/>
      <c r="M541" s="170"/>
      <c r="N541" s="171"/>
      <c r="O541" s="171"/>
      <c r="P541" s="171"/>
      <c r="Q541" s="171"/>
      <c r="R541" s="171"/>
      <c r="S541" s="171"/>
      <c r="T541" s="172"/>
      <c r="AT541" s="166" t="s">
        <v>180</v>
      </c>
      <c r="AU541" s="166" t="s">
        <v>97</v>
      </c>
      <c r="AV541" s="13" t="s">
        <v>97</v>
      </c>
      <c r="AW541" s="13" t="s">
        <v>30</v>
      </c>
      <c r="AX541" s="13" t="s">
        <v>74</v>
      </c>
      <c r="AY541" s="166" t="s">
        <v>140</v>
      </c>
    </row>
    <row r="542" spans="1:65" s="16" customFormat="1">
      <c r="B542" s="203"/>
      <c r="D542" s="165" t="s">
        <v>180</v>
      </c>
      <c r="E542" s="204" t="s">
        <v>1</v>
      </c>
      <c r="F542" s="205" t="s">
        <v>882</v>
      </c>
      <c r="H542" s="206">
        <v>36.11</v>
      </c>
      <c r="I542" s="207"/>
      <c r="L542" s="203"/>
      <c r="M542" s="208"/>
      <c r="N542" s="209"/>
      <c r="O542" s="209"/>
      <c r="P542" s="209"/>
      <c r="Q542" s="209"/>
      <c r="R542" s="209"/>
      <c r="S542" s="209"/>
      <c r="T542" s="210"/>
      <c r="AT542" s="204" t="s">
        <v>180</v>
      </c>
      <c r="AU542" s="204" t="s">
        <v>97</v>
      </c>
      <c r="AV542" s="16" t="s">
        <v>151</v>
      </c>
      <c r="AW542" s="16" t="s">
        <v>30</v>
      </c>
      <c r="AX542" s="16" t="s">
        <v>74</v>
      </c>
      <c r="AY542" s="204" t="s">
        <v>140</v>
      </c>
    </row>
    <row r="543" spans="1:65" s="14" customFormat="1">
      <c r="B543" s="173"/>
      <c r="D543" s="165" t="s">
        <v>180</v>
      </c>
      <c r="E543" s="174" t="s">
        <v>1</v>
      </c>
      <c r="F543" s="175" t="s">
        <v>182</v>
      </c>
      <c r="H543" s="176">
        <v>758.28</v>
      </c>
      <c r="I543" s="177"/>
      <c r="L543" s="173"/>
      <c r="M543" s="178"/>
      <c r="N543" s="179"/>
      <c r="O543" s="179"/>
      <c r="P543" s="179"/>
      <c r="Q543" s="179"/>
      <c r="R543" s="179"/>
      <c r="S543" s="179"/>
      <c r="T543" s="180"/>
      <c r="AT543" s="174" t="s">
        <v>180</v>
      </c>
      <c r="AU543" s="174" t="s">
        <v>97</v>
      </c>
      <c r="AV543" s="14" t="s">
        <v>146</v>
      </c>
      <c r="AW543" s="14" t="s">
        <v>30</v>
      </c>
      <c r="AX543" s="14" t="s">
        <v>82</v>
      </c>
      <c r="AY543" s="174" t="s">
        <v>140</v>
      </c>
    </row>
    <row r="544" spans="1:65" s="2" customFormat="1" ht="21.75" customHeight="1">
      <c r="A544" s="33"/>
      <c r="B544" s="150"/>
      <c r="C544" s="181" t="s">
        <v>1407</v>
      </c>
      <c r="D544" s="181" t="s">
        <v>189</v>
      </c>
      <c r="E544" s="182" t="s">
        <v>1408</v>
      </c>
      <c r="F544" s="183" t="s">
        <v>1409</v>
      </c>
      <c r="G544" s="184" t="s">
        <v>961</v>
      </c>
      <c r="H544" s="185">
        <v>830.5</v>
      </c>
      <c r="I544" s="186"/>
      <c r="J544" s="185">
        <f>ROUND(I544*H544,2)</f>
        <v>0</v>
      </c>
      <c r="K544" s="187"/>
      <c r="L544" s="188"/>
      <c r="M544" s="189" t="s">
        <v>1</v>
      </c>
      <c r="N544" s="190" t="s">
        <v>40</v>
      </c>
      <c r="O544" s="59"/>
      <c r="P544" s="160">
        <f>O544*H544</f>
        <v>0</v>
      </c>
      <c r="Q544" s="160">
        <v>6.2700000000000004E-3</v>
      </c>
      <c r="R544" s="160">
        <f>Q544*H544</f>
        <v>5.2072350000000007</v>
      </c>
      <c r="S544" s="160">
        <v>0</v>
      </c>
      <c r="T544" s="161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62" t="s">
        <v>276</v>
      </c>
      <c r="AT544" s="162" t="s">
        <v>189</v>
      </c>
      <c r="AU544" s="162" t="s">
        <v>97</v>
      </c>
      <c r="AY544" s="18" t="s">
        <v>140</v>
      </c>
      <c r="BE544" s="163">
        <f>IF(N544="základná",J544,0)</f>
        <v>0</v>
      </c>
      <c r="BF544" s="163">
        <f>IF(N544="znížená",J544,0)</f>
        <v>0</v>
      </c>
      <c r="BG544" s="163">
        <f>IF(N544="zákl. prenesená",J544,0)</f>
        <v>0</v>
      </c>
      <c r="BH544" s="163">
        <f>IF(N544="zníž. prenesená",J544,0)</f>
        <v>0</v>
      </c>
      <c r="BI544" s="163">
        <f>IF(N544="nulová",J544,0)</f>
        <v>0</v>
      </c>
      <c r="BJ544" s="18" t="s">
        <v>97</v>
      </c>
      <c r="BK544" s="163">
        <f>ROUND(I544*H544,2)</f>
        <v>0</v>
      </c>
      <c r="BL544" s="18" t="s">
        <v>210</v>
      </c>
      <c r="BM544" s="162" t="s">
        <v>1410</v>
      </c>
    </row>
    <row r="545" spans="1:65" s="15" customFormat="1" ht="20.399999999999999">
      <c r="B545" s="196"/>
      <c r="D545" s="165" t="s">
        <v>180</v>
      </c>
      <c r="E545" s="197" t="s">
        <v>1</v>
      </c>
      <c r="F545" s="198" t="s">
        <v>1411</v>
      </c>
      <c r="H545" s="197" t="s">
        <v>1</v>
      </c>
      <c r="I545" s="199"/>
      <c r="L545" s="196"/>
      <c r="M545" s="200"/>
      <c r="N545" s="201"/>
      <c r="O545" s="201"/>
      <c r="P545" s="201"/>
      <c r="Q545" s="201"/>
      <c r="R545" s="201"/>
      <c r="S545" s="201"/>
      <c r="T545" s="202"/>
      <c r="AT545" s="197" t="s">
        <v>180</v>
      </c>
      <c r="AU545" s="197" t="s">
        <v>97</v>
      </c>
      <c r="AV545" s="15" t="s">
        <v>82</v>
      </c>
      <c r="AW545" s="15" t="s">
        <v>30</v>
      </c>
      <c r="AX545" s="15" t="s">
        <v>74</v>
      </c>
      <c r="AY545" s="197" t="s">
        <v>140</v>
      </c>
    </row>
    <row r="546" spans="1:65" s="13" customFormat="1">
      <c r="B546" s="164"/>
      <c r="D546" s="165" t="s">
        <v>180</v>
      </c>
      <c r="E546" s="166" t="s">
        <v>1</v>
      </c>
      <c r="F546" s="167" t="s">
        <v>1403</v>
      </c>
      <c r="H546" s="168">
        <v>464.58</v>
      </c>
      <c r="I546" s="169"/>
      <c r="L546" s="164"/>
      <c r="M546" s="170"/>
      <c r="N546" s="171"/>
      <c r="O546" s="171"/>
      <c r="P546" s="171"/>
      <c r="Q546" s="171"/>
      <c r="R546" s="171"/>
      <c r="S546" s="171"/>
      <c r="T546" s="172"/>
      <c r="AT546" s="166" t="s">
        <v>180</v>
      </c>
      <c r="AU546" s="166" t="s">
        <v>97</v>
      </c>
      <c r="AV546" s="13" t="s">
        <v>97</v>
      </c>
      <c r="AW546" s="13" t="s">
        <v>30</v>
      </c>
      <c r="AX546" s="13" t="s">
        <v>74</v>
      </c>
      <c r="AY546" s="166" t="s">
        <v>140</v>
      </c>
    </row>
    <row r="547" spans="1:65" s="13" customFormat="1">
      <c r="B547" s="164"/>
      <c r="D547" s="165" t="s">
        <v>180</v>
      </c>
      <c r="E547" s="166" t="s">
        <v>1</v>
      </c>
      <c r="F547" s="167" t="s">
        <v>1404</v>
      </c>
      <c r="H547" s="168">
        <v>29.45</v>
      </c>
      <c r="I547" s="169"/>
      <c r="L547" s="164"/>
      <c r="M547" s="170"/>
      <c r="N547" s="171"/>
      <c r="O547" s="171"/>
      <c r="P547" s="171"/>
      <c r="Q547" s="171"/>
      <c r="R547" s="171"/>
      <c r="S547" s="171"/>
      <c r="T547" s="172"/>
      <c r="AT547" s="166" t="s">
        <v>180</v>
      </c>
      <c r="AU547" s="166" t="s">
        <v>97</v>
      </c>
      <c r="AV547" s="13" t="s">
        <v>97</v>
      </c>
      <c r="AW547" s="13" t="s">
        <v>30</v>
      </c>
      <c r="AX547" s="13" t="s">
        <v>74</v>
      </c>
      <c r="AY547" s="166" t="s">
        <v>140</v>
      </c>
    </row>
    <row r="548" spans="1:65" s="13" customFormat="1">
      <c r="B548" s="164"/>
      <c r="D548" s="165" t="s">
        <v>180</v>
      </c>
      <c r="E548" s="166" t="s">
        <v>1</v>
      </c>
      <c r="F548" s="167" t="s">
        <v>1405</v>
      </c>
      <c r="H548" s="168">
        <v>228.14</v>
      </c>
      <c r="I548" s="169"/>
      <c r="L548" s="164"/>
      <c r="M548" s="170"/>
      <c r="N548" s="171"/>
      <c r="O548" s="171"/>
      <c r="P548" s="171"/>
      <c r="Q548" s="171"/>
      <c r="R548" s="171"/>
      <c r="S548" s="171"/>
      <c r="T548" s="172"/>
      <c r="AT548" s="166" t="s">
        <v>180</v>
      </c>
      <c r="AU548" s="166" t="s">
        <v>97</v>
      </c>
      <c r="AV548" s="13" t="s">
        <v>97</v>
      </c>
      <c r="AW548" s="13" t="s">
        <v>30</v>
      </c>
      <c r="AX548" s="13" t="s">
        <v>74</v>
      </c>
      <c r="AY548" s="166" t="s">
        <v>140</v>
      </c>
    </row>
    <row r="549" spans="1:65" s="16" customFormat="1">
      <c r="B549" s="203"/>
      <c r="D549" s="165" t="s">
        <v>180</v>
      </c>
      <c r="E549" s="204" t="s">
        <v>1</v>
      </c>
      <c r="F549" s="205" t="s">
        <v>882</v>
      </c>
      <c r="H549" s="206">
        <v>722.17</v>
      </c>
      <c r="I549" s="207"/>
      <c r="L549" s="203"/>
      <c r="M549" s="208"/>
      <c r="N549" s="209"/>
      <c r="O549" s="209"/>
      <c r="P549" s="209"/>
      <c r="Q549" s="209"/>
      <c r="R549" s="209"/>
      <c r="S549" s="209"/>
      <c r="T549" s="210"/>
      <c r="AT549" s="204" t="s">
        <v>180</v>
      </c>
      <c r="AU549" s="204" t="s">
        <v>97</v>
      </c>
      <c r="AV549" s="16" t="s">
        <v>151</v>
      </c>
      <c r="AW549" s="16" t="s">
        <v>30</v>
      </c>
      <c r="AX549" s="16" t="s">
        <v>74</v>
      </c>
      <c r="AY549" s="204" t="s">
        <v>140</v>
      </c>
    </row>
    <row r="550" spans="1:65" s="13" customFormat="1">
      <c r="B550" s="164"/>
      <c r="D550" s="165" t="s">
        <v>180</v>
      </c>
      <c r="E550" s="166" t="s">
        <v>1</v>
      </c>
      <c r="F550" s="167" t="s">
        <v>1406</v>
      </c>
      <c r="H550" s="168">
        <v>36.11</v>
      </c>
      <c r="I550" s="169"/>
      <c r="L550" s="164"/>
      <c r="M550" s="170"/>
      <c r="N550" s="171"/>
      <c r="O550" s="171"/>
      <c r="P550" s="171"/>
      <c r="Q550" s="171"/>
      <c r="R550" s="171"/>
      <c r="S550" s="171"/>
      <c r="T550" s="172"/>
      <c r="AT550" s="166" t="s">
        <v>180</v>
      </c>
      <c r="AU550" s="166" t="s">
        <v>97</v>
      </c>
      <c r="AV550" s="13" t="s">
        <v>97</v>
      </c>
      <c r="AW550" s="13" t="s">
        <v>30</v>
      </c>
      <c r="AX550" s="13" t="s">
        <v>74</v>
      </c>
      <c r="AY550" s="166" t="s">
        <v>140</v>
      </c>
    </row>
    <row r="551" spans="1:65" s="13" customFormat="1">
      <c r="B551" s="164"/>
      <c r="D551" s="165" t="s">
        <v>180</v>
      </c>
      <c r="E551" s="166" t="s">
        <v>1</v>
      </c>
      <c r="F551" s="167" t="s">
        <v>1412</v>
      </c>
      <c r="H551" s="168">
        <v>72.22</v>
      </c>
      <c r="I551" s="169"/>
      <c r="L551" s="164"/>
      <c r="M551" s="170"/>
      <c r="N551" s="171"/>
      <c r="O551" s="171"/>
      <c r="P551" s="171"/>
      <c r="Q551" s="171"/>
      <c r="R551" s="171"/>
      <c r="S551" s="171"/>
      <c r="T551" s="172"/>
      <c r="AT551" s="166" t="s">
        <v>180</v>
      </c>
      <c r="AU551" s="166" t="s">
        <v>97</v>
      </c>
      <c r="AV551" s="13" t="s">
        <v>97</v>
      </c>
      <c r="AW551" s="13" t="s">
        <v>30</v>
      </c>
      <c r="AX551" s="13" t="s">
        <v>74</v>
      </c>
      <c r="AY551" s="166" t="s">
        <v>140</v>
      </c>
    </row>
    <row r="552" spans="1:65" s="16" customFormat="1">
      <c r="B552" s="203"/>
      <c r="D552" s="165" t="s">
        <v>180</v>
      </c>
      <c r="E552" s="204" t="s">
        <v>1</v>
      </c>
      <c r="F552" s="205" t="s">
        <v>882</v>
      </c>
      <c r="H552" s="206">
        <v>108.33</v>
      </c>
      <c r="I552" s="207"/>
      <c r="L552" s="203"/>
      <c r="M552" s="208"/>
      <c r="N552" s="209"/>
      <c r="O552" s="209"/>
      <c r="P552" s="209"/>
      <c r="Q552" s="209"/>
      <c r="R552" s="209"/>
      <c r="S552" s="209"/>
      <c r="T552" s="210"/>
      <c r="AT552" s="204" t="s">
        <v>180</v>
      </c>
      <c r="AU552" s="204" t="s">
        <v>97</v>
      </c>
      <c r="AV552" s="16" t="s">
        <v>151</v>
      </c>
      <c r="AW552" s="16" t="s">
        <v>30</v>
      </c>
      <c r="AX552" s="16" t="s">
        <v>74</v>
      </c>
      <c r="AY552" s="204" t="s">
        <v>140</v>
      </c>
    </row>
    <row r="553" spans="1:65" s="14" customFormat="1">
      <c r="B553" s="173"/>
      <c r="D553" s="165" t="s">
        <v>180</v>
      </c>
      <c r="E553" s="174" t="s">
        <v>1</v>
      </c>
      <c r="F553" s="175" t="s">
        <v>182</v>
      </c>
      <c r="H553" s="176">
        <v>830.5</v>
      </c>
      <c r="I553" s="177"/>
      <c r="L553" s="173"/>
      <c r="M553" s="178"/>
      <c r="N553" s="179"/>
      <c r="O553" s="179"/>
      <c r="P553" s="179"/>
      <c r="Q553" s="179"/>
      <c r="R553" s="179"/>
      <c r="S553" s="179"/>
      <c r="T553" s="180"/>
      <c r="AT553" s="174" t="s">
        <v>180</v>
      </c>
      <c r="AU553" s="174" t="s">
        <v>97</v>
      </c>
      <c r="AV553" s="14" t="s">
        <v>146</v>
      </c>
      <c r="AW553" s="14" t="s">
        <v>30</v>
      </c>
      <c r="AX553" s="14" t="s">
        <v>82</v>
      </c>
      <c r="AY553" s="174" t="s">
        <v>140</v>
      </c>
    </row>
    <row r="554" spans="1:65" s="2" customFormat="1" ht="21.75" customHeight="1">
      <c r="A554" s="33"/>
      <c r="B554" s="150"/>
      <c r="C554" s="151" t="s">
        <v>1413</v>
      </c>
      <c r="D554" s="151" t="s">
        <v>142</v>
      </c>
      <c r="E554" s="152" t="s">
        <v>1414</v>
      </c>
      <c r="F554" s="153" t="s">
        <v>1415</v>
      </c>
      <c r="G554" s="154" t="s">
        <v>433</v>
      </c>
      <c r="H554" s="156">
        <v>0.9</v>
      </c>
      <c r="I554" s="156"/>
      <c r="J554" s="155">
        <f>ROUND(I554*H554,2)</f>
        <v>0</v>
      </c>
      <c r="K554" s="157"/>
      <c r="L554" s="34"/>
      <c r="M554" s="158" t="s">
        <v>1</v>
      </c>
      <c r="N554" s="159" t="s">
        <v>40</v>
      </c>
      <c r="O554" s="59"/>
      <c r="P554" s="160">
        <f>O554*H554</f>
        <v>0</v>
      </c>
      <c r="Q554" s="160">
        <v>0</v>
      </c>
      <c r="R554" s="160">
        <f>Q554*H554</f>
        <v>0</v>
      </c>
      <c r="S554" s="160">
        <v>0</v>
      </c>
      <c r="T554" s="161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62" t="s">
        <v>210</v>
      </c>
      <c r="AT554" s="162" t="s">
        <v>142</v>
      </c>
      <c r="AU554" s="162" t="s">
        <v>97</v>
      </c>
      <c r="AY554" s="18" t="s">
        <v>140</v>
      </c>
      <c r="BE554" s="163">
        <f>IF(N554="základná",J554,0)</f>
        <v>0</v>
      </c>
      <c r="BF554" s="163">
        <f>IF(N554="znížená",J554,0)</f>
        <v>0</v>
      </c>
      <c r="BG554" s="163">
        <f>IF(N554="zákl. prenesená",J554,0)</f>
        <v>0</v>
      </c>
      <c r="BH554" s="163">
        <f>IF(N554="zníž. prenesená",J554,0)</f>
        <v>0</v>
      </c>
      <c r="BI554" s="163">
        <f>IF(N554="nulová",J554,0)</f>
        <v>0</v>
      </c>
      <c r="BJ554" s="18" t="s">
        <v>97</v>
      </c>
      <c r="BK554" s="163">
        <f>ROUND(I554*H554,2)</f>
        <v>0</v>
      </c>
      <c r="BL554" s="18" t="s">
        <v>210</v>
      </c>
      <c r="BM554" s="162" t="s">
        <v>1416</v>
      </c>
    </row>
    <row r="555" spans="1:65" s="12" customFormat="1" ht="25.95" customHeight="1">
      <c r="B555" s="137"/>
      <c r="D555" s="138" t="s">
        <v>73</v>
      </c>
      <c r="E555" s="139" t="s">
        <v>189</v>
      </c>
      <c r="F555" s="139" t="s">
        <v>1417</v>
      </c>
      <c r="I555" s="140"/>
      <c r="J555" s="141">
        <f>BK555</f>
        <v>0</v>
      </c>
      <c r="L555" s="137"/>
      <c r="M555" s="142"/>
      <c r="N555" s="143"/>
      <c r="O555" s="143"/>
      <c r="P555" s="144">
        <f>P556</f>
        <v>0</v>
      </c>
      <c r="Q555" s="143"/>
      <c r="R555" s="144">
        <f>R556</f>
        <v>0.15710640000000001</v>
      </c>
      <c r="S555" s="143"/>
      <c r="T555" s="145">
        <f>T556</f>
        <v>0</v>
      </c>
      <c r="AR555" s="138" t="s">
        <v>151</v>
      </c>
      <c r="AT555" s="146" t="s">
        <v>73</v>
      </c>
      <c r="AU555" s="146" t="s">
        <v>74</v>
      </c>
      <c r="AY555" s="138" t="s">
        <v>140</v>
      </c>
      <c r="BK555" s="147">
        <f>BK556</f>
        <v>0</v>
      </c>
    </row>
    <row r="556" spans="1:65" s="12" customFormat="1" ht="22.8" customHeight="1">
      <c r="B556" s="137"/>
      <c r="D556" s="138" t="s">
        <v>73</v>
      </c>
      <c r="E556" s="148" t="s">
        <v>1418</v>
      </c>
      <c r="F556" s="148" t="s">
        <v>1419</v>
      </c>
      <c r="I556" s="140"/>
      <c r="J556" s="149">
        <f>BK556</f>
        <v>0</v>
      </c>
      <c r="L556" s="137"/>
      <c r="M556" s="142"/>
      <c r="N556" s="143"/>
      <c r="O556" s="143"/>
      <c r="P556" s="144">
        <f>SUM(P557:P575)</f>
        <v>0</v>
      </c>
      <c r="Q556" s="143"/>
      <c r="R556" s="144">
        <f>SUM(R557:R575)</f>
        <v>0.15710640000000001</v>
      </c>
      <c r="S556" s="143"/>
      <c r="T556" s="145">
        <f>SUM(T557:T575)</f>
        <v>0</v>
      </c>
      <c r="AR556" s="138" t="s">
        <v>151</v>
      </c>
      <c r="AT556" s="146" t="s">
        <v>73</v>
      </c>
      <c r="AU556" s="146" t="s">
        <v>82</v>
      </c>
      <c r="AY556" s="138" t="s">
        <v>140</v>
      </c>
      <c r="BK556" s="147">
        <f>SUM(BK557:BK575)</f>
        <v>0</v>
      </c>
    </row>
    <row r="557" spans="1:65" s="2" customFormat="1" ht="21.75" customHeight="1">
      <c r="A557" s="33"/>
      <c r="B557" s="150"/>
      <c r="C557" s="151" t="s">
        <v>1420</v>
      </c>
      <c r="D557" s="151" t="s">
        <v>142</v>
      </c>
      <c r="E557" s="152" t="s">
        <v>1421</v>
      </c>
      <c r="F557" s="153" t="s">
        <v>1422</v>
      </c>
      <c r="G557" s="154" t="s">
        <v>961</v>
      </c>
      <c r="H557" s="155">
        <v>1195.3800000000001</v>
      </c>
      <c r="I557" s="156"/>
      <c r="J557" s="155">
        <f>ROUND(I557*H557,2)</f>
        <v>0</v>
      </c>
      <c r="K557" s="157"/>
      <c r="L557" s="34"/>
      <c r="M557" s="158" t="s">
        <v>1</v>
      </c>
      <c r="N557" s="159" t="s">
        <v>40</v>
      </c>
      <c r="O557" s="59"/>
      <c r="P557" s="160">
        <f>O557*H557</f>
        <v>0</v>
      </c>
      <c r="Q557" s="160">
        <v>0</v>
      </c>
      <c r="R557" s="160">
        <f>Q557*H557</f>
        <v>0</v>
      </c>
      <c r="S557" s="160">
        <v>0</v>
      </c>
      <c r="T557" s="161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62" t="s">
        <v>405</v>
      </c>
      <c r="AT557" s="162" t="s">
        <v>142</v>
      </c>
      <c r="AU557" s="162" t="s">
        <v>97</v>
      </c>
      <c r="AY557" s="18" t="s">
        <v>140</v>
      </c>
      <c r="BE557" s="163">
        <f>IF(N557="základná",J557,0)</f>
        <v>0</v>
      </c>
      <c r="BF557" s="163">
        <f>IF(N557="znížená",J557,0)</f>
        <v>0</v>
      </c>
      <c r="BG557" s="163">
        <f>IF(N557="zákl. prenesená",J557,0)</f>
        <v>0</v>
      </c>
      <c r="BH557" s="163">
        <f>IF(N557="zníž. prenesená",J557,0)</f>
        <v>0</v>
      </c>
      <c r="BI557" s="163">
        <f>IF(N557="nulová",J557,0)</f>
        <v>0</v>
      </c>
      <c r="BJ557" s="18" t="s">
        <v>97</v>
      </c>
      <c r="BK557" s="163">
        <f>ROUND(I557*H557,2)</f>
        <v>0</v>
      </c>
      <c r="BL557" s="18" t="s">
        <v>405</v>
      </c>
      <c r="BM557" s="162" t="s">
        <v>1423</v>
      </c>
    </row>
    <row r="558" spans="1:65" s="15" customFormat="1">
      <c r="B558" s="196"/>
      <c r="D558" s="165" t="s">
        <v>180</v>
      </c>
      <c r="E558" s="197" t="s">
        <v>1</v>
      </c>
      <c r="F558" s="198" t="s">
        <v>1424</v>
      </c>
      <c r="H558" s="197" t="s">
        <v>1</v>
      </c>
      <c r="I558" s="199"/>
      <c r="L558" s="196"/>
      <c r="M558" s="200"/>
      <c r="N558" s="201"/>
      <c r="O558" s="201"/>
      <c r="P558" s="201"/>
      <c r="Q558" s="201"/>
      <c r="R558" s="201"/>
      <c r="S558" s="201"/>
      <c r="T558" s="202"/>
      <c r="AT558" s="197" t="s">
        <v>180</v>
      </c>
      <c r="AU558" s="197" t="s">
        <v>97</v>
      </c>
      <c r="AV558" s="15" t="s">
        <v>82</v>
      </c>
      <c r="AW558" s="15" t="s">
        <v>30</v>
      </c>
      <c r="AX558" s="15" t="s">
        <v>74</v>
      </c>
      <c r="AY558" s="197" t="s">
        <v>140</v>
      </c>
    </row>
    <row r="559" spans="1:65" s="13" customFormat="1">
      <c r="B559" s="164"/>
      <c r="D559" s="165" t="s">
        <v>180</v>
      </c>
      <c r="E559" s="166" t="s">
        <v>1</v>
      </c>
      <c r="F559" s="167" t="s">
        <v>1425</v>
      </c>
      <c r="H559" s="168">
        <v>1195.3800000000001</v>
      </c>
      <c r="I559" s="169"/>
      <c r="L559" s="164"/>
      <c r="M559" s="170"/>
      <c r="N559" s="171"/>
      <c r="O559" s="171"/>
      <c r="P559" s="171"/>
      <c r="Q559" s="171"/>
      <c r="R559" s="171"/>
      <c r="S559" s="171"/>
      <c r="T559" s="172"/>
      <c r="AT559" s="166" t="s">
        <v>180</v>
      </c>
      <c r="AU559" s="166" t="s">
        <v>97</v>
      </c>
      <c r="AV559" s="13" t="s">
        <v>97</v>
      </c>
      <c r="AW559" s="13" t="s">
        <v>30</v>
      </c>
      <c r="AX559" s="13" t="s">
        <v>74</v>
      </c>
      <c r="AY559" s="166" t="s">
        <v>140</v>
      </c>
    </row>
    <row r="560" spans="1:65" s="14" customFormat="1">
      <c r="B560" s="173"/>
      <c r="D560" s="165" t="s">
        <v>180</v>
      </c>
      <c r="E560" s="174" t="s">
        <v>1</v>
      </c>
      <c r="F560" s="175" t="s">
        <v>182</v>
      </c>
      <c r="H560" s="176">
        <v>1195.3800000000001</v>
      </c>
      <c r="I560" s="177"/>
      <c r="L560" s="173"/>
      <c r="M560" s="178"/>
      <c r="N560" s="179"/>
      <c r="O560" s="179"/>
      <c r="P560" s="179"/>
      <c r="Q560" s="179"/>
      <c r="R560" s="179"/>
      <c r="S560" s="179"/>
      <c r="T560" s="180"/>
      <c r="AT560" s="174" t="s">
        <v>180</v>
      </c>
      <c r="AU560" s="174" t="s">
        <v>97</v>
      </c>
      <c r="AV560" s="14" t="s">
        <v>146</v>
      </c>
      <c r="AW560" s="14" t="s">
        <v>30</v>
      </c>
      <c r="AX560" s="14" t="s">
        <v>82</v>
      </c>
      <c r="AY560" s="174" t="s">
        <v>140</v>
      </c>
    </row>
    <row r="561" spans="1:65" s="2" customFormat="1" ht="33" customHeight="1">
      <c r="A561" s="33"/>
      <c r="B561" s="150"/>
      <c r="C561" s="181" t="s">
        <v>1426</v>
      </c>
      <c r="D561" s="181" t="s">
        <v>189</v>
      </c>
      <c r="E561" s="182" t="s">
        <v>1427</v>
      </c>
      <c r="F561" s="183" t="s">
        <v>1428</v>
      </c>
      <c r="G561" s="184" t="s">
        <v>961</v>
      </c>
      <c r="H561" s="185">
        <v>1309.22</v>
      </c>
      <c r="I561" s="186"/>
      <c r="J561" s="185">
        <f>ROUND(I561*H561,2)</f>
        <v>0</v>
      </c>
      <c r="K561" s="187"/>
      <c r="L561" s="188"/>
      <c r="M561" s="189" t="s">
        <v>1</v>
      </c>
      <c r="N561" s="190" t="s">
        <v>40</v>
      </c>
      <c r="O561" s="59"/>
      <c r="P561" s="160">
        <f>O561*H561</f>
        <v>0</v>
      </c>
      <c r="Q561" s="160">
        <v>1.2E-4</v>
      </c>
      <c r="R561" s="160">
        <f>Q561*H561</f>
        <v>0.15710640000000001</v>
      </c>
      <c r="S561" s="160">
        <v>0</v>
      </c>
      <c r="T561" s="161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62" t="s">
        <v>664</v>
      </c>
      <c r="AT561" s="162" t="s">
        <v>189</v>
      </c>
      <c r="AU561" s="162" t="s">
        <v>97</v>
      </c>
      <c r="AY561" s="18" t="s">
        <v>140</v>
      </c>
      <c r="BE561" s="163">
        <f>IF(N561="základná",J561,0)</f>
        <v>0</v>
      </c>
      <c r="BF561" s="163">
        <f>IF(N561="znížená",J561,0)</f>
        <v>0</v>
      </c>
      <c r="BG561" s="163">
        <f>IF(N561="zákl. prenesená",J561,0)</f>
        <v>0</v>
      </c>
      <c r="BH561" s="163">
        <f>IF(N561="zníž. prenesená",J561,0)</f>
        <v>0</v>
      </c>
      <c r="BI561" s="163">
        <f>IF(N561="nulová",J561,0)</f>
        <v>0</v>
      </c>
      <c r="BJ561" s="18" t="s">
        <v>97</v>
      </c>
      <c r="BK561" s="163">
        <f>ROUND(I561*H561,2)</f>
        <v>0</v>
      </c>
      <c r="BL561" s="18" t="s">
        <v>405</v>
      </c>
      <c r="BM561" s="162" t="s">
        <v>1429</v>
      </c>
    </row>
    <row r="562" spans="1:65" s="15" customFormat="1" ht="20.399999999999999">
      <c r="B562" s="196"/>
      <c r="D562" s="165" t="s">
        <v>180</v>
      </c>
      <c r="E562" s="197" t="s">
        <v>1</v>
      </c>
      <c r="F562" s="198" t="s">
        <v>1430</v>
      </c>
      <c r="H562" s="197" t="s">
        <v>1</v>
      </c>
      <c r="I562" s="199"/>
      <c r="L562" s="196"/>
      <c r="M562" s="200"/>
      <c r="N562" s="201"/>
      <c r="O562" s="201"/>
      <c r="P562" s="201"/>
      <c r="Q562" s="201"/>
      <c r="R562" s="201"/>
      <c r="S562" s="201"/>
      <c r="T562" s="202"/>
      <c r="AT562" s="197" t="s">
        <v>180</v>
      </c>
      <c r="AU562" s="197" t="s">
        <v>97</v>
      </c>
      <c r="AV562" s="15" t="s">
        <v>82</v>
      </c>
      <c r="AW562" s="15" t="s">
        <v>30</v>
      </c>
      <c r="AX562" s="15" t="s">
        <v>74</v>
      </c>
      <c r="AY562" s="197" t="s">
        <v>140</v>
      </c>
    </row>
    <row r="563" spans="1:65" s="13" customFormat="1">
      <c r="B563" s="164"/>
      <c r="D563" s="165" t="s">
        <v>180</v>
      </c>
      <c r="E563" s="166" t="s">
        <v>1</v>
      </c>
      <c r="F563" s="167" t="s">
        <v>1431</v>
      </c>
      <c r="H563" s="168">
        <v>241.08</v>
      </c>
      <c r="I563" s="169"/>
      <c r="L563" s="164"/>
      <c r="M563" s="170"/>
      <c r="N563" s="171"/>
      <c r="O563" s="171"/>
      <c r="P563" s="171"/>
      <c r="Q563" s="171"/>
      <c r="R563" s="171"/>
      <c r="S563" s="171"/>
      <c r="T563" s="172"/>
      <c r="AT563" s="166" t="s">
        <v>180</v>
      </c>
      <c r="AU563" s="166" t="s">
        <v>97</v>
      </c>
      <c r="AV563" s="13" t="s">
        <v>97</v>
      </c>
      <c r="AW563" s="13" t="s">
        <v>30</v>
      </c>
      <c r="AX563" s="13" t="s">
        <v>74</v>
      </c>
      <c r="AY563" s="166" t="s">
        <v>140</v>
      </c>
    </row>
    <row r="564" spans="1:65" s="13" customFormat="1">
      <c r="B564" s="164"/>
      <c r="D564" s="165" t="s">
        <v>180</v>
      </c>
      <c r="E564" s="166" t="s">
        <v>1</v>
      </c>
      <c r="F564" s="167" t="s">
        <v>1432</v>
      </c>
      <c r="H564" s="168">
        <v>242.55</v>
      </c>
      <c r="I564" s="169"/>
      <c r="L564" s="164"/>
      <c r="M564" s="170"/>
      <c r="N564" s="171"/>
      <c r="O564" s="171"/>
      <c r="P564" s="171"/>
      <c r="Q564" s="171"/>
      <c r="R564" s="171"/>
      <c r="S564" s="171"/>
      <c r="T564" s="172"/>
      <c r="AT564" s="166" t="s">
        <v>180</v>
      </c>
      <c r="AU564" s="166" t="s">
        <v>97</v>
      </c>
      <c r="AV564" s="13" t="s">
        <v>97</v>
      </c>
      <c r="AW564" s="13" t="s">
        <v>30</v>
      </c>
      <c r="AX564" s="13" t="s">
        <v>74</v>
      </c>
      <c r="AY564" s="166" t="s">
        <v>140</v>
      </c>
    </row>
    <row r="565" spans="1:65" s="13" customFormat="1">
      <c r="B565" s="164"/>
      <c r="D565" s="165" t="s">
        <v>180</v>
      </c>
      <c r="E565" s="166" t="s">
        <v>1</v>
      </c>
      <c r="F565" s="167" t="s">
        <v>1433</v>
      </c>
      <c r="H565" s="168">
        <v>24.79</v>
      </c>
      <c r="I565" s="169"/>
      <c r="L565" s="164"/>
      <c r="M565" s="170"/>
      <c r="N565" s="171"/>
      <c r="O565" s="171"/>
      <c r="P565" s="171"/>
      <c r="Q565" s="171"/>
      <c r="R565" s="171"/>
      <c r="S565" s="171"/>
      <c r="T565" s="172"/>
      <c r="AT565" s="166" t="s">
        <v>180</v>
      </c>
      <c r="AU565" s="166" t="s">
        <v>97</v>
      </c>
      <c r="AV565" s="13" t="s">
        <v>97</v>
      </c>
      <c r="AW565" s="13" t="s">
        <v>30</v>
      </c>
      <c r="AX565" s="13" t="s">
        <v>74</v>
      </c>
      <c r="AY565" s="166" t="s">
        <v>140</v>
      </c>
    </row>
    <row r="566" spans="1:65" s="13" customFormat="1">
      <c r="B566" s="164"/>
      <c r="D566" s="165" t="s">
        <v>180</v>
      </c>
      <c r="E566" s="166" t="s">
        <v>1</v>
      </c>
      <c r="F566" s="167" t="s">
        <v>1434</v>
      </c>
      <c r="H566" s="168">
        <v>130.52000000000001</v>
      </c>
      <c r="I566" s="169"/>
      <c r="L566" s="164"/>
      <c r="M566" s="170"/>
      <c r="N566" s="171"/>
      <c r="O566" s="171"/>
      <c r="P566" s="171"/>
      <c r="Q566" s="171"/>
      <c r="R566" s="171"/>
      <c r="S566" s="171"/>
      <c r="T566" s="172"/>
      <c r="AT566" s="166" t="s">
        <v>180</v>
      </c>
      <c r="AU566" s="166" t="s">
        <v>97</v>
      </c>
      <c r="AV566" s="13" t="s">
        <v>97</v>
      </c>
      <c r="AW566" s="13" t="s">
        <v>30</v>
      </c>
      <c r="AX566" s="13" t="s">
        <v>74</v>
      </c>
      <c r="AY566" s="166" t="s">
        <v>140</v>
      </c>
    </row>
    <row r="567" spans="1:65" s="13" customFormat="1">
      <c r="B567" s="164"/>
      <c r="D567" s="165" t="s">
        <v>180</v>
      </c>
      <c r="E567" s="166" t="s">
        <v>1</v>
      </c>
      <c r="F567" s="167" t="s">
        <v>1435</v>
      </c>
      <c r="H567" s="168">
        <v>136.33000000000001</v>
      </c>
      <c r="I567" s="169"/>
      <c r="L567" s="164"/>
      <c r="M567" s="170"/>
      <c r="N567" s="171"/>
      <c r="O567" s="171"/>
      <c r="P567" s="171"/>
      <c r="Q567" s="171"/>
      <c r="R567" s="171"/>
      <c r="S567" s="171"/>
      <c r="T567" s="172"/>
      <c r="AT567" s="166" t="s">
        <v>180</v>
      </c>
      <c r="AU567" s="166" t="s">
        <v>97</v>
      </c>
      <c r="AV567" s="13" t="s">
        <v>97</v>
      </c>
      <c r="AW567" s="13" t="s">
        <v>30</v>
      </c>
      <c r="AX567" s="13" t="s">
        <v>74</v>
      </c>
      <c r="AY567" s="166" t="s">
        <v>140</v>
      </c>
    </row>
    <row r="568" spans="1:65" s="13" customFormat="1">
      <c r="B568" s="164"/>
      <c r="D568" s="165" t="s">
        <v>180</v>
      </c>
      <c r="E568" s="166" t="s">
        <v>1</v>
      </c>
      <c r="F568" s="167" t="s">
        <v>1436</v>
      </c>
      <c r="H568" s="168">
        <v>68.88</v>
      </c>
      <c r="I568" s="169"/>
      <c r="L568" s="164"/>
      <c r="M568" s="170"/>
      <c r="N568" s="171"/>
      <c r="O568" s="171"/>
      <c r="P568" s="171"/>
      <c r="Q568" s="171"/>
      <c r="R568" s="171"/>
      <c r="S568" s="171"/>
      <c r="T568" s="172"/>
      <c r="AT568" s="166" t="s">
        <v>180</v>
      </c>
      <c r="AU568" s="166" t="s">
        <v>97</v>
      </c>
      <c r="AV568" s="13" t="s">
        <v>97</v>
      </c>
      <c r="AW568" s="13" t="s">
        <v>30</v>
      </c>
      <c r="AX568" s="13" t="s">
        <v>74</v>
      </c>
      <c r="AY568" s="166" t="s">
        <v>140</v>
      </c>
    </row>
    <row r="569" spans="1:65" s="13" customFormat="1">
      <c r="B569" s="164"/>
      <c r="D569" s="165" t="s">
        <v>180</v>
      </c>
      <c r="E569" s="166" t="s">
        <v>1</v>
      </c>
      <c r="F569" s="167" t="s">
        <v>1437</v>
      </c>
      <c r="H569" s="168">
        <v>279.3</v>
      </c>
      <c r="I569" s="169"/>
      <c r="L569" s="164"/>
      <c r="M569" s="170"/>
      <c r="N569" s="171"/>
      <c r="O569" s="171"/>
      <c r="P569" s="171"/>
      <c r="Q569" s="171"/>
      <c r="R569" s="171"/>
      <c r="S569" s="171"/>
      <c r="T569" s="172"/>
      <c r="AT569" s="166" t="s">
        <v>180</v>
      </c>
      <c r="AU569" s="166" t="s">
        <v>97</v>
      </c>
      <c r="AV569" s="13" t="s">
        <v>97</v>
      </c>
      <c r="AW569" s="13" t="s">
        <v>30</v>
      </c>
      <c r="AX569" s="13" t="s">
        <v>74</v>
      </c>
      <c r="AY569" s="166" t="s">
        <v>140</v>
      </c>
    </row>
    <row r="570" spans="1:65" s="13" customFormat="1">
      <c r="B570" s="164"/>
      <c r="D570" s="165" t="s">
        <v>180</v>
      </c>
      <c r="E570" s="166" t="s">
        <v>1</v>
      </c>
      <c r="F570" s="167" t="s">
        <v>1438</v>
      </c>
      <c r="H570" s="168">
        <v>15</v>
      </c>
      <c r="I570" s="169"/>
      <c r="L570" s="164"/>
      <c r="M570" s="170"/>
      <c r="N570" s="171"/>
      <c r="O570" s="171"/>
      <c r="P570" s="171"/>
      <c r="Q570" s="171"/>
      <c r="R570" s="171"/>
      <c r="S570" s="171"/>
      <c r="T570" s="172"/>
      <c r="AT570" s="166" t="s">
        <v>180</v>
      </c>
      <c r="AU570" s="166" t="s">
        <v>97</v>
      </c>
      <c r="AV570" s="13" t="s">
        <v>97</v>
      </c>
      <c r="AW570" s="13" t="s">
        <v>30</v>
      </c>
      <c r="AX570" s="13" t="s">
        <v>74</v>
      </c>
      <c r="AY570" s="166" t="s">
        <v>140</v>
      </c>
    </row>
    <row r="571" spans="1:65" s="16" customFormat="1">
      <c r="B571" s="203"/>
      <c r="D571" s="165" t="s">
        <v>180</v>
      </c>
      <c r="E571" s="204" t="s">
        <v>1</v>
      </c>
      <c r="F571" s="205" t="s">
        <v>882</v>
      </c>
      <c r="H571" s="206">
        <v>1138.45</v>
      </c>
      <c r="I571" s="207"/>
      <c r="L571" s="203"/>
      <c r="M571" s="208"/>
      <c r="N571" s="209"/>
      <c r="O571" s="209"/>
      <c r="P571" s="209"/>
      <c r="Q571" s="209"/>
      <c r="R571" s="209"/>
      <c r="S571" s="209"/>
      <c r="T571" s="210"/>
      <c r="AT571" s="204" t="s">
        <v>180</v>
      </c>
      <c r="AU571" s="204" t="s">
        <v>97</v>
      </c>
      <c r="AV571" s="16" t="s">
        <v>151</v>
      </c>
      <c r="AW571" s="16" t="s">
        <v>30</v>
      </c>
      <c r="AX571" s="16" t="s">
        <v>74</v>
      </c>
      <c r="AY571" s="204" t="s">
        <v>140</v>
      </c>
    </row>
    <row r="572" spans="1:65" s="13" customFormat="1">
      <c r="B572" s="164"/>
      <c r="D572" s="165" t="s">
        <v>180</v>
      </c>
      <c r="E572" s="166" t="s">
        <v>1</v>
      </c>
      <c r="F572" s="167" t="s">
        <v>1439</v>
      </c>
      <c r="H572" s="168">
        <v>56.92</v>
      </c>
      <c r="I572" s="169"/>
      <c r="L572" s="164"/>
      <c r="M572" s="170"/>
      <c r="N572" s="171"/>
      <c r="O572" s="171"/>
      <c r="P572" s="171"/>
      <c r="Q572" s="171"/>
      <c r="R572" s="171"/>
      <c r="S572" s="171"/>
      <c r="T572" s="172"/>
      <c r="AT572" s="166" t="s">
        <v>180</v>
      </c>
      <c r="AU572" s="166" t="s">
        <v>97</v>
      </c>
      <c r="AV572" s="13" t="s">
        <v>97</v>
      </c>
      <c r="AW572" s="13" t="s">
        <v>30</v>
      </c>
      <c r="AX572" s="13" t="s">
        <v>74</v>
      </c>
      <c r="AY572" s="166" t="s">
        <v>140</v>
      </c>
    </row>
    <row r="573" spans="1:65" s="13" customFormat="1">
      <c r="B573" s="164"/>
      <c r="D573" s="165" t="s">
        <v>180</v>
      </c>
      <c r="E573" s="166" t="s">
        <v>1</v>
      </c>
      <c r="F573" s="167" t="s">
        <v>1440</v>
      </c>
      <c r="H573" s="168">
        <v>113.85</v>
      </c>
      <c r="I573" s="169"/>
      <c r="L573" s="164"/>
      <c r="M573" s="170"/>
      <c r="N573" s="171"/>
      <c r="O573" s="171"/>
      <c r="P573" s="171"/>
      <c r="Q573" s="171"/>
      <c r="R573" s="171"/>
      <c r="S573" s="171"/>
      <c r="T573" s="172"/>
      <c r="AT573" s="166" t="s">
        <v>180</v>
      </c>
      <c r="AU573" s="166" t="s">
        <v>97</v>
      </c>
      <c r="AV573" s="13" t="s">
        <v>97</v>
      </c>
      <c r="AW573" s="13" t="s">
        <v>30</v>
      </c>
      <c r="AX573" s="13" t="s">
        <v>74</v>
      </c>
      <c r="AY573" s="166" t="s">
        <v>140</v>
      </c>
    </row>
    <row r="574" spans="1:65" s="16" customFormat="1">
      <c r="B574" s="203"/>
      <c r="D574" s="165" t="s">
        <v>180</v>
      </c>
      <c r="E574" s="204" t="s">
        <v>1</v>
      </c>
      <c r="F574" s="205" t="s">
        <v>882</v>
      </c>
      <c r="H574" s="206">
        <v>170.77</v>
      </c>
      <c r="I574" s="207"/>
      <c r="L574" s="203"/>
      <c r="M574" s="208"/>
      <c r="N574" s="209"/>
      <c r="O574" s="209"/>
      <c r="P574" s="209"/>
      <c r="Q574" s="209"/>
      <c r="R574" s="209"/>
      <c r="S574" s="209"/>
      <c r="T574" s="210"/>
      <c r="AT574" s="204" t="s">
        <v>180</v>
      </c>
      <c r="AU574" s="204" t="s">
        <v>97</v>
      </c>
      <c r="AV574" s="16" t="s">
        <v>151</v>
      </c>
      <c r="AW574" s="16" t="s">
        <v>30</v>
      </c>
      <c r="AX574" s="16" t="s">
        <v>74</v>
      </c>
      <c r="AY574" s="204" t="s">
        <v>140</v>
      </c>
    </row>
    <row r="575" spans="1:65" s="14" customFormat="1">
      <c r="B575" s="173"/>
      <c r="D575" s="165" t="s">
        <v>180</v>
      </c>
      <c r="E575" s="174" t="s">
        <v>1</v>
      </c>
      <c r="F575" s="175" t="s">
        <v>182</v>
      </c>
      <c r="H575" s="176">
        <v>1309.22</v>
      </c>
      <c r="I575" s="177"/>
      <c r="L575" s="173"/>
      <c r="M575" s="178"/>
      <c r="N575" s="179"/>
      <c r="O575" s="179"/>
      <c r="P575" s="179"/>
      <c r="Q575" s="179"/>
      <c r="R575" s="179"/>
      <c r="S575" s="179"/>
      <c r="T575" s="180"/>
      <c r="AT575" s="174" t="s">
        <v>180</v>
      </c>
      <c r="AU575" s="174" t="s">
        <v>97</v>
      </c>
      <c r="AV575" s="14" t="s">
        <v>146</v>
      </c>
      <c r="AW575" s="14" t="s">
        <v>30</v>
      </c>
      <c r="AX575" s="14" t="s">
        <v>82</v>
      </c>
      <c r="AY575" s="174" t="s">
        <v>140</v>
      </c>
    </row>
    <row r="576" spans="1:65" s="12" customFormat="1" ht="25.95" customHeight="1">
      <c r="B576" s="137"/>
      <c r="D576" s="138" t="s">
        <v>73</v>
      </c>
      <c r="E576" s="139" t="s">
        <v>435</v>
      </c>
      <c r="F576" s="139" t="s">
        <v>436</v>
      </c>
      <c r="I576" s="140"/>
      <c r="J576" s="141">
        <f>BK576</f>
        <v>0</v>
      </c>
      <c r="L576" s="137"/>
      <c r="M576" s="142"/>
      <c r="N576" s="143"/>
      <c r="O576" s="143"/>
      <c r="P576" s="144">
        <f>P577+P579</f>
        <v>0</v>
      </c>
      <c r="Q576" s="143"/>
      <c r="R576" s="144">
        <f>R577+R579</f>
        <v>0</v>
      </c>
      <c r="S576" s="143"/>
      <c r="T576" s="145">
        <f>T577+T579</f>
        <v>0</v>
      </c>
      <c r="AR576" s="138" t="s">
        <v>158</v>
      </c>
      <c r="AT576" s="146" t="s">
        <v>73</v>
      </c>
      <c r="AU576" s="146" t="s">
        <v>74</v>
      </c>
      <c r="AY576" s="138" t="s">
        <v>140</v>
      </c>
      <c r="BK576" s="147">
        <f>BK577+BK579</f>
        <v>0</v>
      </c>
    </row>
    <row r="577" spans="1:65" s="12" customFormat="1" ht="22.8" customHeight="1">
      <c r="B577" s="137"/>
      <c r="D577" s="138" t="s">
        <v>73</v>
      </c>
      <c r="E577" s="148" t="s">
        <v>638</v>
      </c>
      <c r="F577" s="148" t="s">
        <v>1441</v>
      </c>
      <c r="I577" s="140"/>
      <c r="J577" s="149">
        <f>BK577</f>
        <v>0</v>
      </c>
      <c r="L577" s="137"/>
      <c r="M577" s="142"/>
      <c r="N577" s="143"/>
      <c r="O577" s="143"/>
      <c r="P577" s="144">
        <f>P578</f>
        <v>0</v>
      </c>
      <c r="Q577" s="143"/>
      <c r="R577" s="144">
        <f>R578</f>
        <v>0</v>
      </c>
      <c r="S577" s="143"/>
      <c r="T577" s="145">
        <f>T578</f>
        <v>0</v>
      </c>
      <c r="AR577" s="138" t="s">
        <v>158</v>
      </c>
      <c r="AT577" s="146" t="s">
        <v>73</v>
      </c>
      <c r="AU577" s="146" t="s">
        <v>82</v>
      </c>
      <c r="AY577" s="138" t="s">
        <v>140</v>
      </c>
      <c r="BK577" s="147">
        <f>BK578</f>
        <v>0</v>
      </c>
    </row>
    <row r="578" spans="1:65" s="2" customFormat="1" ht="33" customHeight="1">
      <c r="A578" s="33"/>
      <c r="B578" s="150"/>
      <c r="C578" s="151" t="s">
        <v>1442</v>
      </c>
      <c r="D578" s="151" t="s">
        <v>142</v>
      </c>
      <c r="E578" s="152" t="s">
        <v>438</v>
      </c>
      <c r="F578" s="153" t="s">
        <v>439</v>
      </c>
      <c r="G578" s="154" t="s">
        <v>515</v>
      </c>
      <c r="H578" s="155">
        <v>1</v>
      </c>
      <c r="I578" s="156"/>
      <c r="J578" s="155">
        <f>ROUND(I578*H578,2)</f>
        <v>0</v>
      </c>
      <c r="K578" s="157"/>
      <c r="L578" s="34"/>
      <c r="M578" s="158" t="s">
        <v>1</v>
      </c>
      <c r="N578" s="159" t="s">
        <v>40</v>
      </c>
      <c r="O578" s="59"/>
      <c r="P578" s="160">
        <f>O578*H578</f>
        <v>0</v>
      </c>
      <c r="Q578" s="160">
        <v>0</v>
      </c>
      <c r="R578" s="160">
        <f>Q578*H578</f>
        <v>0</v>
      </c>
      <c r="S578" s="160">
        <v>0</v>
      </c>
      <c r="T578" s="161">
        <f>S578*H578</f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62" t="s">
        <v>1443</v>
      </c>
      <c r="AT578" s="162" t="s">
        <v>142</v>
      </c>
      <c r="AU578" s="162" t="s">
        <v>97</v>
      </c>
      <c r="AY578" s="18" t="s">
        <v>140</v>
      </c>
      <c r="BE578" s="163">
        <f>IF(N578="základná",J578,0)</f>
        <v>0</v>
      </c>
      <c r="BF578" s="163">
        <f>IF(N578="znížená",J578,0)</f>
        <v>0</v>
      </c>
      <c r="BG578" s="163">
        <f>IF(N578="zákl. prenesená",J578,0)</f>
        <v>0</v>
      </c>
      <c r="BH578" s="163">
        <f>IF(N578="zníž. prenesená",J578,0)</f>
        <v>0</v>
      </c>
      <c r="BI578" s="163">
        <f>IF(N578="nulová",J578,0)</f>
        <v>0</v>
      </c>
      <c r="BJ578" s="18" t="s">
        <v>97</v>
      </c>
      <c r="BK578" s="163">
        <f>ROUND(I578*H578,2)</f>
        <v>0</v>
      </c>
      <c r="BL578" s="18" t="s">
        <v>1443</v>
      </c>
      <c r="BM578" s="162" t="s">
        <v>1444</v>
      </c>
    </row>
    <row r="579" spans="1:65" s="12" customFormat="1" ht="22.8" customHeight="1">
      <c r="B579" s="137"/>
      <c r="D579" s="138" t="s">
        <v>73</v>
      </c>
      <c r="E579" s="148" t="s">
        <v>1445</v>
      </c>
      <c r="F579" s="148" t="s">
        <v>1446</v>
      </c>
      <c r="I579" s="140"/>
      <c r="J579" s="149">
        <f>BK579</f>
        <v>0</v>
      </c>
      <c r="L579" s="137"/>
      <c r="M579" s="142"/>
      <c r="N579" s="143"/>
      <c r="O579" s="143"/>
      <c r="P579" s="144">
        <f>SUM(P580:P581)</f>
        <v>0</v>
      </c>
      <c r="Q579" s="143"/>
      <c r="R579" s="144">
        <f>SUM(R580:R581)</f>
        <v>0</v>
      </c>
      <c r="S579" s="143"/>
      <c r="T579" s="145">
        <f>SUM(T580:T581)</f>
        <v>0</v>
      </c>
      <c r="AR579" s="138" t="s">
        <v>158</v>
      </c>
      <c r="AT579" s="146" t="s">
        <v>73</v>
      </c>
      <c r="AU579" s="146" t="s">
        <v>82</v>
      </c>
      <c r="AY579" s="138" t="s">
        <v>140</v>
      </c>
      <c r="BK579" s="147">
        <f>SUM(BK580:BK581)</f>
        <v>0</v>
      </c>
    </row>
    <row r="580" spans="1:65" s="2" customFormat="1" ht="21.75" customHeight="1">
      <c r="A580" s="33"/>
      <c r="B580" s="150"/>
      <c r="C580" s="151" t="s">
        <v>1447</v>
      </c>
      <c r="D580" s="151" t="s">
        <v>142</v>
      </c>
      <c r="E580" s="152" t="s">
        <v>1448</v>
      </c>
      <c r="F580" s="153" t="s">
        <v>1449</v>
      </c>
      <c r="G580" s="154" t="s">
        <v>515</v>
      </c>
      <c r="H580" s="155">
        <v>1</v>
      </c>
      <c r="I580" s="156"/>
      <c r="J580" s="155">
        <f>ROUND(I580*H580,2)</f>
        <v>0</v>
      </c>
      <c r="K580" s="157"/>
      <c r="L580" s="34"/>
      <c r="M580" s="158" t="s">
        <v>1</v>
      </c>
      <c r="N580" s="159" t="s">
        <v>40</v>
      </c>
      <c r="O580" s="59"/>
      <c r="P580" s="160">
        <f>O580*H580</f>
        <v>0</v>
      </c>
      <c r="Q580" s="160">
        <v>0</v>
      </c>
      <c r="R580" s="160">
        <f>Q580*H580</f>
        <v>0</v>
      </c>
      <c r="S580" s="160">
        <v>0</v>
      </c>
      <c r="T580" s="161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62" t="s">
        <v>1443</v>
      </c>
      <c r="AT580" s="162" t="s">
        <v>142</v>
      </c>
      <c r="AU580" s="162" t="s">
        <v>97</v>
      </c>
      <c r="AY580" s="18" t="s">
        <v>140</v>
      </c>
      <c r="BE580" s="163">
        <f>IF(N580="základná",J580,0)</f>
        <v>0</v>
      </c>
      <c r="BF580" s="163">
        <f>IF(N580="znížená",J580,0)</f>
        <v>0</v>
      </c>
      <c r="BG580" s="163">
        <f>IF(N580="zákl. prenesená",J580,0)</f>
        <v>0</v>
      </c>
      <c r="BH580" s="163">
        <f>IF(N580="zníž. prenesená",J580,0)</f>
        <v>0</v>
      </c>
      <c r="BI580" s="163">
        <f>IF(N580="nulová",J580,0)</f>
        <v>0</v>
      </c>
      <c r="BJ580" s="18" t="s">
        <v>97</v>
      </c>
      <c r="BK580" s="163">
        <f>ROUND(I580*H580,2)</f>
        <v>0</v>
      </c>
      <c r="BL580" s="18" t="s">
        <v>1443</v>
      </c>
      <c r="BM580" s="162" t="s">
        <v>1450</v>
      </c>
    </row>
    <row r="581" spans="1:65" s="2" customFormat="1" ht="21.75" customHeight="1">
      <c r="A581" s="33"/>
      <c r="B581" s="150"/>
      <c r="C581" s="151" t="s">
        <v>1451</v>
      </c>
      <c r="D581" s="151" t="s">
        <v>142</v>
      </c>
      <c r="E581" s="152" t="s">
        <v>1452</v>
      </c>
      <c r="F581" s="153" t="s">
        <v>1453</v>
      </c>
      <c r="G581" s="154" t="s">
        <v>515</v>
      </c>
      <c r="H581" s="155">
        <v>1</v>
      </c>
      <c r="I581" s="156"/>
      <c r="J581" s="155">
        <f>ROUND(I581*H581,2)</f>
        <v>0</v>
      </c>
      <c r="K581" s="157"/>
      <c r="L581" s="34"/>
      <c r="M581" s="191" t="s">
        <v>1</v>
      </c>
      <c r="N581" s="192" t="s">
        <v>40</v>
      </c>
      <c r="O581" s="193"/>
      <c r="P581" s="194">
        <f>O581*H581</f>
        <v>0</v>
      </c>
      <c r="Q581" s="194">
        <v>0</v>
      </c>
      <c r="R581" s="194">
        <f>Q581*H581</f>
        <v>0</v>
      </c>
      <c r="S581" s="194">
        <v>0</v>
      </c>
      <c r="T581" s="195">
        <f>S581*H581</f>
        <v>0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62" t="s">
        <v>1443</v>
      </c>
      <c r="AT581" s="162" t="s">
        <v>142</v>
      </c>
      <c r="AU581" s="162" t="s">
        <v>97</v>
      </c>
      <c r="AY581" s="18" t="s">
        <v>140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8" t="s">
        <v>97</v>
      </c>
      <c r="BK581" s="163">
        <f>ROUND(I581*H581,2)</f>
        <v>0</v>
      </c>
      <c r="BL581" s="18" t="s">
        <v>1443</v>
      </c>
      <c r="BM581" s="162" t="s">
        <v>1454</v>
      </c>
    </row>
    <row r="582" spans="1:65" s="2" customFormat="1" ht="6.9" customHeight="1">
      <c r="A582" s="33"/>
      <c r="B582" s="48"/>
      <c r="C582" s="49"/>
      <c r="D582" s="49"/>
      <c r="E582" s="49"/>
      <c r="F582" s="49"/>
      <c r="G582" s="49"/>
      <c r="H582" s="49"/>
      <c r="I582" s="49"/>
      <c r="J582" s="49"/>
      <c r="K582" s="49"/>
      <c r="L582" s="34"/>
      <c r="M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</row>
  </sheetData>
  <autoFilter ref="C131:K581" xr:uid="{00000000-0009-0000-0000-000004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405"/>
  <sheetViews>
    <sheetView showGridLines="0" topLeftCell="A395" workbookViewId="0">
      <selection activeCell="F398" sqref="F39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95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9" t="s">
        <v>1455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ROUND((SUM(BE129:BE404)),  2)</f>
        <v>0</v>
      </c>
      <c r="G33" s="33"/>
      <c r="H33" s="33"/>
      <c r="I33" s="106">
        <v>0.2</v>
      </c>
      <c r="J33" s="105">
        <f>ROUND(((SUM(BE129:BE404))*I33),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ROUND((SUM(BF129:BF404)),  2)</f>
        <v>0</v>
      </c>
      <c r="G34" s="33"/>
      <c r="H34" s="33"/>
      <c r="I34" s="106">
        <v>0.2</v>
      </c>
      <c r="J34" s="105">
        <f>ROUND(((SUM(BF129:BF404))*I34),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ROUND((SUM(BG129:BG404)),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ROUND((SUM(BH129:BH404)),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ROUND((SUM(BI129:BI404)),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9" t="str">
        <f>E9</f>
        <v>SO05 - SO05  Outdoorové prvky - šport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1:31" s="10" customFormat="1" ht="19.95" customHeight="1">
      <c r="B98" s="122"/>
      <c r="D98" s="123" t="s">
        <v>117</v>
      </c>
      <c r="E98" s="124"/>
      <c r="F98" s="124"/>
      <c r="G98" s="124"/>
      <c r="H98" s="124"/>
      <c r="I98" s="124"/>
      <c r="J98" s="125">
        <f>J131</f>
        <v>0</v>
      </c>
      <c r="L98" s="122"/>
    </row>
    <row r="99" spans="1:31" s="10" customFormat="1" ht="19.95" customHeight="1">
      <c r="B99" s="122"/>
      <c r="D99" s="123" t="s">
        <v>118</v>
      </c>
      <c r="E99" s="124"/>
      <c r="F99" s="124"/>
      <c r="G99" s="124"/>
      <c r="H99" s="124"/>
      <c r="I99" s="124"/>
      <c r="J99" s="125">
        <f>J180</f>
        <v>0</v>
      </c>
      <c r="L99" s="122"/>
    </row>
    <row r="100" spans="1:31" s="10" customFormat="1" ht="19.95" customHeight="1">
      <c r="B100" s="122"/>
      <c r="D100" s="123" t="s">
        <v>856</v>
      </c>
      <c r="E100" s="124"/>
      <c r="F100" s="124"/>
      <c r="G100" s="124"/>
      <c r="H100" s="124"/>
      <c r="I100" s="124"/>
      <c r="J100" s="125">
        <f>J228</f>
        <v>0</v>
      </c>
      <c r="L100" s="122"/>
    </row>
    <row r="101" spans="1:31" s="10" customFormat="1" ht="19.95" customHeight="1">
      <c r="B101" s="122"/>
      <c r="D101" s="123" t="s">
        <v>119</v>
      </c>
      <c r="E101" s="124"/>
      <c r="F101" s="124"/>
      <c r="G101" s="124"/>
      <c r="H101" s="124"/>
      <c r="I101" s="124"/>
      <c r="J101" s="125">
        <f>J249</f>
        <v>0</v>
      </c>
      <c r="L101" s="122"/>
    </row>
    <row r="102" spans="1:31" s="10" customFormat="1" ht="19.95" customHeight="1">
      <c r="B102" s="122"/>
      <c r="D102" s="123" t="s">
        <v>120</v>
      </c>
      <c r="E102" s="124"/>
      <c r="F102" s="124"/>
      <c r="G102" s="124"/>
      <c r="H102" s="124"/>
      <c r="I102" s="124"/>
      <c r="J102" s="125">
        <f>J277</f>
        <v>0</v>
      </c>
      <c r="L102" s="122"/>
    </row>
    <row r="103" spans="1:31" s="10" customFormat="1" ht="19.95" customHeight="1">
      <c r="B103" s="122"/>
      <c r="D103" s="123" t="s">
        <v>121</v>
      </c>
      <c r="E103" s="124"/>
      <c r="F103" s="124"/>
      <c r="G103" s="124"/>
      <c r="H103" s="124"/>
      <c r="I103" s="124"/>
      <c r="J103" s="125">
        <f>J335</f>
        <v>0</v>
      </c>
      <c r="L103" s="122"/>
    </row>
    <row r="104" spans="1:31" s="10" customFormat="1" ht="19.95" customHeight="1">
      <c r="B104" s="122"/>
      <c r="D104" s="123" t="s">
        <v>122</v>
      </c>
      <c r="E104" s="124"/>
      <c r="F104" s="124"/>
      <c r="G104" s="124"/>
      <c r="H104" s="124"/>
      <c r="I104" s="124"/>
      <c r="J104" s="125">
        <f>J383</f>
        <v>0</v>
      </c>
      <c r="L104" s="122"/>
    </row>
    <row r="105" spans="1:31" s="9" customFormat="1" ht="24.9" customHeight="1">
      <c r="B105" s="118"/>
      <c r="D105" s="119" t="s">
        <v>651</v>
      </c>
      <c r="E105" s="120"/>
      <c r="F105" s="120"/>
      <c r="G105" s="120"/>
      <c r="H105" s="120"/>
      <c r="I105" s="120"/>
      <c r="J105" s="121">
        <f>J385</f>
        <v>0</v>
      </c>
      <c r="L105" s="118"/>
    </row>
    <row r="106" spans="1:31" s="10" customFormat="1" ht="19.95" customHeight="1">
      <c r="B106" s="122"/>
      <c r="D106" s="123" t="s">
        <v>1456</v>
      </c>
      <c r="E106" s="124"/>
      <c r="F106" s="124"/>
      <c r="G106" s="124"/>
      <c r="H106" s="124"/>
      <c r="I106" s="124"/>
      <c r="J106" s="125">
        <f>J386</f>
        <v>0</v>
      </c>
      <c r="L106" s="122"/>
    </row>
    <row r="107" spans="1:31" s="9" customFormat="1" ht="24.9" customHeight="1">
      <c r="B107" s="118"/>
      <c r="D107" s="119" t="s">
        <v>125</v>
      </c>
      <c r="E107" s="120"/>
      <c r="F107" s="120"/>
      <c r="G107" s="120"/>
      <c r="H107" s="120"/>
      <c r="I107" s="120"/>
      <c r="J107" s="121">
        <f>J399</f>
        <v>0</v>
      </c>
      <c r="L107" s="118"/>
    </row>
    <row r="108" spans="1:31" s="10" customFormat="1" ht="19.95" customHeight="1">
      <c r="B108" s="122"/>
      <c r="D108" s="123" t="s">
        <v>862</v>
      </c>
      <c r="E108" s="124"/>
      <c r="F108" s="124"/>
      <c r="G108" s="124"/>
      <c r="H108" s="124"/>
      <c r="I108" s="124"/>
      <c r="J108" s="125">
        <f>J400</f>
        <v>0</v>
      </c>
      <c r="L108" s="122"/>
    </row>
    <row r="109" spans="1:31" s="10" customFormat="1" ht="19.95" customHeight="1">
      <c r="B109" s="122"/>
      <c r="D109" s="123" t="s">
        <v>863</v>
      </c>
      <c r="E109" s="124"/>
      <c r="F109" s="124"/>
      <c r="G109" s="124"/>
      <c r="H109" s="124"/>
      <c r="I109" s="124"/>
      <c r="J109" s="125">
        <f>J402</f>
        <v>0</v>
      </c>
      <c r="L109" s="122"/>
    </row>
    <row r="110" spans="1:31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" customHeight="1">
      <c r="A115" s="33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" customHeight="1">
      <c r="A116" s="33"/>
      <c r="B116" s="34"/>
      <c r="C116" s="22" t="s">
        <v>126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14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58" t="str">
        <f>E7</f>
        <v>Revitalizácia areálu Plaváreň Štiavničky</v>
      </c>
      <c r="F119" s="259"/>
      <c r="G119" s="259"/>
      <c r="H119" s="25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109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39" t="str">
        <f>E9</f>
        <v>SO05 - SO05  Outdoorové prvky - šport</v>
      </c>
      <c r="F121" s="257"/>
      <c r="G121" s="257"/>
      <c r="H121" s="257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F12</f>
        <v>Banská Bystrica</v>
      </c>
      <c r="G123" s="33"/>
      <c r="H123" s="33"/>
      <c r="I123" s="28" t="s">
        <v>20</v>
      </c>
      <c r="J123" s="56" t="str">
        <f>IF(J12="","",J12)</f>
        <v>25. 11. 2020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15" customHeight="1">
      <c r="A125" s="33"/>
      <c r="B125" s="34"/>
      <c r="C125" s="28" t="s">
        <v>22</v>
      </c>
      <c r="D125" s="33"/>
      <c r="E125" s="33"/>
      <c r="F125" s="26" t="str">
        <f>E15</f>
        <v>MBB, a.s., ČSA 26, Banská Bystrica</v>
      </c>
      <c r="G125" s="33"/>
      <c r="H125" s="33"/>
      <c r="I125" s="28" t="s">
        <v>28</v>
      </c>
      <c r="J125" s="31" t="str">
        <f>E21</f>
        <v>CREAT, s.r.o.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26</v>
      </c>
      <c r="D126" s="33"/>
      <c r="E126" s="33"/>
      <c r="F126" s="26" t="str">
        <f>IF(E18="","",E18)</f>
        <v>Vyplň údaj</v>
      </c>
      <c r="G126" s="33"/>
      <c r="H126" s="33"/>
      <c r="I126" s="28" t="s">
        <v>31</v>
      </c>
      <c r="J126" s="31" t="str">
        <f>E24</f>
        <v>Ing.Jedlička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127</v>
      </c>
      <c r="D128" s="129" t="s">
        <v>59</v>
      </c>
      <c r="E128" s="129" t="s">
        <v>55</v>
      </c>
      <c r="F128" s="129" t="s">
        <v>56</v>
      </c>
      <c r="G128" s="129" t="s">
        <v>128</v>
      </c>
      <c r="H128" s="129" t="s">
        <v>129</v>
      </c>
      <c r="I128" s="129" t="s">
        <v>130</v>
      </c>
      <c r="J128" s="130" t="s">
        <v>113</v>
      </c>
      <c r="K128" s="131" t="s">
        <v>131</v>
      </c>
      <c r="L128" s="132"/>
      <c r="M128" s="63" t="s">
        <v>1</v>
      </c>
      <c r="N128" s="64" t="s">
        <v>38</v>
      </c>
      <c r="O128" s="64" t="s">
        <v>132</v>
      </c>
      <c r="P128" s="64" t="s">
        <v>133</v>
      </c>
      <c r="Q128" s="64" t="s">
        <v>134</v>
      </c>
      <c r="R128" s="64" t="s">
        <v>135</v>
      </c>
      <c r="S128" s="64" t="s">
        <v>136</v>
      </c>
      <c r="T128" s="65" t="s">
        <v>137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8" customHeight="1">
      <c r="A129" s="33"/>
      <c r="B129" s="34"/>
      <c r="C129" s="70" t="s">
        <v>114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P130+P385+P399</f>
        <v>0</v>
      </c>
      <c r="Q129" s="67"/>
      <c r="R129" s="134">
        <f>R130+R385+R399</f>
        <v>222.76226130000001</v>
      </c>
      <c r="S129" s="67"/>
      <c r="T129" s="135">
        <f>T130+T385+T399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73</v>
      </c>
      <c r="AU129" s="18" t="s">
        <v>115</v>
      </c>
      <c r="BK129" s="136">
        <f>BK130+BK385+BK399</f>
        <v>0</v>
      </c>
    </row>
    <row r="130" spans="1:65" s="12" customFormat="1" ht="25.95" customHeight="1">
      <c r="B130" s="137"/>
      <c r="D130" s="138" t="s">
        <v>73</v>
      </c>
      <c r="E130" s="139" t="s">
        <v>138</v>
      </c>
      <c r="F130" s="139" t="s">
        <v>139</v>
      </c>
      <c r="I130" s="140"/>
      <c r="J130" s="141">
        <f>BK130</f>
        <v>0</v>
      </c>
      <c r="L130" s="137"/>
      <c r="M130" s="142"/>
      <c r="N130" s="143"/>
      <c r="O130" s="143"/>
      <c r="P130" s="144">
        <f>P131+P180+P228+P249+P277+P335+P383</f>
        <v>0</v>
      </c>
      <c r="Q130" s="143"/>
      <c r="R130" s="144">
        <f>R131+R180+R228+R249+R277+R335+R383</f>
        <v>222.76092130000001</v>
      </c>
      <c r="S130" s="143"/>
      <c r="T130" s="145">
        <f>T131+T180+T228+T249+T277+T335+T383</f>
        <v>0</v>
      </c>
      <c r="AR130" s="138" t="s">
        <v>82</v>
      </c>
      <c r="AT130" s="146" t="s">
        <v>73</v>
      </c>
      <c r="AU130" s="146" t="s">
        <v>74</v>
      </c>
      <c r="AY130" s="138" t="s">
        <v>140</v>
      </c>
      <c r="BK130" s="147">
        <f>BK131+BK180+BK228+BK249+BK277+BK335+BK383</f>
        <v>0</v>
      </c>
    </row>
    <row r="131" spans="1:65" s="12" customFormat="1" ht="22.8" customHeight="1">
      <c r="B131" s="137"/>
      <c r="D131" s="138" t="s">
        <v>73</v>
      </c>
      <c r="E131" s="148" t="s">
        <v>82</v>
      </c>
      <c r="F131" s="148" t="s">
        <v>141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SUM(P132:P179)</f>
        <v>0</v>
      </c>
      <c r="Q131" s="143"/>
      <c r="R131" s="144">
        <f>SUM(R132:R179)</f>
        <v>71.680000000000007</v>
      </c>
      <c r="S131" s="143"/>
      <c r="T131" s="145">
        <f>SUM(T132:T179)</f>
        <v>0</v>
      </c>
      <c r="AR131" s="138" t="s">
        <v>82</v>
      </c>
      <c r="AT131" s="146" t="s">
        <v>73</v>
      </c>
      <c r="AU131" s="146" t="s">
        <v>82</v>
      </c>
      <c r="AY131" s="138" t="s">
        <v>140</v>
      </c>
      <c r="BK131" s="147">
        <f>SUM(BK132:BK179)</f>
        <v>0</v>
      </c>
    </row>
    <row r="132" spans="1:65" s="2" customFormat="1" ht="21.75" customHeight="1">
      <c r="A132" s="33"/>
      <c r="B132" s="150"/>
      <c r="C132" s="151" t="s">
        <v>82</v>
      </c>
      <c r="D132" s="151" t="s">
        <v>142</v>
      </c>
      <c r="E132" s="152" t="s">
        <v>476</v>
      </c>
      <c r="F132" s="153" t="s">
        <v>477</v>
      </c>
      <c r="G132" s="154" t="s">
        <v>161</v>
      </c>
      <c r="H132" s="155">
        <v>44.52</v>
      </c>
      <c r="I132" s="156"/>
      <c r="J132" s="155">
        <f>ROUND(I132*H132,2)</f>
        <v>0</v>
      </c>
      <c r="K132" s="157"/>
      <c r="L132" s="34"/>
      <c r="M132" s="158" t="s">
        <v>1</v>
      </c>
      <c r="N132" s="159" t="s">
        <v>40</v>
      </c>
      <c r="O132" s="59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8" t="s">
        <v>97</v>
      </c>
      <c r="BK132" s="163">
        <f>ROUND(I132*H132,2)</f>
        <v>0</v>
      </c>
      <c r="BL132" s="18" t="s">
        <v>146</v>
      </c>
      <c r="BM132" s="162" t="s">
        <v>1457</v>
      </c>
    </row>
    <row r="133" spans="1:65" s="15" customFormat="1" ht="20.399999999999999">
      <c r="B133" s="196"/>
      <c r="D133" s="165" t="s">
        <v>180</v>
      </c>
      <c r="E133" s="197" t="s">
        <v>1</v>
      </c>
      <c r="F133" s="198" t="s">
        <v>1458</v>
      </c>
      <c r="H133" s="197" t="s">
        <v>1</v>
      </c>
      <c r="I133" s="199"/>
      <c r="L133" s="196"/>
      <c r="M133" s="200"/>
      <c r="N133" s="201"/>
      <c r="O133" s="201"/>
      <c r="P133" s="201"/>
      <c r="Q133" s="201"/>
      <c r="R133" s="201"/>
      <c r="S133" s="201"/>
      <c r="T133" s="202"/>
      <c r="AT133" s="197" t="s">
        <v>180</v>
      </c>
      <c r="AU133" s="197" t="s">
        <v>97</v>
      </c>
      <c r="AV133" s="15" t="s">
        <v>82</v>
      </c>
      <c r="AW133" s="15" t="s">
        <v>30</v>
      </c>
      <c r="AX133" s="15" t="s">
        <v>74</v>
      </c>
      <c r="AY133" s="197" t="s">
        <v>140</v>
      </c>
    </row>
    <row r="134" spans="1:65" s="13" customFormat="1">
      <c r="B134" s="164"/>
      <c r="D134" s="165" t="s">
        <v>180</v>
      </c>
      <c r="E134" s="166" t="s">
        <v>1</v>
      </c>
      <c r="F134" s="167" t="s">
        <v>1459</v>
      </c>
      <c r="H134" s="168">
        <v>6.78</v>
      </c>
      <c r="I134" s="169"/>
      <c r="L134" s="164"/>
      <c r="M134" s="170"/>
      <c r="N134" s="171"/>
      <c r="O134" s="171"/>
      <c r="P134" s="171"/>
      <c r="Q134" s="171"/>
      <c r="R134" s="171"/>
      <c r="S134" s="171"/>
      <c r="T134" s="172"/>
      <c r="AT134" s="166" t="s">
        <v>180</v>
      </c>
      <c r="AU134" s="166" t="s">
        <v>97</v>
      </c>
      <c r="AV134" s="13" t="s">
        <v>97</v>
      </c>
      <c r="AW134" s="13" t="s">
        <v>30</v>
      </c>
      <c r="AX134" s="13" t="s">
        <v>74</v>
      </c>
      <c r="AY134" s="166" t="s">
        <v>140</v>
      </c>
    </row>
    <row r="135" spans="1:65" s="13" customFormat="1">
      <c r="B135" s="164"/>
      <c r="D135" s="165" t="s">
        <v>180</v>
      </c>
      <c r="E135" s="166" t="s">
        <v>1</v>
      </c>
      <c r="F135" s="167" t="s">
        <v>1460</v>
      </c>
      <c r="H135" s="168">
        <v>5.81</v>
      </c>
      <c r="I135" s="169"/>
      <c r="L135" s="164"/>
      <c r="M135" s="170"/>
      <c r="N135" s="171"/>
      <c r="O135" s="171"/>
      <c r="P135" s="171"/>
      <c r="Q135" s="171"/>
      <c r="R135" s="171"/>
      <c r="S135" s="171"/>
      <c r="T135" s="172"/>
      <c r="AT135" s="166" t="s">
        <v>180</v>
      </c>
      <c r="AU135" s="166" t="s">
        <v>97</v>
      </c>
      <c r="AV135" s="13" t="s">
        <v>97</v>
      </c>
      <c r="AW135" s="13" t="s">
        <v>30</v>
      </c>
      <c r="AX135" s="13" t="s">
        <v>74</v>
      </c>
      <c r="AY135" s="166" t="s">
        <v>140</v>
      </c>
    </row>
    <row r="136" spans="1:65" s="13" customFormat="1">
      <c r="B136" s="164"/>
      <c r="D136" s="165" t="s">
        <v>180</v>
      </c>
      <c r="E136" s="166" t="s">
        <v>1</v>
      </c>
      <c r="F136" s="167" t="s">
        <v>1461</v>
      </c>
      <c r="H136" s="168">
        <v>7.74</v>
      </c>
      <c r="I136" s="169"/>
      <c r="L136" s="164"/>
      <c r="M136" s="170"/>
      <c r="N136" s="171"/>
      <c r="O136" s="171"/>
      <c r="P136" s="171"/>
      <c r="Q136" s="171"/>
      <c r="R136" s="171"/>
      <c r="S136" s="171"/>
      <c r="T136" s="172"/>
      <c r="AT136" s="166" t="s">
        <v>180</v>
      </c>
      <c r="AU136" s="166" t="s">
        <v>97</v>
      </c>
      <c r="AV136" s="13" t="s">
        <v>97</v>
      </c>
      <c r="AW136" s="13" t="s">
        <v>30</v>
      </c>
      <c r="AX136" s="13" t="s">
        <v>74</v>
      </c>
      <c r="AY136" s="166" t="s">
        <v>140</v>
      </c>
    </row>
    <row r="137" spans="1:65" s="13" customFormat="1">
      <c r="B137" s="164"/>
      <c r="D137" s="165" t="s">
        <v>180</v>
      </c>
      <c r="E137" s="166" t="s">
        <v>1</v>
      </c>
      <c r="F137" s="167" t="s">
        <v>1462</v>
      </c>
      <c r="H137" s="168">
        <v>9.68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180</v>
      </c>
      <c r="AU137" s="166" t="s">
        <v>97</v>
      </c>
      <c r="AV137" s="13" t="s">
        <v>97</v>
      </c>
      <c r="AW137" s="13" t="s">
        <v>30</v>
      </c>
      <c r="AX137" s="13" t="s">
        <v>74</v>
      </c>
      <c r="AY137" s="166" t="s">
        <v>140</v>
      </c>
    </row>
    <row r="138" spans="1:65" s="13" customFormat="1">
      <c r="B138" s="164"/>
      <c r="D138" s="165" t="s">
        <v>180</v>
      </c>
      <c r="E138" s="166" t="s">
        <v>1</v>
      </c>
      <c r="F138" s="167" t="s">
        <v>1463</v>
      </c>
      <c r="H138" s="168">
        <v>3.17</v>
      </c>
      <c r="I138" s="169"/>
      <c r="L138" s="164"/>
      <c r="M138" s="170"/>
      <c r="N138" s="171"/>
      <c r="O138" s="171"/>
      <c r="P138" s="171"/>
      <c r="Q138" s="171"/>
      <c r="R138" s="171"/>
      <c r="S138" s="171"/>
      <c r="T138" s="172"/>
      <c r="AT138" s="166" t="s">
        <v>180</v>
      </c>
      <c r="AU138" s="166" t="s">
        <v>97</v>
      </c>
      <c r="AV138" s="13" t="s">
        <v>97</v>
      </c>
      <c r="AW138" s="13" t="s">
        <v>30</v>
      </c>
      <c r="AX138" s="13" t="s">
        <v>74</v>
      </c>
      <c r="AY138" s="166" t="s">
        <v>140</v>
      </c>
    </row>
    <row r="139" spans="1:65" s="13" customFormat="1">
      <c r="B139" s="164"/>
      <c r="D139" s="165" t="s">
        <v>180</v>
      </c>
      <c r="E139" s="166" t="s">
        <v>1</v>
      </c>
      <c r="F139" s="167" t="s">
        <v>1464</v>
      </c>
      <c r="H139" s="168">
        <v>1.3</v>
      </c>
      <c r="I139" s="169"/>
      <c r="L139" s="164"/>
      <c r="M139" s="170"/>
      <c r="N139" s="171"/>
      <c r="O139" s="171"/>
      <c r="P139" s="171"/>
      <c r="Q139" s="171"/>
      <c r="R139" s="171"/>
      <c r="S139" s="171"/>
      <c r="T139" s="172"/>
      <c r="AT139" s="166" t="s">
        <v>180</v>
      </c>
      <c r="AU139" s="166" t="s">
        <v>97</v>
      </c>
      <c r="AV139" s="13" t="s">
        <v>97</v>
      </c>
      <c r="AW139" s="13" t="s">
        <v>30</v>
      </c>
      <c r="AX139" s="13" t="s">
        <v>74</v>
      </c>
      <c r="AY139" s="166" t="s">
        <v>140</v>
      </c>
    </row>
    <row r="140" spans="1:65" s="13" customFormat="1">
      <c r="B140" s="164"/>
      <c r="D140" s="165" t="s">
        <v>180</v>
      </c>
      <c r="E140" s="166" t="s">
        <v>1</v>
      </c>
      <c r="F140" s="167" t="s">
        <v>1465</v>
      </c>
      <c r="H140" s="168">
        <v>1.1499999999999999</v>
      </c>
      <c r="I140" s="169"/>
      <c r="L140" s="164"/>
      <c r="M140" s="170"/>
      <c r="N140" s="171"/>
      <c r="O140" s="171"/>
      <c r="P140" s="171"/>
      <c r="Q140" s="171"/>
      <c r="R140" s="171"/>
      <c r="S140" s="171"/>
      <c r="T140" s="172"/>
      <c r="AT140" s="166" t="s">
        <v>180</v>
      </c>
      <c r="AU140" s="166" t="s">
        <v>97</v>
      </c>
      <c r="AV140" s="13" t="s">
        <v>97</v>
      </c>
      <c r="AW140" s="13" t="s">
        <v>30</v>
      </c>
      <c r="AX140" s="13" t="s">
        <v>74</v>
      </c>
      <c r="AY140" s="166" t="s">
        <v>140</v>
      </c>
    </row>
    <row r="141" spans="1:65" s="16" customFormat="1">
      <c r="B141" s="203"/>
      <c r="D141" s="165" t="s">
        <v>180</v>
      </c>
      <c r="E141" s="204" t="s">
        <v>1</v>
      </c>
      <c r="F141" s="205" t="s">
        <v>882</v>
      </c>
      <c r="H141" s="206">
        <v>35.630000000000003</v>
      </c>
      <c r="I141" s="207"/>
      <c r="L141" s="203"/>
      <c r="M141" s="208"/>
      <c r="N141" s="209"/>
      <c r="O141" s="209"/>
      <c r="P141" s="209"/>
      <c r="Q141" s="209"/>
      <c r="R141" s="209"/>
      <c r="S141" s="209"/>
      <c r="T141" s="210"/>
      <c r="AT141" s="204" t="s">
        <v>180</v>
      </c>
      <c r="AU141" s="204" t="s">
        <v>97</v>
      </c>
      <c r="AV141" s="16" t="s">
        <v>151</v>
      </c>
      <c r="AW141" s="16" t="s">
        <v>30</v>
      </c>
      <c r="AX141" s="16" t="s">
        <v>74</v>
      </c>
      <c r="AY141" s="204" t="s">
        <v>140</v>
      </c>
    </row>
    <row r="142" spans="1:65" s="15" customFormat="1" ht="20.399999999999999">
      <c r="B142" s="196"/>
      <c r="D142" s="165" t="s">
        <v>180</v>
      </c>
      <c r="E142" s="197" t="s">
        <v>1</v>
      </c>
      <c r="F142" s="198" t="s">
        <v>1466</v>
      </c>
      <c r="H142" s="197" t="s">
        <v>1</v>
      </c>
      <c r="I142" s="199"/>
      <c r="L142" s="196"/>
      <c r="M142" s="200"/>
      <c r="N142" s="201"/>
      <c r="O142" s="201"/>
      <c r="P142" s="201"/>
      <c r="Q142" s="201"/>
      <c r="R142" s="201"/>
      <c r="S142" s="201"/>
      <c r="T142" s="202"/>
      <c r="AT142" s="197" t="s">
        <v>180</v>
      </c>
      <c r="AU142" s="197" t="s">
        <v>97</v>
      </c>
      <c r="AV142" s="15" t="s">
        <v>82</v>
      </c>
      <c r="AW142" s="15" t="s">
        <v>30</v>
      </c>
      <c r="AX142" s="15" t="s">
        <v>74</v>
      </c>
      <c r="AY142" s="197" t="s">
        <v>140</v>
      </c>
    </row>
    <row r="143" spans="1:65" s="13" customFormat="1">
      <c r="B143" s="164"/>
      <c r="D143" s="165" t="s">
        <v>180</v>
      </c>
      <c r="E143" s="166" t="s">
        <v>1</v>
      </c>
      <c r="F143" s="167" t="s">
        <v>1467</v>
      </c>
      <c r="H143" s="168">
        <v>4.05</v>
      </c>
      <c r="I143" s="169"/>
      <c r="L143" s="164"/>
      <c r="M143" s="170"/>
      <c r="N143" s="171"/>
      <c r="O143" s="171"/>
      <c r="P143" s="171"/>
      <c r="Q143" s="171"/>
      <c r="R143" s="171"/>
      <c r="S143" s="171"/>
      <c r="T143" s="172"/>
      <c r="AT143" s="166" t="s">
        <v>180</v>
      </c>
      <c r="AU143" s="166" t="s">
        <v>97</v>
      </c>
      <c r="AV143" s="13" t="s">
        <v>97</v>
      </c>
      <c r="AW143" s="13" t="s">
        <v>30</v>
      </c>
      <c r="AX143" s="13" t="s">
        <v>74</v>
      </c>
      <c r="AY143" s="166" t="s">
        <v>140</v>
      </c>
    </row>
    <row r="144" spans="1:65" s="13" customFormat="1">
      <c r="B144" s="164"/>
      <c r="D144" s="165" t="s">
        <v>180</v>
      </c>
      <c r="E144" s="166" t="s">
        <v>1</v>
      </c>
      <c r="F144" s="167" t="s">
        <v>1468</v>
      </c>
      <c r="H144" s="168">
        <v>1.94</v>
      </c>
      <c r="I144" s="169"/>
      <c r="L144" s="164"/>
      <c r="M144" s="170"/>
      <c r="N144" s="171"/>
      <c r="O144" s="171"/>
      <c r="P144" s="171"/>
      <c r="Q144" s="171"/>
      <c r="R144" s="171"/>
      <c r="S144" s="171"/>
      <c r="T144" s="172"/>
      <c r="AT144" s="166" t="s">
        <v>180</v>
      </c>
      <c r="AU144" s="166" t="s">
        <v>97</v>
      </c>
      <c r="AV144" s="13" t="s">
        <v>97</v>
      </c>
      <c r="AW144" s="13" t="s">
        <v>30</v>
      </c>
      <c r="AX144" s="13" t="s">
        <v>74</v>
      </c>
      <c r="AY144" s="166" t="s">
        <v>140</v>
      </c>
    </row>
    <row r="145" spans="1:65" s="13" customFormat="1">
      <c r="B145" s="164"/>
      <c r="D145" s="165" t="s">
        <v>180</v>
      </c>
      <c r="E145" s="166" t="s">
        <v>1</v>
      </c>
      <c r="F145" s="167" t="s">
        <v>1469</v>
      </c>
      <c r="H145" s="168">
        <v>2.9</v>
      </c>
      <c r="I145" s="169"/>
      <c r="L145" s="164"/>
      <c r="M145" s="170"/>
      <c r="N145" s="171"/>
      <c r="O145" s="171"/>
      <c r="P145" s="171"/>
      <c r="Q145" s="171"/>
      <c r="R145" s="171"/>
      <c r="S145" s="171"/>
      <c r="T145" s="172"/>
      <c r="AT145" s="166" t="s">
        <v>180</v>
      </c>
      <c r="AU145" s="166" t="s">
        <v>97</v>
      </c>
      <c r="AV145" s="13" t="s">
        <v>97</v>
      </c>
      <c r="AW145" s="13" t="s">
        <v>30</v>
      </c>
      <c r="AX145" s="13" t="s">
        <v>74</v>
      </c>
      <c r="AY145" s="166" t="s">
        <v>140</v>
      </c>
    </row>
    <row r="146" spans="1:65" s="16" customFormat="1">
      <c r="B146" s="203"/>
      <c r="D146" s="165" t="s">
        <v>180</v>
      </c>
      <c r="E146" s="204" t="s">
        <v>1</v>
      </c>
      <c r="F146" s="205" t="s">
        <v>882</v>
      </c>
      <c r="H146" s="206">
        <v>8.89</v>
      </c>
      <c r="I146" s="207"/>
      <c r="L146" s="203"/>
      <c r="M146" s="208"/>
      <c r="N146" s="209"/>
      <c r="O146" s="209"/>
      <c r="P146" s="209"/>
      <c r="Q146" s="209"/>
      <c r="R146" s="209"/>
      <c r="S146" s="209"/>
      <c r="T146" s="210"/>
      <c r="AT146" s="204" t="s">
        <v>180</v>
      </c>
      <c r="AU146" s="204" t="s">
        <v>97</v>
      </c>
      <c r="AV146" s="16" t="s">
        <v>151</v>
      </c>
      <c r="AW146" s="16" t="s">
        <v>30</v>
      </c>
      <c r="AX146" s="16" t="s">
        <v>74</v>
      </c>
      <c r="AY146" s="204" t="s">
        <v>140</v>
      </c>
    </row>
    <row r="147" spans="1:65" s="14" customFormat="1">
      <c r="B147" s="173"/>
      <c r="D147" s="165" t="s">
        <v>180</v>
      </c>
      <c r="E147" s="174" t="s">
        <v>1</v>
      </c>
      <c r="F147" s="175" t="s">
        <v>182</v>
      </c>
      <c r="H147" s="176">
        <v>44.52</v>
      </c>
      <c r="I147" s="177"/>
      <c r="L147" s="173"/>
      <c r="M147" s="178"/>
      <c r="N147" s="179"/>
      <c r="O147" s="179"/>
      <c r="P147" s="179"/>
      <c r="Q147" s="179"/>
      <c r="R147" s="179"/>
      <c r="S147" s="179"/>
      <c r="T147" s="180"/>
      <c r="AT147" s="174" t="s">
        <v>180</v>
      </c>
      <c r="AU147" s="174" t="s">
        <v>97</v>
      </c>
      <c r="AV147" s="14" t="s">
        <v>146</v>
      </c>
      <c r="AW147" s="14" t="s">
        <v>30</v>
      </c>
      <c r="AX147" s="14" t="s">
        <v>82</v>
      </c>
      <c r="AY147" s="174" t="s">
        <v>140</v>
      </c>
    </row>
    <row r="148" spans="1:65" s="2" customFormat="1" ht="21.75" customHeight="1">
      <c r="A148" s="33"/>
      <c r="B148" s="150"/>
      <c r="C148" s="151" t="s">
        <v>97</v>
      </c>
      <c r="D148" s="151" t="s">
        <v>142</v>
      </c>
      <c r="E148" s="152" t="s">
        <v>479</v>
      </c>
      <c r="F148" s="153" t="s">
        <v>480</v>
      </c>
      <c r="G148" s="154" t="s">
        <v>161</v>
      </c>
      <c r="H148" s="155">
        <v>44.51</v>
      </c>
      <c r="I148" s="156"/>
      <c r="J148" s="155">
        <f>ROUND(I148*H148,2)</f>
        <v>0</v>
      </c>
      <c r="K148" s="157"/>
      <c r="L148" s="34"/>
      <c r="M148" s="158" t="s">
        <v>1</v>
      </c>
      <c r="N148" s="159" t="s">
        <v>40</v>
      </c>
      <c r="O148" s="59"/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146</v>
      </c>
      <c r="AT148" s="162" t="s">
        <v>142</v>
      </c>
      <c r="AU148" s="162" t="s">
        <v>97</v>
      </c>
      <c r="AY148" s="18" t="s">
        <v>140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8" t="s">
        <v>97</v>
      </c>
      <c r="BK148" s="163">
        <f>ROUND(I148*H148,2)</f>
        <v>0</v>
      </c>
      <c r="BL148" s="18" t="s">
        <v>146</v>
      </c>
      <c r="BM148" s="162" t="s">
        <v>1470</v>
      </c>
    </row>
    <row r="149" spans="1:65" s="2" customFormat="1" ht="33" customHeight="1">
      <c r="A149" s="33"/>
      <c r="B149" s="150"/>
      <c r="C149" s="151" t="s">
        <v>151</v>
      </c>
      <c r="D149" s="151" t="s">
        <v>142</v>
      </c>
      <c r="E149" s="152" t="s">
        <v>917</v>
      </c>
      <c r="F149" s="153" t="s">
        <v>918</v>
      </c>
      <c r="G149" s="154" t="s">
        <v>161</v>
      </c>
      <c r="H149" s="155">
        <v>44.51</v>
      </c>
      <c r="I149" s="156"/>
      <c r="J149" s="155">
        <f>ROUND(I149*H149,2)</f>
        <v>0</v>
      </c>
      <c r="K149" s="157"/>
      <c r="L149" s="34"/>
      <c r="M149" s="158" t="s">
        <v>1</v>
      </c>
      <c r="N149" s="159" t="s">
        <v>40</v>
      </c>
      <c r="O149" s="59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8" t="s">
        <v>97</v>
      </c>
      <c r="BK149" s="163">
        <f>ROUND(I149*H149,2)</f>
        <v>0</v>
      </c>
      <c r="BL149" s="18" t="s">
        <v>146</v>
      </c>
      <c r="BM149" s="162" t="s">
        <v>1471</v>
      </c>
    </row>
    <row r="150" spans="1:65" s="15" customFormat="1">
      <c r="B150" s="196"/>
      <c r="D150" s="165" t="s">
        <v>180</v>
      </c>
      <c r="E150" s="197" t="s">
        <v>1</v>
      </c>
      <c r="F150" s="198" t="s">
        <v>1472</v>
      </c>
      <c r="H150" s="197" t="s">
        <v>1</v>
      </c>
      <c r="I150" s="199"/>
      <c r="L150" s="196"/>
      <c r="M150" s="200"/>
      <c r="N150" s="201"/>
      <c r="O150" s="201"/>
      <c r="P150" s="201"/>
      <c r="Q150" s="201"/>
      <c r="R150" s="201"/>
      <c r="S150" s="201"/>
      <c r="T150" s="202"/>
      <c r="AT150" s="197" t="s">
        <v>180</v>
      </c>
      <c r="AU150" s="197" t="s">
        <v>97</v>
      </c>
      <c r="AV150" s="15" t="s">
        <v>82</v>
      </c>
      <c r="AW150" s="15" t="s">
        <v>30</v>
      </c>
      <c r="AX150" s="15" t="s">
        <v>74</v>
      </c>
      <c r="AY150" s="197" t="s">
        <v>140</v>
      </c>
    </row>
    <row r="151" spans="1:65" s="13" customFormat="1">
      <c r="B151" s="164"/>
      <c r="D151" s="165" t="s">
        <v>180</v>
      </c>
      <c r="E151" s="166" t="s">
        <v>1</v>
      </c>
      <c r="F151" s="167" t="s">
        <v>1473</v>
      </c>
      <c r="H151" s="168">
        <v>44.51</v>
      </c>
      <c r="I151" s="169"/>
      <c r="L151" s="164"/>
      <c r="M151" s="170"/>
      <c r="N151" s="171"/>
      <c r="O151" s="171"/>
      <c r="P151" s="171"/>
      <c r="Q151" s="171"/>
      <c r="R151" s="171"/>
      <c r="S151" s="171"/>
      <c r="T151" s="172"/>
      <c r="AT151" s="166" t="s">
        <v>180</v>
      </c>
      <c r="AU151" s="166" t="s">
        <v>97</v>
      </c>
      <c r="AV151" s="13" t="s">
        <v>97</v>
      </c>
      <c r="AW151" s="13" t="s">
        <v>30</v>
      </c>
      <c r="AX151" s="13" t="s">
        <v>74</v>
      </c>
      <c r="AY151" s="166" t="s">
        <v>140</v>
      </c>
    </row>
    <row r="152" spans="1:65" s="14" customFormat="1">
      <c r="B152" s="173"/>
      <c r="D152" s="165" t="s">
        <v>180</v>
      </c>
      <c r="E152" s="174" t="s">
        <v>1</v>
      </c>
      <c r="F152" s="175" t="s">
        <v>182</v>
      </c>
      <c r="H152" s="176">
        <v>44.51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180</v>
      </c>
      <c r="AU152" s="174" t="s">
        <v>97</v>
      </c>
      <c r="AV152" s="14" t="s">
        <v>146</v>
      </c>
      <c r="AW152" s="14" t="s">
        <v>30</v>
      </c>
      <c r="AX152" s="14" t="s">
        <v>82</v>
      </c>
      <c r="AY152" s="174" t="s">
        <v>140</v>
      </c>
    </row>
    <row r="153" spans="1:65" s="2" customFormat="1" ht="33" customHeight="1">
      <c r="A153" s="33"/>
      <c r="B153" s="150"/>
      <c r="C153" s="151" t="s">
        <v>146</v>
      </c>
      <c r="D153" s="151" t="s">
        <v>142</v>
      </c>
      <c r="E153" s="152" t="s">
        <v>926</v>
      </c>
      <c r="F153" s="153" t="s">
        <v>927</v>
      </c>
      <c r="G153" s="154" t="s">
        <v>161</v>
      </c>
      <c r="H153" s="155">
        <v>311.60000000000002</v>
      </c>
      <c r="I153" s="156"/>
      <c r="J153" s="155">
        <f>ROUND(I153*H153,2)</f>
        <v>0</v>
      </c>
      <c r="K153" s="157"/>
      <c r="L153" s="34"/>
      <c r="M153" s="158" t="s">
        <v>1</v>
      </c>
      <c r="N153" s="159" t="s">
        <v>40</v>
      </c>
      <c r="O153" s="59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8" t="s">
        <v>97</v>
      </c>
      <c r="BK153" s="163">
        <f>ROUND(I153*H153,2)</f>
        <v>0</v>
      </c>
      <c r="BL153" s="18" t="s">
        <v>146</v>
      </c>
      <c r="BM153" s="162" t="s">
        <v>1474</v>
      </c>
    </row>
    <row r="154" spans="1:65" s="15" customFormat="1">
      <c r="B154" s="196"/>
      <c r="D154" s="165" t="s">
        <v>180</v>
      </c>
      <c r="E154" s="197" t="s">
        <v>1</v>
      </c>
      <c r="F154" s="198" t="s">
        <v>929</v>
      </c>
      <c r="H154" s="197" t="s">
        <v>1</v>
      </c>
      <c r="I154" s="199"/>
      <c r="L154" s="196"/>
      <c r="M154" s="200"/>
      <c r="N154" s="201"/>
      <c r="O154" s="201"/>
      <c r="P154" s="201"/>
      <c r="Q154" s="201"/>
      <c r="R154" s="201"/>
      <c r="S154" s="201"/>
      <c r="T154" s="202"/>
      <c r="AT154" s="197" t="s">
        <v>180</v>
      </c>
      <c r="AU154" s="197" t="s">
        <v>97</v>
      </c>
      <c r="AV154" s="15" t="s">
        <v>82</v>
      </c>
      <c r="AW154" s="15" t="s">
        <v>30</v>
      </c>
      <c r="AX154" s="15" t="s">
        <v>74</v>
      </c>
      <c r="AY154" s="197" t="s">
        <v>140</v>
      </c>
    </row>
    <row r="155" spans="1:65" s="13" customFormat="1">
      <c r="B155" s="164"/>
      <c r="D155" s="165" t="s">
        <v>180</v>
      </c>
      <c r="E155" s="166" t="s">
        <v>1</v>
      </c>
      <c r="F155" s="167" t="s">
        <v>1475</v>
      </c>
      <c r="H155" s="168">
        <v>311.60000000000002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180</v>
      </c>
      <c r="AU155" s="166" t="s">
        <v>97</v>
      </c>
      <c r="AV155" s="13" t="s">
        <v>97</v>
      </c>
      <c r="AW155" s="13" t="s">
        <v>30</v>
      </c>
      <c r="AX155" s="13" t="s">
        <v>74</v>
      </c>
      <c r="AY155" s="166" t="s">
        <v>140</v>
      </c>
    </row>
    <row r="156" spans="1:65" s="14" customFormat="1">
      <c r="B156" s="173"/>
      <c r="D156" s="165" t="s">
        <v>180</v>
      </c>
      <c r="E156" s="174" t="s">
        <v>1</v>
      </c>
      <c r="F156" s="175" t="s">
        <v>182</v>
      </c>
      <c r="H156" s="176">
        <v>311.60000000000002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180</v>
      </c>
      <c r="AU156" s="174" t="s">
        <v>97</v>
      </c>
      <c r="AV156" s="14" t="s">
        <v>146</v>
      </c>
      <c r="AW156" s="14" t="s">
        <v>30</v>
      </c>
      <c r="AX156" s="14" t="s">
        <v>82</v>
      </c>
      <c r="AY156" s="174" t="s">
        <v>140</v>
      </c>
    </row>
    <row r="157" spans="1:65" s="2" customFormat="1" ht="16.5" customHeight="1">
      <c r="A157" s="33"/>
      <c r="B157" s="150"/>
      <c r="C157" s="151" t="s">
        <v>158</v>
      </c>
      <c r="D157" s="151" t="s">
        <v>142</v>
      </c>
      <c r="E157" s="152" t="s">
        <v>944</v>
      </c>
      <c r="F157" s="153" t="s">
        <v>945</v>
      </c>
      <c r="G157" s="154" t="s">
        <v>161</v>
      </c>
      <c r="H157" s="155">
        <v>44.51</v>
      </c>
      <c r="I157" s="156"/>
      <c r="J157" s="155">
        <f>ROUND(I157*H157,2)</f>
        <v>0</v>
      </c>
      <c r="K157" s="157"/>
      <c r="L157" s="34"/>
      <c r="M157" s="158" t="s">
        <v>1</v>
      </c>
      <c r="N157" s="159" t="s">
        <v>40</v>
      </c>
      <c r="O157" s="59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146</v>
      </c>
      <c r="AT157" s="162" t="s">
        <v>142</v>
      </c>
      <c r="AU157" s="162" t="s">
        <v>97</v>
      </c>
      <c r="AY157" s="18" t="s">
        <v>140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8" t="s">
        <v>97</v>
      </c>
      <c r="BK157" s="163">
        <f>ROUND(I157*H157,2)</f>
        <v>0</v>
      </c>
      <c r="BL157" s="18" t="s">
        <v>146</v>
      </c>
      <c r="BM157" s="162" t="s">
        <v>1476</v>
      </c>
    </row>
    <row r="158" spans="1:65" s="2" customFormat="1" ht="21.75" customHeight="1">
      <c r="A158" s="33"/>
      <c r="B158" s="150"/>
      <c r="C158" s="151" t="s">
        <v>163</v>
      </c>
      <c r="D158" s="151" t="s">
        <v>142</v>
      </c>
      <c r="E158" s="152" t="s">
        <v>176</v>
      </c>
      <c r="F158" s="153" t="s">
        <v>177</v>
      </c>
      <c r="G158" s="154" t="s">
        <v>178</v>
      </c>
      <c r="H158" s="155">
        <v>82.35</v>
      </c>
      <c r="I158" s="156"/>
      <c r="J158" s="155">
        <f>ROUND(I158*H158,2)</f>
        <v>0</v>
      </c>
      <c r="K158" s="157"/>
      <c r="L158" s="34"/>
      <c r="M158" s="158" t="s">
        <v>1</v>
      </c>
      <c r="N158" s="159" t="s">
        <v>40</v>
      </c>
      <c r="O158" s="59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146</v>
      </c>
      <c r="AT158" s="162" t="s">
        <v>142</v>
      </c>
      <c r="AU158" s="162" t="s">
        <v>97</v>
      </c>
      <c r="AY158" s="18" t="s">
        <v>140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8" t="s">
        <v>97</v>
      </c>
      <c r="BK158" s="163">
        <f>ROUND(I158*H158,2)</f>
        <v>0</v>
      </c>
      <c r="BL158" s="18" t="s">
        <v>146</v>
      </c>
      <c r="BM158" s="162" t="s">
        <v>1477</v>
      </c>
    </row>
    <row r="159" spans="1:65" s="13" customFormat="1">
      <c r="B159" s="164"/>
      <c r="D159" s="165" t="s">
        <v>180</v>
      </c>
      <c r="E159" s="166" t="s">
        <v>1</v>
      </c>
      <c r="F159" s="167" t="s">
        <v>1478</v>
      </c>
      <c r="H159" s="168">
        <v>82.35</v>
      </c>
      <c r="I159" s="169"/>
      <c r="L159" s="164"/>
      <c r="M159" s="170"/>
      <c r="N159" s="171"/>
      <c r="O159" s="171"/>
      <c r="P159" s="171"/>
      <c r="Q159" s="171"/>
      <c r="R159" s="171"/>
      <c r="S159" s="171"/>
      <c r="T159" s="172"/>
      <c r="AT159" s="166" t="s">
        <v>180</v>
      </c>
      <c r="AU159" s="166" t="s">
        <v>97</v>
      </c>
      <c r="AV159" s="13" t="s">
        <v>97</v>
      </c>
      <c r="AW159" s="13" t="s">
        <v>30</v>
      </c>
      <c r="AX159" s="13" t="s">
        <v>74</v>
      </c>
      <c r="AY159" s="166" t="s">
        <v>140</v>
      </c>
    </row>
    <row r="160" spans="1:65" s="14" customFormat="1">
      <c r="B160" s="173"/>
      <c r="D160" s="165" t="s">
        <v>180</v>
      </c>
      <c r="E160" s="174" t="s">
        <v>1</v>
      </c>
      <c r="F160" s="175" t="s">
        <v>182</v>
      </c>
      <c r="H160" s="176">
        <v>82.35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180</v>
      </c>
      <c r="AU160" s="174" t="s">
        <v>97</v>
      </c>
      <c r="AV160" s="14" t="s">
        <v>146</v>
      </c>
      <c r="AW160" s="14" t="s">
        <v>30</v>
      </c>
      <c r="AX160" s="14" t="s">
        <v>82</v>
      </c>
      <c r="AY160" s="174" t="s">
        <v>140</v>
      </c>
    </row>
    <row r="161" spans="1:65" s="2" customFormat="1" ht="21.75" customHeight="1">
      <c r="A161" s="33"/>
      <c r="B161" s="150"/>
      <c r="C161" s="151" t="s">
        <v>167</v>
      </c>
      <c r="D161" s="151" t="s">
        <v>142</v>
      </c>
      <c r="E161" s="152" t="s">
        <v>513</v>
      </c>
      <c r="F161" s="153" t="s">
        <v>514</v>
      </c>
      <c r="G161" s="154" t="s">
        <v>161</v>
      </c>
      <c r="H161" s="155">
        <v>29.86</v>
      </c>
      <c r="I161" s="156"/>
      <c r="J161" s="155">
        <f>ROUND(I161*H161,2)</f>
        <v>0</v>
      </c>
      <c r="K161" s="157"/>
      <c r="L161" s="34"/>
      <c r="M161" s="158" t="s">
        <v>1</v>
      </c>
      <c r="N161" s="159" t="s">
        <v>40</v>
      </c>
      <c r="O161" s="59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146</v>
      </c>
      <c r="AT161" s="162" t="s">
        <v>142</v>
      </c>
      <c r="AU161" s="162" t="s">
        <v>97</v>
      </c>
      <c r="AY161" s="18" t="s">
        <v>140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8" t="s">
        <v>97</v>
      </c>
      <c r="BK161" s="163">
        <f>ROUND(I161*H161,2)</f>
        <v>0</v>
      </c>
      <c r="BL161" s="18" t="s">
        <v>146</v>
      </c>
      <c r="BM161" s="162" t="s">
        <v>1479</v>
      </c>
    </row>
    <row r="162" spans="1:65" s="15" customFormat="1">
      <c r="B162" s="196"/>
      <c r="D162" s="165" t="s">
        <v>180</v>
      </c>
      <c r="E162" s="197" t="s">
        <v>1</v>
      </c>
      <c r="F162" s="198" t="s">
        <v>1480</v>
      </c>
      <c r="H162" s="197" t="s">
        <v>1</v>
      </c>
      <c r="I162" s="199"/>
      <c r="L162" s="196"/>
      <c r="M162" s="200"/>
      <c r="N162" s="201"/>
      <c r="O162" s="201"/>
      <c r="P162" s="201"/>
      <c r="Q162" s="201"/>
      <c r="R162" s="201"/>
      <c r="S162" s="201"/>
      <c r="T162" s="202"/>
      <c r="AT162" s="197" t="s">
        <v>180</v>
      </c>
      <c r="AU162" s="197" t="s">
        <v>97</v>
      </c>
      <c r="AV162" s="15" t="s">
        <v>82</v>
      </c>
      <c r="AW162" s="15" t="s">
        <v>30</v>
      </c>
      <c r="AX162" s="15" t="s">
        <v>74</v>
      </c>
      <c r="AY162" s="197" t="s">
        <v>140</v>
      </c>
    </row>
    <row r="163" spans="1:65" s="13" customFormat="1" ht="20.399999999999999">
      <c r="B163" s="164"/>
      <c r="D163" s="165" t="s">
        <v>180</v>
      </c>
      <c r="E163" s="166" t="s">
        <v>1</v>
      </c>
      <c r="F163" s="167" t="s">
        <v>1481</v>
      </c>
      <c r="H163" s="168">
        <v>4.7</v>
      </c>
      <c r="I163" s="169"/>
      <c r="L163" s="164"/>
      <c r="M163" s="170"/>
      <c r="N163" s="171"/>
      <c r="O163" s="171"/>
      <c r="P163" s="171"/>
      <c r="Q163" s="171"/>
      <c r="R163" s="171"/>
      <c r="S163" s="171"/>
      <c r="T163" s="172"/>
      <c r="AT163" s="166" t="s">
        <v>180</v>
      </c>
      <c r="AU163" s="166" t="s">
        <v>97</v>
      </c>
      <c r="AV163" s="13" t="s">
        <v>97</v>
      </c>
      <c r="AW163" s="13" t="s">
        <v>30</v>
      </c>
      <c r="AX163" s="13" t="s">
        <v>74</v>
      </c>
      <c r="AY163" s="166" t="s">
        <v>140</v>
      </c>
    </row>
    <row r="164" spans="1:65" s="13" customFormat="1" ht="20.399999999999999">
      <c r="B164" s="164"/>
      <c r="D164" s="165" t="s">
        <v>180</v>
      </c>
      <c r="E164" s="166" t="s">
        <v>1</v>
      </c>
      <c r="F164" s="167" t="s">
        <v>1482</v>
      </c>
      <c r="H164" s="168">
        <v>4.03</v>
      </c>
      <c r="I164" s="169"/>
      <c r="L164" s="164"/>
      <c r="M164" s="170"/>
      <c r="N164" s="171"/>
      <c r="O164" s="171"/>
      <c r="P164" s="171"/>
      <c r="Q164" s="171"/>
      <c r="R164" s="171"/>
      <c r="S164" s="171"/>
      <c r="T164" s="172"/>
      <c r="AT164" s="166" t="s">
        <v>180</v>
      </c>
      <c r="AU164" s="166" t="s">
        <v>97</v>
      </c>
      <c r="AV164" s="13" t="s">
        <v>97</v>
      </c>
      <c r="AW164" s="13" t="s">
        <v>30</v>
      </c>
      <c r="AX164" s="13" t="s">
        <v>74</v>
      </c>
      <c r="AY164" s="166" t="s">
        <v>140</v>
      </c>
    </row>
    <row r="165" spans="1:65" s="13" customFormat="1" ht="20.399999999999999">
      <c r="B165" s="164"/>
      <c r="D165" s="165" t="s">
        <v>180</v>
      </c>
      <c r="E165" s="166" t="s">
        <v>1</v>
      </c>
      <c r="F165" s="167" t="s">
        <v>1483</v>
      </c>
      <c r="H165" s="168">
        <v>5.38</v>
      </c>
      <c r="I165" s="169"/>
      <c r="L165" s="164"/>
      <c r="M165" s="170"/>
      <c r="N165" s="171"/>
      <c r="O165" s="171"/>
      <c r="P165" s="171"/>
      <c r="Q165" s="171"/>
      <c r="R165" s="171"/>
      <c r="S165" s="171"/>
      <c r="T165" s="172"/>
      <c r="AT165" s="166" t="s">
        <v>180</v>
      </c>
      <c r="AU165" s="166" t="s">
        <v>97</v>
      </c>
      <c r="AV165" s="13" t="s">
        <v>97</v>
      </c>
      <c r="AW165" s="13" t="s">
        <v>30</v>
      </c>
      <c r="AX165" s="13" t="s">
        <v>74</v>
      </c>
      <c r="AY165" s="166" t="s">
        <v>140</v>
      </c>
    </row>
    <row r="166" spans="1:65" s="13" customFormat="1" ht="20.399999999999999">
      <c r="B166" s="164"/>
      <c r="D166" s="165" t="s">
        <v>180</v>
      </c>
      <c r="E166" s="166" t="s">
        <v>1</v>
      </c>
      <c r="F166" s="167" t="s">
        <v>1484</v>
      </c>
      <c r="H166" s="168">
        <v>6.72</v>
      </c>
      <c r="I166" s="169"/>
      <c r="L166" s="164"/>
      <c r="M166" s="170"/>
      <c r="N166" s="171"/>
      <c r="O166" s="171"/>
      <c r="P166" s="171"/>
      <c r="Q166" s="171"/>
      <c r="R166" s="171"/>
      <c r="S166" s="171"/>
      <c r="T166" s="172"/>
      <c r="AT166" s="166" t="s">
        <v>180</v>
      </c>
      <c r="AU166" s="166" t="s">
        <v>97</v>
      </c>
      <c r="AV166" s="13" t="s">
        <v>97</v>
      </c>
      <c r="AW166" s="13" t="s">
        <v>30</v>
      </c>
      <c r="AX166" s="13" t="s">
        <v>74</v>
      </c>
      <c r="AY166" s="166" t="s">
        <v>140</v>
      </c>
    </row>
    <row r="167" spans="1:65" s="13" customFormat="1">
      <c r="B167" s="164"/>
      <c r="D167" s="165" t="s">
        <v>180</v>
      </c>
      <c r="E167" s="166" t="s">
        <v>1</v>
      </c>
      <c r="F167" s="167" t="s">
        <v>1485</v>
      </c>
      <c r="H167" s="168">
        <v>1.93</v>
      </c>
      <c r="I167" s="169"/>
      <c r="L167" s="164"/>
      <c r="M167" s="170"/>
      <c r="N167" s="171"/>
      <c r="O167" s="171"/>
      <c r="P167" s="171"/>
      <c r="Q167" s="171"/>
      <c r="R167" s="171"/>
      <c r="S167" s="171"/>
      <c r="T167" s="172"/>
      <c r="AT167" s="166" t="s">
        <v>180</v>
      </c>
      <c r="AU167" s="166" t="s">
        <v>97</v>
      </c>
      <c r="AV167" s="13" t="s">
        <v>97</v>
      </c>
      <c r="AW167" s="13" t="s">
        <v>30</v>
      </c>
      <c r="AX167" s="13" t="s">
        <v>74</v>
      </c>
      <c r="AY167" s="166" t="s">
        <v>140</v>
      </c>
    </row>
    <row r="168" spans="1:65" s="13" customFormat="1" ht="20.399999999999999">
      <c r="B168" s="164"/>
      <c r="D168" s="165" t="s">
        <v>180</v>
      </c>
      <c r="E168" s="166" t="s">
        <v>1</v>
      </c>
      <c r="F168" s="167" t="s">
        <v>1486</v>
      </c>
      <c r="H168" s="168">
        <v>0.86</v>
      </c>
      <c r="I168" s="169"/>
      <c r="L168" s="164"/>
      <c r="M168" s="170"/>
      <c r="N168" s="171"/>
      <c r="O168" s="171"/>
      <c r="P168" s="171"/>
      <c r="Q168" s="171"/>
      <c r="R168" s="171"/>
      <c r="S168" s="171"/>
      <c r="T168" s="172"/>
      <c r="AT168" s="166" t="s">
        <v>180</v>
      </c>
      <c r="AU168" s="166" t="s">
        <v>97</v>
      </c>
      <c r="AV168" s="13" t="s">
        <v>97</v>
      </c>
      <c r="AW168" s="13" t="s">
        <v>30</v>
      </c>
      <c r="AX168" s="13" t="s">
        <v>74</v>
      </c>
      <c r="AY168" s="166" t="s">
        <v>140</v>
      </c>
    </row>
    <row r="169" spans="1:65" s="13" customFormat="1" ht="20.399999999999999">
      <c r="B169" s="164"/>
      <c r="D169" s="165" t="s">
        <v>180</v>
      </c>
      <c r="E169" s="166" t="s">
        <v>1</v>
      </c>
      <c r="F169" s="167" t="s">
        <v>1487</v>
      </c>
      <c r="H169" s="168">
        <v>0.72</v>
      </c>
      <c r="I169" s="169"/>
      <c r="L169" s="164"/>
      <c r="M169" s="170"/>
      <c r="N169" s="171"/>
      <c r="O169" s="171"/>
      <c r="P169" s="171"/>
      <c r="Q169" s="171"/>
      <c r="R169" s="171"/>
      <c r="S169" s="171"/>
      <c r="T169" s="172"/>
      <c r="AT169" s="166" t="s">
        <v>180</v>
      </c>
      <c r="AU169" s="166" t="s">
        <v>97</v>
      </c>
      <c r="AV169" s="13" t="s">
        <v>97</v>
      </c>
      <c r="AW169" s="13" t="s">
        <v>30</v>
      </c>
      <c r="AX169" s="13" t="s">
        <v>74</v>
      </c>
      <c r="AY169" s="166" t="s">
        <v>140</v>
      </c>
    </row>
    <row r="170" spans="1:65" s="16" customFormat="1">
      <c r="B170" s="203"/>
      <c r="D170" s="165" t="s">
        <v>180</v>
      </c>
      <c r="E170" s="204" t="s">
        <v>1</v>
      </c>
      <c r="F170" s="205" t="s">
        <v>882</v>
      </c>
      <c r="H170" s="206">
        <v>24.34</v>
      </c>
      <c r="I170" s="207"/>
      <c r="L170" s="203"/>
      <c r="M170" s="208"/>
      <c r="N170" s="209"/>
      <c r="O170" s="209"/>
      <c r="P170" s="209"/>
      <c r="Q170" s="209"/>
      <c r="R170" s="209"/>
      <c r="S170" s="209"/>
      <c r="T170" s="210"/>
      <c r="AT170" s="204" t="s">
        <v>180</v>
      </c>
      <c r="AU170" s="204" t="s">
        <v>97</v>
      </c>
      <c r="AV170" s="16" t="s">
        <v>151</v>
      </c>
      <c r="AW170" s="16" t="s">
        <v>30</v>
      </c>
      <c r="AX170" s="16" t="s">
        <v>74</v>
      </c>
      <c r="AY170" s="204" t="s">
        <v>140</v>
      </c>
    </row>
    <row r="171" spans="1:65" s="15" customFormat="1" ht="20.399999999999999">
      <c r="B171" s="196"/>
      <c r="D171" s="165" t="s">
        <v>180</v>
      </c>
      <c r="E171" s="197" t="s">
        <v>1</v>
      </c>
      <c r="F171" s="198" t="s">
        <v>1466</v>
      </c>
      <c r="H171" s="197" t="s">
        <v>1</v>
      </c>
      <c r="I171" s="199"/>
      <c r="L171" s="196"/>
      <c r="M171" s="200"/>
      <c r="N171" s="201"/>
      <c r="O171" s="201"/>
      <c r="P171" s="201"/>
      <c r="Q171" s="201"/>
      <c r="R171" s="201"/>
      <c r="S171" s="201"/>
      <c r="T171" s="202"/>
      <c r="AT171" s="197" t="s">
        <v>180</v>
      </c>
      <c r="AU171" s="197" t="s">
        <v>97</v>
      </c>
      <c r="AV171" s="15" t="s">
        <v>82</v>
      </c>
      <c r="AW171" s="15" t="s">
        <v>30</v>
      </c>
      <c r="AX171" s="15" t="s">
        <v>74</v>
      </c>
      <c r="AY171" s="197" t="s">
        <v>140</v>
      </c>
    </row>
    <row r="172" spans="1:65" s="13" customFormat="1">
      <c r="B172" s="164"/>
      <c r="D172" s="165" t="s">
        <v>180</v>
      </c>
      <c r="E172" s="166" t="s">
        <v>1</v>
      </c>
      <c r="F172" s="167" t="s">
        <v>1488</v>
      </c>
      <c r="H172" s="168">
        <v>2.16</v>
      </c>
      <c r="I172" s="169"/>
      <c r="L172" s="164"/>
      <c r="M172" s="170"/>
      <c r="N172" s="171"/>
      <c r="O172" s="171"/>
      <c r="P172" s="171"/>
      <c r="Q172" s="171"/>
      <c r="R172" s="171"/>
      <c r="S172" s="171"/>
      <c r="T172" s="172"/>
      <c r="AT172" s="166" t="s">
        <v>180</v>
      </c>
      <c r="AU172" s="166" t="s">
        <v>97</v>
      </c>
      <c r="AV172" s="13" t="s">
        <v>97</v>
      </c>
      <c r="AW172" s="13" t="s">
        <v>30</v>
      </c>
      <c r="AX172" s="13" t="s">
        <v>74</v>
      </c>
      <c r="AY172" s="166" t="s">
        <v>140</v>
      </c>
    </row>
    <row r="173" spans="1:65" s="13" customFormat="1" ht="20.399999999999999">
      <c r="B173" s="164"/>
      <c r="D173" s="165" t="s">
        <v>180</v>
      </c>
      <c r="E173" s="166" t="s">
        <v>1</v>
      </c>
      <c r="F173" s="167" t="s">
        <v>1489</v>
      </c>
      <c r="H173" s="168">
        <v>1.34</v>
      </c>
      <c r="I173" s="169"/>
      <c r="L173" s="164"/>
      <c r="M173" s="170"/>
      <c r="N173" s="171"/>
      <c r="O173" s="171"/>
      <c r="P173" s="171"/>
      <c r="Q173" s="171"/>
      <c r="R173" s="171"/>
      <c r="S173" s="171"/>
      <c r="T173" s="172"/>
      <c r="AT173" s="166" t="s">
        <v>180</v>
      </c>
      <c r="AU173" s="166" t="s">
        <v>97</v>
      </c>
      <c r="AV173" s="13" t="s">
        <v>97</v>
      </c>
      <c r="AW173" s="13" t="s">
        <v>30</v>
      </c>
      <c r="AX173" s="13" t="s">
        <v>74</v>
      </c>
      <c r="AY173" s="166" t="s">
        <v>140</v>
      </c>
    </row>
    <row r="174" spans="1:65" s="13" customFormat="1" ht="20.399999999999999">
      <c r="B174" s="164"/>
      <c r="D174" s="165" t="s">
        <v>180</v>
      </c>
      <c r="E174" s="166" t="s">
        <v>1</v>
      </c>
      <c r="F174" s="167" t="s">
        <v>1490</v>
      </c>
      <c r="H174" s="168">
        <v>2.02</v>
      </c>
      <c r="I174" s="169"/>
      <c r="L174" s="164"/>
      <c r="M174" s="170"/>
      <c r="N174" s="171"/>
      <c r="O174" s="171"/>
      <c r="P174" s="171"/>
      <c r="Q174" s="171"/>
      <c r="R174" s="171"/>
      <c r="S174" s="171"/>
      <c r="T174" s="172"/>
      <c r="AT174" s="166" t="s">
        <v>180</v>
      </c>
      <c r="AU174" s="166" t="s">
        <v>97</v>
      </c>
      <c r="AV174" s="13" t="s">
        <v>97</v>
      </c>
      <c r="AW174" s="13" t="s">
        <v>30</v>
      </c>
      <c r="AX174" s="13" t="s">
        <v>74</v>
      </c>
      <c r="AY174" s="166" t="s">
        <v>140</v>
      </c>
    </row>
    <row r="175" spans="1:65" s="16" customFormat="1">
      <c r="B175" s="203"/>
      <c r="D175" s="165" t="s">
        <v>180</v>
      </c>
      <c r="E175" s="204" t="s">
        <v>1</v>
      </c>
      <c r="F175" s="205" t="s">
        <v>882</v>
      </c>
      <c r="H175" s="206">
        <v>5.52</v>
      </c>
      <c r="I175" s="207"/>
      <c r="L175" s="203"/>
      <c r="M175" s="208"/>
      <c r="N175" s="209"/>
      <c r="O175" s="209"/>
      <c r="P175" s="209"/>
      <c r="Q175" s="209"/>
      <c r="R175" s="209"/>
      <c r="S175" s="209"/>
      <c r="T175" s="210"/>
      <c r="AT175" s="204" t="s">
        <v>180</v>
      </c>
      <c r="AU175" s="204" t="s">
        <v>97</v>
      </c>
      <c r="AV175" s="16" t="s">
        <v>151</v>
      </c>
      <c r="AW175" s="16" t="s">
        <v>30</v>
      </c>
      <c r="AX175" s="16" t="s">
        <v>74</v>
      </c>
      <c r="AY175" s="204" t="s">
        <v>140</v>
      </c>
    </row>
    <row r="176" spans="1:65" s="14" customFormat="1">
      <c r="B176" s="173"/>
      <c r="D176" s="165" t="s">
        <v>180</v>
      </c>
      <c r="E176" s="174" t="s">
        <v>1</v>
      </c>
      <c r="F176" s="175" t="s">
        <v>182</v>
      </c>
      <c r="H176" s="176">
        <v>29.86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4" t="s">
        <v>180</v>
      </c>
      <c r="AU176" s="174" t="s">
        <v>97</v>
      </c>
      <c r="AV176" s="14" t="s">
        <v>146</v>
      </c>
      <c r="AW176" s="14" t="s">
        <v>30</v>
      </c>
      <c r="AX176" s="14" t="s">
        <v>82</v>
      </c>
      <c r="AY176" s="174" t="s">
        <v>140</v>
      </c>
    </row>
    <row r="177" spans="1:65" s="2" customFormat="1" ht="16.5" customHeight="1">
      <c r="A177" s="33"/>
      <c r="B177" s="150"/>
      <c r="C177" s="181" t="s">
        <v>171</v>
      </c>
      <c r="D177" s="181" t="s">
        <v>189</v>
      </c>
      <c r="E177" s="182" t="s">
        <v>1491</v>
      </c>
      <c r="F177" s="183" t="s">
        <v>1492</v>
      </c>
      <c r="G177" s="184" t="s">
        <v>178</v>
      </c>
      <c r="H177" s="185">
        <v>71.680000000000007</v>
      </c>
      <c r="I177" s="186"/>
      <c r="J177" s="185">
        <f>ROUND(I177*H177,2)</f>
        <v>0</v>
      </c>
      <c r="K177" s="187"/>
      <c r="L177" s="188"/>
      <c r="M177" s="189" t="s">
        <v>1</v>
      </c>
      <c r="N177" s="190" t="s">
        <v>40</v>
      </c>
      <c r="O177" s="59"/>
      <c r="P177" s="160">
        <f>O177*H177</f>
        <v>0</v>
      </c>
      <c r="Q177" s="160">
        <v>1</v>
      </c>
      <c r="R177" s="160">
        <f>Q177*H177</f>
        <v>71.680000000000007</v>
      </c>
      <c r="S177" s="160">
        <v>0</v>
      </c>
      <c r="T177" s="16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171</v>
      </c>
      <c r="AT177" s="162" t="s">
        <v>189</v>
      </c>
      <c r="AU177" s="162" t="s">
        <v>97</v>
      </c>
      <c r="AY177" s="18" t="s">
        <v>140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8" t="s">
        <v>97</v>
      </c>
      <c r="BK177" s="163">
        <f>ROUND(I177*H177,2)</f>
        <v>0</v>
      </c>
      <c r="BL177" s="18" t="s">
        <v>146</v>
      </c>
      <c r="BM177" s="162" t="s">
        <v>1493</v>
      </c>
    </row>
    <row r="178" spans="1:65" s="13" customFormat="1">
      <c r="B178" s="164"/>
      <c r="D178" s="165" t="s">
        <v>180</v>
      </c>
      <c r="E178" s="166" t="s">
        <v>1</v>
      </c>
      <c r="F178" s="167" t="s">
        <v>1494</v>
      </c>
      <c r="H178" s="168">
        <v>71.680000000000007</v>
      </c>
      <c r="I178" s="169"/>
      <c r="L178" s="164"/>
      <c r="M178" s="170"/>
      <c r="N178" s="171"/>
      <c r="O178" s="171"/>
      <c r="P178" s="171"/>
      <c r="Q178" s="171"/>
      <c r="R178" s="171"/>
      <c r="S178" s="171"/>
      <c r="T178" s="172"/>
      <c r="AT178" s="166" t="s">
        <v>180</v>
      </c>
      <c r="AU178" s="166" t="s">
        <v>97</v>
      </c>
      <c r="AV178" s="13" t="s">
        <v>97</v>
      </c>
      <c r="AW178" s="13" t="s">
        <v>30</v>
      </c>
      <c r="AX178" s="13" t="s">
        <v>74</v>
      </c>
      <c r="AY178" s="166" t="s">
        <v>140</v>
      </c>
    </row>
    <row r="179" spans="1:65" s="14" customFormat="1">
      <c r="B179" s="173"/>
      <c r="D179" s="165" t="s">
        <v>180</v>
      </c>
      <c r="E179" s="174" t="s">
        <v>1</v>
      </c>
      <c r="F179" s="175" t="s">
        <v>182</v>
      </c>
      <c r="H179" s="176">
        <v>71.680000000000007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180</v>
      </c>
      <c r="AU179" s="174" t="s">
        <v>97</v>
      </c>
      <c r="AV179" s="14" t="s">
        <v>146</v>
      </c>
      <c r="AW179" s="14" t="s">
        <v>30</v>
      </c>
      <c r="AX179" s="14" t="s">
        <v>82</v>
      </c>
      <c r="AY179" s="174" t="s">
        <v>140</v>
      </c>
    </row>
    <row r="180" spans="1:65" s="12" customFormat="1" ht="22.8" customHeight="1">
      <c r="B180" s="137"/>
      <c r="D180" s="138" t="s">
        <v>73</v>
      </c>
      <c r="E180" s="148" t="s">
        <v>97</v>
      </c>
      <c r="F180" s="148" t="s">
        <v>183</v>
      </c>
      <c r="I180" s="140"/>
      <c r="J180" s="149">
        <f>BK180</f>
        <v>0</v>
      </c>
      <c r="L180" s="137"/>
      <c r="M180" s="142"/>
      <c r="N180" s="143"/>
      <c r="O180" s="143"/>
      <c r="P180" s="144">
        <f>SUM(P181:P227)</f>
        <v>0</v>
      </c>
      <c r="Q180" s="143"/>
      <c r="R180" s="144">
        <f>SUM(R181:R227)</f>
        <v>11.414680000000001</v>
      </c>
      <c r="S180" s="143"/>
      <c r="T180" s="145">
        <f>SUM(T181:T227)</f>
        <v>0</v>
      </c>
      <c r="AR180" s="138" t="s">
        <v>82</v>
      </c>
      <c r="AT180" s="146" t="s">
        <v>73</v>
      </c>
      <c r="AU180" s="146" t="s">
        <v>82</v>
      </c>
      <c r="AY180" s="138" t="s">
        <v>140</v>
      </c>
      <c r="BK180" s="147">
        <f>SUM(BK181:BK227)</f>
        <v>0</v>
      </c>
    </row>
    <row r="181" spans="1:65" s="2" customFormat="1" ht="21.75" customHeight="1">
      <c r="A181" s="33"/>
      <c r="B181" s="150"/>
      <c r="C181" s="151" t="s">
        <v>175</v>
      </c>
      <c r="D181" s="151" t="s">
        <v>142</v>
      </c>
      <c r="E181" s="152" t="s">
        <v>1020</v>
      </c>
      <c r="F181" s="153" t="s">
        <v>1021</v>
      </c>
      <c r="G181" s="154" t="s">
        <v>161</v>
      </c>
      <c r="H181" s="155">
        <v>5.49</v>
      </c>
      <c r="I181" s="156"/>
      <c r="J181" s="155">
        <f>ROUND(I181*H181,2)</f>
        <v>0</v>
      </c>
      <c r="K181" s="157"/>
      <c r="L181" s="34"/>
      <c r="M181" s="158" t="s">
        <v>1</v>
      </c>
      <c r="N181" s="159" t="s">
        <v>40</v>
      </c>
      <c r="O181" s="59"/>
      <c r="P181" s="160">
        <f>O181*H181</f>
        <v>0</v>
      </c>
      <c r="Q181" s="160">
        <v>2.0699999999999998</v>
      </c>
      <c r="R181" s="160">
        <f>Q181*H181</f>
        <v>11.3643</v>
      </c>
      <c r="S181" s="160">
        <v>0</v>
      </c>
      <c r="T181" s="161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146</v>
      </c>
      <c r="AT181" s="162" t="s">
        <v>142</v>
      </c>
      <c r="AU181" s="162" t="s">
        <v>97</v>
      </c>
      <c r="AY181" s="18" t="s">
        <v>140</v>
      </c>
      <c r="BE181" s="163">
        <f>IF(N181="základná",J181,0)</f>
        <v>0</v>
      </c>
      <c r="BF181" s="163">
        <f>IF(N181="znížená",J181,0)</f>
        <v>0</v>
      </c>
      <c r="BG181" s="163">
        <f>IF(N181="zákl. prenesená",J181,0)</f>
        <v>0</v>
      </c>
      <c r="BH181" s="163">
        <f>IF(N181="zníž. prenesená",J181,0)</f>
        <v>0</v>
      </c>
      <c r="BI181" s="163">
        <f>IF(N181="nulová",J181,0)</f>
        <v>0</v>
      </c>
      <c r="BJ181" s="18" t="s">
        <v>97</v>
      </c>
      <c r="BK181" s="163">
        <f>ROUND(I181*H181,2)</f>
        <v>0</v>
      </c>
      <c r="BL181" s="18" t="s">
        <v>146</v>
      </c>
      <c r="BM181" s="162" t="s">
        <v>1495</v>
      </c>
    </row>
    <row r="182" spans="1:65" s="15" customFormat="1" ht="20.399999999999999">
      <c r="B182" s="196"/>
      <c r="D182" s="165" t="s">
        <v>180</v>
      </c>
      <c r="E182" s="197" t="s">
        <v>1</v>
      </c>
      <c r="F182" s="198" t="s">
        <v>1496</v>
      </c>
      <c r="H182" s="197" t="s">
        <v>1</v>
      </c>
      <c r="I182" s="199"/>
      <c r="L182" s="196"/>
      <c r="M182" s="200"/>
      <c r="N182" s="201"/>
      <c r="O182" s="201"/>
      <c r="P182" s="201"/>
      <c r="Q182" s="201"/>
      <c r="R182" s="201"/>
      <c r="S182" s="201"/>
      <c r="T182" s="202"/>
      <c r="AT182" s="197" t="s">
        <v>180</v>
      </c>
      <c r="AU182" s="197" t="s">
        <v>97</v>
      </c>
      <c r="AV182" s="15" t="s">
        <v>82</v>
      </c>
      <c r="AW182" s="15" t="s">
        <v>30</v>
      </c>
      <c r="AX182" s="15" t="s">
        <v>74</v>
      </c>
      <c r="AY182" s="197" t="s">
        <v>140</v>
      </c>
    </row>
    <row r="183" spans="1:65" s="13" customFormat="1">
      <c r="B183" s="164"/>
      <c r="D183" s="165" t="s">
        <v>180</v>
      </c>
      <c r="E183" s="166" t="s">
        <v>1</v>
      </c>
      <c r="F183" s="167" t="s">
        <v>1497</v>
      </c>
      <c r="H183" s="168">
        <v>0.85</v>
      </c>
      <c r="I183" s="169"/>
      <c r="L183" s="164"/>
      <c r="M183" s="170"/>
      <c r="N183" s="171"/>
      <c r="O183" s="171"/>
      <c r="P183" s="171"/>
      <c r="Q183" s="171"/>
      <c r="R183" s="171"/>
      <c r="S183" s="171"/>
      <c r="T183" s="172"/>
      <c r="AT183" s="166" t="s">
        <v>180</v>
      </c>
      <c r="AU183" s="166" t="s">
        <v>97</v>
      </c>
      <c r="AV183" s="13" t="s">
        <v>97</v>
      </c>
      <c r="AW183" s="13" t="s">
        <v>30</v>
      </c>
      <c r="AX183" s="13" t="s">
        <v>74</v>
      </c>
      <c r="AY183" s="166" t="s">
        <v>140</v>
      </c>
    </row>
    <row r="184" spans="1:65" s="13" customFormat="1">
      <c r="B184" s="164"/>
      <c r="D184" s="165" t="s">
        <v>180</v>
      </c>
      <c r="E184" s="166" t="s">
        <v>1</v>
      </c>
      <c r="F184" s="167" t="s">
        <v>1498</v>
      </c>
      <c r="H184" s="168">
        <v>0.73</v>
      </c>
      <c r="I184" s="169"/>
      <c r="L184" s="164"/>
      <c r="M184" s="170"/>
      <c r="N184" s="171"/>
      <c r="O184" s="171"/>
      <c r="P184" s="171"/>
      <c r="Q184" s="171"/>
      <c r="R184" s="171"/>
      <c r="S184" s="171"/>
      <c r="T184" s="172"/>
      <c r="AT184" s="166" t="s">
        <v>180</v>
      </c>
      <c r="AU184" s="166" t="s">
        <v>97</v>
      </c>
      <c r="AV184" s="13" t="s">
        <v>97</v>
      </c>
      <c r="AW184" s="13" t="s">
        <v>30</v>
      </c>
      <c r="AX184" s="13" t="s">
        <v>74</v>
      </c>
      <c r="AY184" s="166" t="s">
        <v>140</v>
      </c>
    </row>
    <row r="185" spans="1:65" s="13" customFormat="1">
      <c r="B185" s="164"/>
      <c r="D185" s="165" t="s">
        <v>180</v>
      </c>
      <c r="E185" s="166" t="s">
        <v>1</v>
      </c>
      <c r="F185" s="167" t="s">
        <v>1499</v>
      </c>
      <c r="H185" s="168">
        <v>0.97</v>
      </c>
      <c r="I185" s="169"/>
      <c r="L185" s="164"/>
      <c r="M185" s="170"/>
      <c r="N185" s="171"/>
      <c r="O185" s="171"/>
      <c r="P185" s="171"/>
      <c r="Q185" s="171"/>
      <c r="R185" s="171"/>
      <c r="S185" s="171"/>
      <c r="T185" s="172"/>
      <c r="AT185" s="166" t="s">
        <v>180</v>
      </c>
      <c r="AU185" s="166" t="s">
        <v>97</v>
      </c>
      <c r="AV185" s="13" t="s">
        <v>97</v>
      </c>
      <c r="AW185" s="13" t="s">
        <v>30</v>
      </c>
      <c r="AX185" s="13" t="s">
        <v>74</v>
      </c>
      <c r="AY185" s="166" t="s">
        <v>140</v>
      </c>
    </row>
    <row r="186" spans="1:65" s="13" customFormat="1">
      <c r="B186" s="164"/>
      <c r="D186" s="165" t="s">
        <v>180</v>
      </c>
      <c r="E186" s="166" t="s">
        <v>1</v>
      </c>
      <c r="F186" s="167" t="s">
        <v>1500</v>
      </c>
      <c r="H186" s="168">
        <v>1.21</v>
      </c>
      <c r="I186" s="169"/>
      <c r="L186" s="164"/>
      <c r="M186" s="170"/>
      <c r="N186" s="171"/>
      <c r="O186" s="171"/>
      <c r="P186" s="171"/>
      <c r="Q186" s="171"/>
      <c r="R186" s="171"/>
      <c r="S186" s="171"/>
      <c r="T186" s="172"/>
      <c r="AT186" s="166" t="s">
        <v>180</v>
      </c>
      <c r="AU186" s="166" t="s">
        <v>97</v>
      </c>
      <c r="AV186" s="13" t="s">
        <v>97</v>
      </c>
      <c r="AW186" s="13" t="s">
        <v>30</v>
      </c>
      <c r="AX186" s="13" t="s">
        <v>74</v>
      </c>
      <c r="AY186" s="166" t="s">
        <v>140</v>
      </c>
    </row>
    <row r="187" spans="1:65" s="13" customFormat="1">
      <c r="B187" s="164"/>
      <c r="D187" s="165" t="s">
        <v>180</v>
      </c>
      <c r="E187" s="166" t="s">
        <v>1</v>
      </c>
      <c r="F187" s="167" t="s">
        <v>1501</v>
      </c>
      <c r="H187" s="168">
        <v>0.4</v>
      </c>
      <c r="I187" s="169"/>
      <c r="L187" s="164"/>
      <c r="M187" s="170"/>
      <c r="N187" s="171"/>
      <c r="O187" s="171"/>
      <c r="P187" s="171"/>
      <c r="Q187" s="171"/>
      <c r="R187" s="171"/>
      <c r="S187" s="171"/>
      <c r="T187" s="172"/>
      <c r="AT187" s="166" t="s">
        <v>180</v>
      </c>
      <c r="AU187" s="166" t="s">
        <v>97</v>
      </c>
      <c r="AV187" s="13" t="s">
        <v>97</v>
      </c>
      <c r="AW187" s="13" t="s">
        <v>30</v>
      </c>
      <c r="AX187" s="13" t="s">
        <v>74</v>
      </c>
      <c r="AY187" s="166" t="s">
        <v>140</v>
      </c>
    </row>
    <row r="188" spans="1:65" s="13" customFormat="1">
      <c r="B188" s="164"/>
      <c r="D188" s="165" t="s">
        <v>180</v>
      </c>
      <c r="E188" s="166" t="s">
        <v>1</v>
      </c>
      <c r="F188" s="167" t="s">
        <v>1502</v>
      </c>
      <c r="H188" s="168">
        <v>0.14000000000000001</v>
      </c>
      <c r="I188" s="169"/>
      <c r="L188" s="164"/>
      <c r="M188" s="170"/>
      <c r="N188" s="171"/>
      <c r="O188" s="171"/>
      <c r="P188" s="171"/>
      <c r="Q188" s="171"/>
      <c r="R188" s="171"/>
      <c r="S188" s="171"/>
      <c r="T188" s="172"/>
      <c r="AT188" s="166" t="s">
        <v>180</v>
      </c>
      <c r="AU188" s="166" t="s">
        <v>97</v>
      </c>
      <c r="AV188" s="13" t="s">
        <v>97</v>
      </c>
      <c r="AW188" s="13" t="s">
        <v>30</v>
      </c>
      <c r="AX188" s="13" t="s">
        <v>74</v>
      </c>
      <c r="AY188" s="166" t="s">
        <v>140</v>
      </c>
    </row>
    <row r="189" spans="1:65" s="13" customFormat="1">
      <c r="B189" s="164"/>
      <c r="D189" s="165" t="s">
        <v>180</v>
      </c>
      <c r="E189" s="166" t="s">
        <v>1</v>
      </c>
      <c r="F189" s="167" t="s">
        <v>1503</v>
      </c>
      <c r="H189" s="168">
        <v>0.14000000000000001</v>
      </c>
      <c r="I189" s="169"/>
      <c r="L189" s="164"/>
      <c r="M189" s="170"/>
      <c r="N189" s="171"/>
      <c r="O189" s="171"/>
      <c r="P189" s="171"/>
      <c r="Q189" s="171"/>
      <c r="R189" s="171"/>
      <c r="S189" s="171"/>
      <c r="T189" s="172"/>
      <c r="AT189" s="166" t="s">
        <v>180</v>
      </c>
      <c r="AU189" s="166" t="s">
        <v>97</v>
      </c>
      <c r="AV189" s="13" t="s">
        <v>97</v>
      </c>
      <c r="AW189" s="13" t="s">
        <v>30</v>
      </c>
      <c r="AX189" s="13" t="s">
        <v>74</v>
      </c>
      <c r="AY189" s="166" t="s">
        <v>140</v>
      </c>
    </row>
    <row r="190" spans="1:65" s="16" customFormat="1">
      <c r="B190" s="203"/>
      <c r="D190" s="165" t="s">
        <v>180</v>
      </c>
      <c r="E190" s="204" t="s">
        <v>1</v>
      </c>
      <c r="F190" s="205" t="s">
        <v>882</v>
      </c>
      <c r="H190" s="206">
        <v>4.4400000000000004</v>
      </c>
      <c r="I190" s="207"/>
      <c r="L190" s="203"/>
      <c r="M190" s="208"/>
      <c r="N190" s="209"/>
      <c r="O190" s="209"/>
      <c r="P190" s="209"/>
      <c r="Q190" s="209"/>
      <c r="R190" s="209"/>
      <c r="S190" s="209"/>
      <c r="T190" s="210"/>
      <c r="AT190" s="204" t="s">
        <v>180</v>
      </c>
      <c r="AU190" s="204" t="s">
        <v>97</v>
      </c>
      <c r="AV190" s="16" t="s">
        <v>151</v>
      </c>
      <c r="AW190" s="16" t="s">
        <v>30</v>
      </c>
      <c r="AX190" s="16" t="s">
        <v>74</v>
      </c>
      <c r="AY190" s="204" t="s">
        <v>140</v>
      </c>
    </row>
    <row r="191" spans="1:65" s="15" customFormat="1">
      <c r="B191" s="196"/>
      <c r="D191" s="165" t="s">
        <v>180</v>
      </c>
      <c r="E191" s="197" t="s">
        <v>1</v>
      </c>
      <c r="F191" s="198" t="s">
        <v>1504</v>
      </c>
      <c r="H191" s="197" t="s">
        <v>1</v>
      </c>
      <c r="I191" s="199"/>
      <c r="L191" s="196"/>
      <c r="M191" s="200"/>
      <c r="N191" s="201"/>
      <c r="O191" s="201"/>
      <c r="P191" s="201"/>
      <c r="Q191" s="201"/>
      <c r="R191" s="201"/>
      <c r="S191" s="201"/>
      <c r="T191" s="202"/>
      <c r="AT191" s="197" t="s">
        <v>180</v>
      </c>
      <c r="AU191" s="197" t="s">
        <v>97</v>
      </c>
      <c r="AV191" s="15" t="s">
        <v>82</v>
      </c>
      <c r="AW191" s="15" t="s">
        <v>30</v>
      </c>
      <c r="AX191" s="15" t="s">
        <v>74</v>
      </c>
      <c r="AY191" s="197" t="s">
        <v>140</v>
      </c>
    </row>
    <row r="192" spans="1:65" s="13" customFormat="1">
      <c r="B192" s="164"/>
      <c r="D192" s="165" t="s">
        <v>180</v>
      </c>
      <c r="E192" s="166" t="s">
        <v>1</v>
      </c>
      <c r="F192" s="167" t="s">
        <v>1505</v>
      </c>
      <c r="H192" s="168">
        <v>0.45</v>
      </c>
      <c r="I192" s="169"/>
      <c r="L192" s="164"/>
      <c r="M192" s="170"/>
      <c r="N192" s="171"/>
      <c r="O192" s="171"/>
      <c r="P192" s="171"/>
      <c r="Q192" s="171"/>
      <c r="R192" s="171"/>
      <c r="S192" s="171"/>
      <c r="T192" s="172"/>
      <c r="AT192" s="166" t="s">
        <v>180</v>
      </c>
      <c r="AU192" s="166" t="s">
        <v>97</v>
      </c>
      <c r="AV192" s="13" t="s">
        <v>97</v>
      </c>
      <c r="AW192" s="13" t="s">
        <v>30</v>
      </c>
      <c r="AX192" s="13" t="s">
        <v>74</v>
      </c>
      <c r="AY192" s="166" t="s">
        <v>140</v>
      </c>
    </row>
    <row r="193" spans="1:65" s="13" customFormat="1">
      <c r="B193" s="164"/>
      <c r="D193" s="165" t="s">
        <v>180</v>
      </c>
      <c r="E193" s="166" t="s">
        <v>1</v>
      </c>
      <c r="F193" s="167" t="s">
        <v>1506</v>
      </c>
      <c r="H193" s="168">
        <v>0.24</v>
      </c>
      <c r="I193" s="169"/>
      <c r="L193" s="164"/>
      <c r="M193" s="170"/>
      <c r="N193" s="171"/>
      <c r="O193" s="171"/>
      <c r="P193" s="171"/>
      <c r="Q193" s="171"/>
      <c r="R193" s="171"/>
      <c r="S193" s="171"/>
      <c r="T193" s="172"/>
      <c r="AT193" s="166" t="s">
        <v>180</v>
      </c>
      <c r="AU193" s="166" t="s">
        <v>97</v>
      </c>
      <c r="AV193" s="13" t="s">
        <v>97</v>
      </c>
      <c r="AW193" s="13" t="s">
        <v>30</v>
      </c>
      <c r="AX193" s="13" t="s">
        <v>74</v>
      </c>
      <c r="AY193" s="166" t="s">
        <v>140</v>
      </c>
    </row>
    <row r="194" spans="1:65" s="13" customFormat="1">
      <c r="B194" s="164"/>
      <c r="D194" s="165" t="s">
        <v>180</v>
      </c>
      <c r="E194" s="166" t="s">
        <v>1</v>
      </c>
      <c r="F194" s="167" t="s">
        <v>1507</v>
      </c>
      <c r="H194" s="168">
        <v>0.36</v>
      </c>
      <c r="I194" s="169"/>
      <c r="L194" s="164"/>
      <c r="M194" s="170"/>
      <c r="N194" s="171"/>
      <c r="O194" s="171"/>
      <c r="P194" s="171"/>
      <c r="Q194" s="171"/>
      <c r="R194" s="171"/>
      <c r="S194" s="171"/>
      <c r="T194" s="172"/>
      <c r="AT194" s="166" t="s">
        <v>180</v>
      </c>
      <c r="AU194" s="166" t="s">
        <v>97</v>
      </c>
      <c r="AV194" s="13" t="s">
        <v>97</v>
      </c>
      <c r="AW194" s="13" t="s">
        <v>30</v>
      </c>
      <c r="AX194" s="13" t="s">
        <v>74</v>
      </c>
      <c r="AY194" s="166" t="s">
        <v>140</v>
      </c>
    </row>
    <row r="195" spans="1:65" s="16" customFormat="1">
      <c r="B195" s="203"/>
      <c r="D195" s="165" t="s">
        <v>180</v>
      </c>
      <c r="E195" s="204" t="s">
        <v>1</v>
      </c>
      <c r="F195" s="205" t="s">
        <v>882</v>
      </c>
      <c r="H195" s="206">
        <v>1.05</v>
      </c>
      <c r="I195" s="207"/>
      <c r="L195" s="203"/>
      <c r="M195" s="208"/>
      <c r="N195" s="209"/>
      <c r="O195" s="209"/>
      <c r="P195" s="209"/>
      <c r="Q195" s="209"/>
      <c r="R195" s="209"/>
      <c r="S195" s="209"/>
      <c r="T195" s="210"/>
      <c r="AT195" s="204" t="s">
        <v>180</v>
      </c>
      <c r="AU195" s="204" t="s">
        <v>97</v>
      </c>
      <c r="AV195" s="16" t="s">
        <v>151</v>
      </c>
      <c r="AW195" s="16" t="s">
        <v>30</v>
      </c>
      <c r="AX195" s="16" t="s">
        <v>74</v>
      </c>
      <c r="AY195" s="204" t="s">
        <v>140</v>
      </c>
    </row>
    <row r="196" spans="1:65" s="14" customFormat="1">
      <c r="B196" s="173"/>
      <c r="D196" s="165" t="s">
        <v>180</v>
      </c>
      <c r="E196" s="174" t="s">
        <v>1</v>
      </c>
      <c r="F196" s="175" t="s">
        <v>182</v>
      </c>
      <c r="H196" s="176">
        <v>5.49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180</v>
      </c>
      <c r="AU196" s="174" t="s">
        <v>97</v>
      </c>
      <c r="AV196" s="14" t="s">
        <v>146</v>
      </c>
      <c r="AW196" s="14" t="s">
        <v>30</v>
      </c>
      <c r="AX196" s="14" t="s">
        <v>82</v>
      </c>
      <c r="AY196" s="174" t="s">
        <v>140</v>
      </c>
    </row>
    <row r="197" spans="1:65" s="2" customFormat="1" ht="21.75" customHeight="1">
      <c r="A197" s="33"/>
      <c r="B197" s="150"/>
      <c r="C197" s="151" t="s">
        <v>184</v>
      </c>
      <c r="D197" s="151" t="s">
        <v>142</v>
      </c>
      <c r="E197" s="152" t="s">
        <v>185</v>
      </c>
      <c r="F197" s="153" t="s">
        <v>186</v>
      </c>
      <c r="G197" s="154" t="s">
        <v>145</v>
      </c>
      <c r="H197" s="155">
        <v>190.4</v>
      </c>
      <c r="I197" s="156"/>
      <c r="J197" s="155">
        <f>ROUND(I197*H197,2)</f>
        <v>0</v>
      </c>
      <c r="K197" s="157"/>
      <c r="L197" s="34"/>
      <c r="M197" s="158" t="s">
        <v>1</v>
      </c>
      <c r="N197" s="159" t="s">
        <v>40</v>
      </c>
      <c r="O197" s="59"/>
      <c r="P197" s="160">
        <f>O197*H197</f>
        <v>0</v>
      </c>
      <c r="Q197" s="160">
        <v>3.0000000000000001E-5</v>
      </c>
      <c r="R197" s="160">
        <f>Q197*H197</f>
        <v>5.7120000000000001E-3</v>
      </c>
      <c r="S197" s="160">
        <v>0</v>
      </c>
      <c r="T197" s="161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146</v>
      </c>
      <c r="AT197" s="162" t="s">
        <v>142</v>
      </c>
      <c r="AU197" s="162" t="s">
        <v>97</v>
      </c>
      <c r="AY197" s="18" t="s">
        <v>140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8" t="s">
        <v>97</v>
      </c>
      <c r="BK197" s="163">
        <f>ROUND(I197*H197,2)</f>
        <v>0</v>
      </c>
      <c r="BL197" s="18" t="s">
        <v>146</v>
      </c>
      <c r="BM197" s="162" t="s">
        <v>1508</v>
      </c>
    </row>
    <row r="198" spans="1:65" s="15" customFormat="1" ht="20.399999999999999">
      <c r="B198" s="196"/>
      <c r="D198" s="165" t="s">
        <v>180</v>
      </c>
      <c r="E198" s="197" t="s">
        <v>1</v>
      </c>
      <c r="F198" s="198" t="s">
        <v>1509</v>
      </c>
      <c r="H198" s="197" t="s">
        <v>1</v>
      </c>
      <c r="I198" s="199"/>
      <c r="L198" s="196"/>
      <c r="M198" s="200"/>
      <c r="N198" s="201"/>
      <c r="O198" s="201"/>
      <c r="P198" s="201"/>
      <c r="Q198" s="201"/>
      <c r="R198" s="201"/>
      <c r="S198" s="201"/>
      <c r="T198" s="202"/>
      <c r="AT198" s="197" t="s">
        <v>180</v>
      </c>
      <c r="AU198" s="197" t="s">
        <v>97</v>
      </c>
      <c r="AV198" s="15" t="s">
        <v>82</v>
      </c>
      <c r="AW198" s="15" t="s">
        <v>30</v>
      </c>
      <c r="AX198" s="15" t="s">
        <v>74</v>
      </c>
      <c r="AY198" s="197" t="s">
        <v>140</v>
      </c>
    </row>
    <row r="199" spans="1:65" s="15" customFormat="1">
      <c r="B199" s="196"/>
      <c r="D199" s="165" t="s">
        <v>180</v>
      </c>
      <c r="E199" s="197" t="s">
        <v>1</v>
      </c>
      <c r="F199" s="198" t="s">
        <v>1510</v>
      </c>
      <c r="H199" s="197" t="s">
        <v>1</v>
      </c>
      <c r="I199" s="199"/>
      <c r="L199" s="196"/>
      <c r="M199" s="200"/>
      <c r="N199" s="201"/>
      <c r="O199" s="201"/>
      <c r="P199" s="201"/>
      <c r="Q199" s="201"/>
      <c r="R199" s="201"/>
      <c r="S199" s="201"/>
      <c r="T199" s="202"/>
      <c r="AT199" s="197" t="s">
        <v>180</v>
      </c>
      <c r="AU199" s="197" t="s">
        <v>97</v>
      </c>
      <c r="AV199" s="15" t="s">
        <v>82</v>
      </c>
      <c r="AW199" s="15" t="s">
        <v>30</v>
      </c>
      <c r="AX199" s="15" t="s">
        <v>74</v>
      </c>
      <c r="AY199" s="197" t="s">
        <v>140</v>
      </c>
    </row>
    <row r="200" spans="1:65" s="13" customFormat="1">
      <c r="B200" s="164"/>
      <c r="D200" s="165" t="s">
        <v>180</v>
      </c>
      <c r="E200" s="166" t="s">
        <v>1</v>
      </c>
      <c r="F200" s="167" t="s">
        <v>1511</v>
      </c>
      <c r="H200" s="168">
        <v>26.25</v>
      </c>
      <c r="I200" s="169"/>
      <c r="L200" s="164"/>
      <c r="M200" s="170"/>
      <c r="N200" s="171"/>
      <c r="O200" s="171"/>
      <c r="P200" s="171"/>
      <c r="Q200" s="171"/>
      <c r="R200" s="171"/>
      <c r="S200" s="171"/>
      <c r="T200" s="172"/>
      <c r="AT200" s="166" t="s">
        <v>180</v>
      </c>
      <c r="AU200" s="166" t="s">
        <v>97</v>
      </c>
      <c r="AV200" s="13" t="s">
        <v>97</v>
      </c>
      <c r="AW200" s="13" t="s">
        <v>30</v>
      </c>
      <c r="AX200" s="13" t="s">
        <v>74</v>
      </c>
      <c r="AY200" s="166" t="s">
        <v>140</v>
      </c>
    </row>
    <row r="201" spans="1:65" s="16" customFormat="1">
      <c r="B201" s="203"/>
      <c r="D201" s="165" t="s">
        <v>180</v>
      </c>
      <c r="E201" s="204" t="s">
        <v>1</v>
      </c>
      <c r="F201" s="205" t="s">
        <v>882</v>
      </c>
      <c r="H201" s="206">
        <v>26.25</v>
      </c>
      <c r="I201" s="207"/>
      <c r="L201" s="203"/>
      <c r="M201" s="208"/>
      <c r="N201" s="209"/>
      <c r="O201" s="209"/>
      <c r="P201" s="209"/>
      <c r="Q201" s="209"/>
      <c r="R201" s="209"/>
      <c r="S201" s="209"/>
      <c r="T201" s="210"/>
      <c r="AT201" s="204" t="s">
        <v>180</v>
      </c>
      <c r="AU201" s="204" t="s">
        <v>97</v>
      </c>
      <c r="AV201" s="16" t="s">
        <v>151</v>
      </c>
      <c r="AW201" s="16" t="s">
        <v>30</v>
      </c>
      <c r="AX201" s="16" t="s">
        <v>74</v>
      </c>
      <c r="AY201" s="204" t="s">
        <v>140</v>
      </c>
    </row>
    <row r="202" spans="1:65" s="15" customFormat="1">
      <c r="B202" s="196"/>
      <c r="D202" s="165" t="s">
        <v>180</v>
      </c>
      <c r="E202" s="197" t="s">
        <v>1</v>
      </c>
      <c r="F202" s="198" t="s">
        <v>1512</v>
      </c>
      <c r="H202" s="197" t="s">
        <v>1</v>
      </c>
      <c r="I202" s="199"/>
      <c r="L202" s="196"/>
      <c r="M202" s="200"/>
      <c r="N202" s="201"/>
      <c r="O202" s="201"/>
      <c r="P202" s="201"/>
      <c r="Q202" s="201"/>
      <c r="R202" s="201"/>
      <c r="S202" s="201"/>
      <c r="T202" s="202"/>
      <c r="AT202" s="197" t="s">
        <v>180</v>
      </c>
      <c r="AU202" s="197" t="s">
        <v>97</v>
      </c>
      <c r="AV202" s="15" t="s">
        <v>82</v>
      </c>
      <c r="AW202" s="15" t="s">
        <v>30</v>
      </c>
      <c r="AX202" s="15" t="s">
        <v>74</v>
      </c>
      <c r="AY202" s="197" t="s">
        <v>140</v>
      </c>
    </row>
    <row r="203" spans="1:65" s="13" customFormat="1">
      <c r="B203" s="164"/>
      <c r="D203" s="165" t="s">
        <v>180</v>
      </c>
      <c r="E203" s="166" t="s">
        <v>1</v>
      </c>
      <c r="F203" s="167" t="s">
        <v>1513</v>
      </c>
      <c r="H203" s="168">
        <v>19.25</v>
      </c>
      <c r="I203" s="169"/>
      <c r="L203" s="164"/>
      <c r="M203" s="170"/>
      <c r="N203" s="171"/>
      <c r="O203" s="171"/>
      <c r="P203" s="171"/>
      <c r="Q203" s="171"/>
      <c r="R203" s="171"/>
      <c r="S203" s="171"/>
      <c r="T203" s="172"/>
      <c r="AT203" s="166" t="s">
        <v>180</v>
      </c>
      <c r="AU203" s="166" t="s">
        <v>97</v>
      </c>
      <c r="AV203" s="13" t="s">
        <v>97</v>
      </c>
      <c r="AW203" s="13" t="s">
        <v>30</v>
      </c>
      <c r="AX203" s="13" t="s">
        <v>74</v>
      </c>
      <c r="AY203" s="166" t="s">
        <v>140</v>
      </c>
    </row>
    <row r="204" spans="1:65" s="16" customFormat="1">
      <c r="B204" s="203"/>
      <c r="D204" s="165" t="s">
        <v>180</v>
      </c>
      <c r="E204" s="204" t="s">
        <v>1</v>
      </c>
      <c r="F204" s="205" t="s">
        <v>882</v>
      </c>
      <c r="H204" s="206">
        <v>19.25</v>
      </c>
      <c r="I204" s="207"/>
      <c r="L204" s="203"/>
      <c r="M204" s="208"/>
      <c r="N204" s="209"/>
      <c r="O204" s="209"/>
      <c r="P204" s="209"/>
      <c r="Q204" s="209"/>
      <c r="R204" s="209"/>
      <c r="S204" s="209"/>
      <c r="T204" s="210"/>
      <c r="AT204" s="204" t="s">
        <v>180</v>
      </c>
      <c r="AU204" s="204" t="s">
        <v>97</v>
      </c>
      <c r="AV204" s="16" t="s">
        <v>151</v>
      </c>
      <c r="AW204" s="16" t="s">
        <v>30</v>
      </c>
      <c r="AX204" s="16" t="s">
        <v>74</v>
      </c>
      <c r="AY204" s="204" t="s">
        <v>140</v>
      </c>
    </row>
    <row r="205" spans="1:65" s="15" customFormat="1">
      <c r="B205" s="196"/>
      <c r="D205" s="165" t="s">
        <v>180</v>
      </c>
      <c r="E205" s="197" t="s">
        <v>1</v>
      </c>
      <c r="F205" s="198" t="s">
        <v>1514</v>
      </c>
      <c r="H205" s="197" t="s">
        <v>1</v>
      </c>
      <c r="I205" s="199"/>
      <c r="L205" s="196"/>
      <c r="M205" s="200"/>
      <c r="N205" s="201"/>
      <c r="O205" s="201"/>
      <c r="P205" s="201"/>
      <c r="Q205" s="201"/>
      <c r="R205" s="201"/>
      <c r="S205" s="201"/>
      <c r="T205" s="202"/>
      <c r="AT205" s="197" t="s">
        <v>180</v>
      </c>
      <c r="AU205" s="197" t="s">
        <v>97</v>
      </c>
      <c r="AV205" s="15" t="s">
        <v>82</v>
      </c>
      <c r="AW205" s="15" t="s">
        <v>30</v>
      </c>
      <c r="AX205" s="15" t="s">
        <v>74</v>
      </c>
      <c r="AY205" s="197" t="s">
        <v>140</v>
      </c>
    </row>
    <row r="206" spans="1:65" s="13" customFormat="1">
      <c r="B206" s="164"/>
      <c r="D206" s="165" t="s">
        <v>180</v>
      </c>
      <c r="E206" s="166" t="s">
        <v>1</v>
      </c>
      <c r="F206" s="167" t="s">
        <v>1515</v>
      </c>
      <c r="H206" s="168">
        <v>18</v>
      </c>
      <c r="I206" s="169"/>
      <c r="L206" s="164"/>
      <c r="M206" s="170"/>
      <c r="N206" s="171"/>
      <c r="O206" s="171"/>
      <c r="P206" s="171"/>
      <c r="Q206" s="171"/>
      <c r="R206" s="171"/>
      <c r="S206" s="171"/>
      <c r="T206" s="172"/>
      <c r="AT206" s="166" t="s">
        <v>180</v>
      </c>
      <c r="AU206" s="166" t="s">
        <v>97</v>
      </c>
      <c r="AV206" s="13" t="s">
        <v>97</v>
      </c>
      <c r="AW206" s="13" t="s">
        <v>30</v>
      </c>
      <c r="AX206" s="13" t="s">
        <v>74</v>
      </c>
      <c r="AY206" s="166" t="s">
        <v>140</v>
      </c>
    </row>
    <row r="207" spans="1:65" s="16" customFormat="1">
      <c r="B207" s="203"/>
      <c r="D207" s="165" t="s">
        <v>180</v>
      </c>
      <c r="E207" s="204" t="s">
        <v>1</v>
      </c>
      <c r="F207" s="205" t="s">
        <v>882</v>
      </c>
      <c r="H207" s="206">
        <v>18</v>
      </c>
      <c r="I207" s="207"/>
      <c r="L207" s="203"/>
      <c r="M207" s="208"/>
      <c r="N207" s="209"/>
      <c r="O207" s="209"/>
      <c r="P207" s="209"/>
      <c r="Q207" s="209"/>
      <c r="R207" s="209"/>
      <c r="S207" s="209"/>
      <c r="T207" s="210"/>
      <c r="AT207" s="204" t="s">
        <v>180</v>
      </c>
      <c r="AU207" s="204" t="s">
        <v>97</v>
      </c>
      <c r="AV207" s="16" t="s">
        <v>151</v>
      </c>
      <c r="AW207" s="16" t="s">
        <v>30</v>
      </c>
      <c r="AX207" s="16" t="s">
        <v>74</v>
      </c>
      <c r="AY207" s="204" t="s">
        <v>140</v>
      </c>
    </row>
    <row r="208" spans="1:65" s="15" customFormat="1">
      <c r="B208" s="196"/>
      <c r="D208" s="165" t="s">
        <v>180</v>
      </c>
      <c r="E208" s="197" t="s">
        <v>1</v>
      </c>
      <c r="F208" s="198" t="s">
        <v>1516</v>
      </c>
      <c r="H208" s="197" t="s">
        <v>1</v>
      </c>
      <c r="I208" s="199"/>
      <c r="L208" s="196"/>
      <c r="M208" s="200"/>
      <c r="N208" s="201"/>
      <c r="O208" s="201"/>
      <c r="P208" s="201"/>
      <c r="Q208" s="201"/>
      <c r="R208" s="201"/>
      <c r="S208" s="201"/>
      <c r="T208" s="202"/>
      <c r="AT208" s="197" t="s">
        <v>180</v>
      </c>
      <c r="AU208" s="197" t="s">
        <v>97</v>
      </c>
      <c r="AV208" s="15" t="s">
        <v>82</v>
      </c>
      <c r="AW208" s="15" t="s">
        <v>30</v>
      </c>
      <c r="AX208" s="15" t="s">
        <v>74</v>
      </c>
      <c r="AY208" s="197" t="s">
        <v>140</v>
      </c>
    </row>
    <row r="209" spans="1:65" s="13" customFormat="1">
      <c r="B209" s="164"/>
      <c r="D209" s="165" t="s">
        <v>180</v>
      </c>
      <c r="E209" s="166" t="s">
        <v>1</v>
      </c>
      <c r="F209" s="167" t="s">
        <v>1517</v>
      </c>
      <c r="H209" s="168">
        <v>24</v>
      </c>
      <c r="I209" s="169"/>
      <c r="L209" s="164"/>
      <c r="M209" s="170"/>
      <c r="N209" s="171"/>
      <c r="O209" s="171"/>
      <c r="P209" s="171"/>
      <c r="Q209" s="171"/>
      <c r="R209" s="171"/>
      <c r="S209" s="171"/>
      <c r="T209" s="172"/>
      <c r="AT209" s="166" t="s">
        <v>180</v>
      </c>
      <c r="AU209" s="166" t="s">
        <v>97</v>
      </c>
      <c r="AV209" s="13" t="s">
        <v>97</v>
      </c>
      <c r="AW209" s="13" t="s">
        <v>30</v>
      </c>
      <c r="AX209" s="13" t="s">
        <v>74</v>
      </c>
      <c r="AY209" s="166" t="s">
        <v>140</v>
      </c>
    </row>
    <row r="210" spans="1:65" s="16" customFormat="1">
      <c r="B210" s="203"/>
      <c r="D210" s="165" t="s">
        <v>180</v>
      </c>
      <c r="E210" s="204" t="s">
        <v>1</v>
      </c>
      <c r="F210" s="205" t="s">
        <v>882</v>
      </c>
      <c r="H210" s="206">
        <v>24</v>
      </c>
      <c r="I210" s="207"/>
      <c r="L210" s="203"/>
      <c r="M210" s="208"/>
      <c r="N210" s="209"/>
      <c r="O210" s="209"/>
      <c r="P210" s="209"/>
      <c r="Q210" s="209"/>
      <c r="R210" s="209"/>
      <c r="S210" s="209"/>
      <c r="T210" s="210"/>
      <c r="AT210" s="204" t="s">
        <v>180</v>
      </c>
      <c r="AU210" s="204" t="s">
        <v>97</v>
      </c>
      <c r="AV210" s="16" t="s">
        <v>151</v>
      </c>
      <c r="AW210" s="16" t="s">
        <v>30</v>
      </c>
      <c r="AX210" s="16" t="s">
        <v>74</v>
      </c>
      <c r="AY210" s="204" t="s">
        <v>140</v>
      </c>
    </row>
    <row r="211" spans="1:65" s="15" customFormat="1">
      <c r="B211" s="196"/>
      <c r="D211" s="165" t="s">
        <v>180</v>
      </c>
      <c r="E211" s="197" t="s">
        <v>1</v>
      </c>
      <c r="F211" s="198" t="s">
        <v>1518</v>
      </c>
      <c r="H211" s="197" t="s">
        <v>1</v>
      </c>
      <c r="I211" s="199"/>
      <c r="L211" s="196"/>
      <c r="M211" s="200"/>
      <c r="N211" s="201"/>
      <c r="O211" s="201"/>
      <c r="P211" s="201"/>
      <c r="Q211" s="201"/>
      <c r="R211" s="201"/>
      <c r="S211" s="201"/>
      <c r="T211" s="202"/>
      <c r="AT211" s="197" t="s">
        <v>180</v>
      </c>
      <c r="AU211" s="197" t="s">
        <v>97</v>
      </c>
      <c r="AV211" s="15" t="s">
        <v>82</v>
      </c>
      <c r="AW211" s="15" t="s">
        <v>30</v>
      </c>
      <c r="AX211" s="15" t="s">
        <v>74</v>
      </c>
      <c r="AY211" s="197" t="s">
        <v>140</v>
      </c>
    </row>
    <row r="212" spans="1:65" s="13" customFormat="1">
      <c r="B212" s="164"/>
      <c r="D212" s="165" t="s">
        <v>180</v>
      </c>
      <c r="E212" s="166" t="s">
        <v>1</v>
      </c>
      <c r="F212" s="167" t="s">
        <v>1519</v>
      </c>
      <c r="H212" s="168">
        <v>10.5</v>
      </c>
      <c r="I212" s="169"/>
      <c r="L212" s="164"/>
      <c r="M212" s="170"/>
      <c r="N212" s="171"/>
      <c r="O212" s="171"/>
      <c r="P212" s="171"/>
      <c r="Q212" s="171"/>
      <c r="R212" s="171"/>
      <c r="S212" s="171"/>
      <c r="T212" s="172"/>
      <c r="AT212" s="166" t="s">
        <v>180</v>
      </c>
      <c r="AU212" s="166" t="s">
        <v>97</v>
      </c>
      <c r="AV212" s="13" t="s">
        <v>97</v>
      </c>
      <c r="AW212" s="13" t="s">
        <v>30</v>
      </c>
      <c r="AX212" s="13" t="s">
        <v>74</v>
      </c>
      <c r="AY212" s="166" t="s">
        <v>140</v>
      </c>
    </row>
    <row r="213" spans="1:65" s="16" customFormat="1">
      <c r="B213" s="203"/>
      <c r="D213" s="165" t="s">
        <v>180</v>
      </c>
      <c r="E213" s="204" t="s">
        <v>1</v>
      </c>
      <c r="F213" s="205" t="s">
        <v>882</v>
      </c>
      <c r="H213" s="206">
        <v>10.5</v>
      </c>
      <c r="I213" s="207"/>
      <c r="L213" s="203"/>
      <c r="M213" s="208"/>
      <c r="N213" s="209"/>
      <c r="O213" s="209"/>
      <c r="P213" s="209"/>
      <c r="Q213" s="209"/>
      <c r="R213" s="209"/>
      <c r="S213" s="209"/>
      <c r="T213" s="210"/>
      <c r="AT213" s="204" t="s">
        <v>180</v>
      </c>
      <c r="AU213" s="204" t="s">
        <v>97</v>
      </c>
      <c r="AV213" s="16" t="s">
        <v>151</v>
      </c>
      <c r="AW213" s="16" t="s">
        <v>30</v>
      </c>
      <c r="AX213" s="16" t="s">
        <v>74</v>
      </c>
      <c r="AY213" s="204" t="s">
        <v>140</v>
      </c>
    </row>
    <row r="214" spans="1:65" s="15" customFormat="1">
      <c r="B214" s="196"/>
      <c r="D214" s="165" t="s">
        <v>180</v>
      </c>
      <c r="E214" s="197" t="s">
        <v>1</v>
      </c>
      <c r="F214" s="198" t="s">
        <v>1520</v>
      </c>
      <c r="H214" s="197" t="s">
        <v>1</v>
      </c>
      <c r="I214" s="199"/>
      <c r="L214" s="196"/>
      <c r="M214" s="200"/>
      <c r="N214" s="201"/>
      <c r="O214" s="201"/>
      <c r="P214" s="201"/>
      <c r="Q214" s="201"/>
      <c r="R214" s="201"/>
      <c r="S214" s="201"/>
      <c r="T214" s="202"/>
      <c r="AT214" s="197" t="s">
        <v>180</v>
      </c>
      <c r="AU214" s="197" t="s">
        <v>97</v>
      </c>
      <c r="AV214" s="15" t="s">
        <v>82</v>
      </c>
      <c r="AW214" s="15" t="s">
        <v>30</v>
      </c>
      <c r="AX214" s="15" t="s">
        <v>74</v>
      </c>
      <c r="AY214" s="197" t="s">
        <v>140</v>
      </c>
    </row>
    <row r="215" spans="1:65" s="13" customFormat="1">
      <c r="B215" s="164"/>
      <c r="D215" s="165" t="s">
        <v>180</v>
      </c>
      <c r="E215" s="166" t="s">
        <v>1</v>
      </c>
      <c r="F215" s="167" t="s">
        <v>1521</v>
      </c>
      <c r="H215" s="168">
        <v>23.4</v>
      </c>
      <c r="I215" s="169"/>
      <c r="L215" s="164"/>
      <c r="M215" s="170"/>
      <c r="N215" s="171"/>
      <c r="O215" s="171"/>
      <c r="P215" s="171"/>
      <c r="Q215" s="171"/>
      <c r="R215" s="171"/>
      <c r="S215" s="171"/>
      <c r="T215" s="172"/>
      <c r="AT215" s="166" t="s">
        <v>180</v>
      </c>
      <c r="AU215" s="166" t="s">
        <v>97</v>
      </c>
      <c r="AV215" s="13" t="s">
        <v>97</v>
      </c>
      <c r="AW215" s="13" t="s">
        <v>30</v>
      </c>
      <c r="AX215" s="13" t="s">
        <v>74</v>
      </c>
      <c r="AY215" s="166" t="s">
        <v>140</v>
      </c>
    </row>
    <row r="216" spans="1:65" s="16" customFormat="1">
      <c r="B216" s="203"/>
      <c r="D216" s="165" t="s">
        <v>180</v>
      </c>
      <c r="E216" s="204" t="s">
        <v>1</v>
      </c>
      <c r="F216" s="205" t="s">
        <v>882</v>
      </c>
      <c r="H216" s="206">
        <v>23.4</v>
      </c>
      <c r="I216" s="207"/>
      <c r="L216" s="203"/>
      <c r="M216" s="208"/>
      <c r="N216" s="209"/>
      <c r="O216" s="209"/>
      <c r="P216" s="209"/>
      <c r="Q216" s="209"/>
      <c r="R216" s="209"/>
      <c r="S216" s="209"/>
      <c r="T216" s="210"/>
      <c r="AT216" s="204" t="s">
        <v>180</v>
      </c>
      <c r="AU216" s="204" t="s">
        <v>97</v>
      </c>
      <c r="AV216" s="16" t="s">
        <v>151</v>
      </c>
      <c r="AW216" s="16" t="s">
        <v>30</v>
      </c>
      <c r="AX216" s="16" t="s">
        <v>74</v>
      </c>
      <c r="AY216" s="204" t="s">
        <v>140</v>
      </c>
    </row>
    <row r="217" spans="1:65" s="15" customFormat="1">
      <c r="B217" s="196"/>
      <c r="D217" s="165" t="s">
        <v>180</v>
      </c>
      <c r="E217" s="197" t="s">
        <v>1</v>
      </c>
      <c r="F217" s="198" t="s">
        <v>1522</v>
      </c>
      <c r="H217" s="197" t="s">
        <v>1</v>
      </c>
      <c r="I217" s="199"/>
      <c r="L217" s="196"/>
      <c r="M217" s="200"/>
      <c r="N217" s="201"/>
      <c r="O217" s="201"/>
      <c r="P217" s="201"/>
      <c r="Q217" s="201"/>
      <c r="R217" s="201"/>
      <c r="S217" s="201"/>
      <c r="T217" s="202"/>
      <c r="AT217" s="197" t="s">
        <v>180</v>
      </c>
      <c r="AU217" s="197" t="s">
        <v>97</v>
      </c>
      <c r="AV217" s="15" t="s">
        <v>82</v>
      </c>
      <c r="AW217" s="15" t="s">
        <v>30</v>
      </c>
      <c r="AX217" s="15" t="s">
        <v>74</v>
      </c>
      <c r="AY217" s="197" t="s">
        <v>140</v>
      </c>
    </row>
    <row r="218" spans="1:65" s="13" customFormat="1">
      <c r="B218" s="164"/>
      <c r="D218" s="165" t="s">
        <v>180</v>
      </c>
      <c r="E218" s="166" t="s">
        <v>1</v>
      </c>
      <c r="F218" s="167" t="s">
        <v>1523</v>
      </c>
      <c r="H218" s="168">
        <v>14</v>
      </c>
      <c r="I218" s="169"/>
      <c r="L218" s="164"/>
      <c r="M218" s="170"/>
      <c r="N218" s="171"/>
      <c r="O218" s="171"/>
      <c r="P218" s="171"/>
      <c r="Q218" s="171"/>
      <c r="R218" s="171"/>
      <c r="S218" s="171"/>
      <c r="T218" s="172"/>
      <c r="AT218" s="166" t="s">
        <v>180</v>
      </c>
      <c r="AU218" s="166" t="s">
        <v>97</v>
      </c>
      <c r="AV218" s="13" t="s">
        <v>97</v>
      </c>
      <c r="AW218" s="13" t="s">
        <v>30</v>
      </c>
      <c r="AX218" s="13" t="s">
        <v>74</v>
      </c>
      <c r="AY218" s="166" t="s">
        <v>140</v>
      </c>
    </row>
    <row r="219" spans="1:65" s="16" customFormat="1">
      <c r="B219" s="203"/>
      <c r="D219" s="165" t="s">
        <v>180</v>
      </c>
      <c r="E219" s="204" t="s">
        <v>1</v>
      </c>
      <c r="F219" s="205" t="s">
        <v>882</v>
      </c>
      <c r="H219" s="206">
        <v>14</v>
      </c>
      <c r="I219" s="207"/>
      <c r="L219" s="203"/>
      <c r="M219" s="208"/>
      <c r="N219" s="209"/>
      <c r="O219" s="209"/>
      <c r="P219" s="209"/>
      <c r="Q219" s="209"/>
      <c r="R219" s="209"/>
      <c r="S219" s="209"/>
      <c r="T219" s="210"/>
      <c r="AT219" s="204" t="s">
        <v>180</v>
      </c>
      <c r="AU219" s="204" t="s">
        <v>97</v>
      </c>
      <c r="AV219" s="16" t="s">
        <v>151</v>
      </c>
      <c r="AW219" s="16" t="s">
        <v>30</v>
      </c>
      <c r="AX219" s="16" t="s">
        <v>74</v>
      </c>
      <c r="AY219" s="204" t="s">
        <v>140</v>
      </c>
    </row>
    <row r="220" spans="1:65" s="15" customFormat="1">
      <c r="B220" s="196"/>
      <c r="D220" s="165" t="s">
        <v>180</v>
      </c>
      <c r="E220" s="197" t="s">
        <v>1</v>
      </c>
      <c r="F220" s="198" t="s">
        <v>1524</v>
      </c>
      <c r="H220" s="197" t="s">
        <v>1</v>
      </c>
      <c r="I220" s="199"/>
      <c r="L220" s="196"/>
      <c r="M220" s="200"/>
      <c r="N220" s="201"/>
      <c r="O220" s="201"/>
      <c r="P220" s="201"/>
      <c r="Q220" s="201"/>
      <c r="R220" s="201"/>
      <c r="S220" s="201"/>
      <c r="T220" s="202"/>
      <c r="AT220" s="197" t="s">
        <v>180</v>
      </c>
      <c r="AU220" s="197" t="s">
        <v>97</v>
      </c>
      <c r="AV220" s="15" t="s">
        <v>82</v>
      </c>
      <c r="AW220" s="15" t="s">
        <v>30</v>
      </c>
      <c r="AX220" s="15" t="s">
        <v>74</v>
      </c>
      <c r="AY220" s="197" t="s">
        <v>140</v>
      </c>
    </row>
    <row r="221" spans="1:65" s="13" customFormat="1">
      <c r="B221" s="164"/>
      <c r="D221" s="165" t="s">
        <v>180</v>
      </c>
      <c r="E221" s="166" t="s">
        <v>1</v>
      </c>
      <c r="F221" s="167" t="s">
        <v>1525</v>
      </c>
      <c r="H221" s="168">
        <v>55</v>
      </c>
      <c r="I221" s="169"/>
      <c r="L221" s="164"/>
      <c r="M221" s="170"/>
      <c r="N221" s="171"/>
      <c r="O221" s="171"/>
      <c r="P221" s="171"/>
      <c r="Q221" s="171"/>
      <c r="R221" s="171"/>
      <c r="S221" s="171"/>
      <c r="T221" s="172"/>
      <c r="AT221" s="166" t="s">
        <v>180</v>
      </c>
      <c r="AU221" s="166" t="s">
        <v>97</v>
      </c>
      <c r="AV221" s="13" t="s">
        <v>97</v>
      </c>
      <c r="AW221" s="13" t="s">
        <v>30</v>
      </c>
      <c r="AX221" s="13" t="s">
        <v>74</v>
      </c>
      <c r="AY221" s="166" t="s">
        <v>140</v>
      </c>
    </row>
    <row r="222" spans="1:65" s="16" customFormat="1">
      <c r="B222" s="203"/>
      <c r="D222" s="165" t="s">
        <v>180</v>
      </c>
      <c r="E222" s="204" t="s">
        <v>1</v>
      </c>
      <c r="F222" s="205" t="s">
        <v>882</v>
      </c>
      <c r="H222" s="206">
        <v>55</v>
      </c>
      <c r="I222" s="207"/>
      <c r="L222" s="203"/>
      <c r="M222" s="208"/>
      <c r="N222" s="209"/>
      <c r="O222" s="209"/>
      <c r="P222" s="209"/>
      <c r="Q222" s="209"/>
      <c r="R222" s="209"/>
      <c r="S222" s="209"/>
      <c r="T222" s="210"/>
      <c r="AT222" s="204" t="s">
        <v>180</v>
      </c>
      <c r="AU222" s="204" t="s">
        <v>97</v>
      </c>
      <c r="AV222" s="16" t="s">
        <v>151</v>
      </c>
      <c r="AW222" s="16" t="s">
        <v>30</v>
      </c>
      <c r="AX222" s="16" t="s">
        <v>74</v>
      </c>
      <c r="AY222" s="204" t="s">
        <v>140</v>
      </c>
    </row>
    <row r="223" spans="1:65" s="14" customFormat="1">
      <c r="B223" s="173"/>
      <c r="D223" s="165" t="s">
        <v>180</v>
      </c>
      <c r="E223" s="174" t="s">
        <v>1</v>
      </c>
      <c r="F223" s="175" t="s">
        <v>182</v>
      </c>
      <c r="H223" s="176">
        <v>190.4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180</v>
      </c>
      <c r="AU223" s="174" t="s">
        <v>97</v>
      </c>
      <c r="AV223" s="14" t="s">
        <v>146</v>
      </c>
      <c r="AW223" s="14" t="s">
        <v>30</v>
      </c>
      <c r="AX223" s="14" t="s">
        <v>82</v>
      </c>
      <c r="AY223" s="174" t="s">
        <v>140</v>
      </c>
    </row>
    <row r="224" spans="1:65" s="2" customFormat="1" ht="21.75" customHeight="1">
      <c r="A224" s="33"/>
      <c r="B224" s="150"/>
      <c r="C224" s="181" t="s">
        <v>188</v>
      </c>
      <c r="D224" s="181" t="s">
        <v>189</v>
      </c>
      <c r="E224" s="182" t="s">
        <v>1068</v>
      </c>
      <c r="F224" s="183" t="s">
        <v>1069</v>
      </c>
      <c r="G224" s="184" t="s">
        <v>145</v>
      </c>
      <c r="H224" s="185">
        <v>223.34</v>
      </c>
      <c r="I224" s="186"/>
      <c r="J224" s="185">
        <f>ROUND(I224*H224,2)</f>
        <v>0</v>
      </c>
      <c r="K224" s="187"/>
      <c r="L224" s="188"/>
      <c r="M224" s="189" t="s">
        <v>1</v>
      </c>
      <c r="N224" s="190" t="s">
        <v>40</v>
      </c>
      <c r="O224" s="59"/>
      <c r="P224" s="160">
        <f>O224*H224</f>
        <v>0</v>
      </c>
      <c r="Q224" s="160">
        <v>2.0000000000000001E-4</v>
      </c>
      <c r="R224" s="160">
        <f>Q224*H224</f>
        <v>4.4667999999999999E-2</v>
      </c>
      <c r="S224" s="160">
        <v>0</v>
      </c>
      <c r="T224" s="161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2" t="s">
        <v>171</v>
      </c>
      <c r="AT224" s="162" t="s">
        <v>189</v>
      </c>
      <c r="AU224" s="162" t="s">
        <v>97</v>
      </c>
      <c r="AY224" s="18" t="s">
        <v>140</v>
      </c>
      <c r="BE224" s="163">
        <f>IF(N224="základná",J224,0)</f>
        <v>0</v>
      </c>
      <c r="BF224" s="163">
        <f>IF(N224="znížená",J224,0)</f>
        <v>0</v>
      </c>
      <c r="BG224" s="163">
        <f>IF(N224="zákl. prenesená",J224,0)</f>
        <v>0</v>
      </c>
      <c r="BH224" s="163">
        <f>IF(N224="zníž. prenesená",J224,0)</f>
        <v>0</v>
      </c>
      <c r="BI224" s="163">
        <f>IF(N224="nulová",J224,0)</f>
        <v>0</v>
      </c>
      <c r="BJ224" s="18" t="s">
        <v>97</v>
      </c>
      <c r="BK224" s="163">
        <f>ROUND(I224*H224,2)</f>
        <v>0</v>
      </c>
      <c r="BL224" s="18" t="s">
        <v>146</v>
      </c>
      <c r="BM224" s="162" t="s">
        <v>1526</v>
      </c>
    </row>
    <row r="225" spans="1:65" s="13" customFormat="1">
      <c r="B225" s="164"/>
      <c r="D225" s="165" t="s">
        <v>180</v>
      </c>
      <c r="E225" s="166" t="s">
        <v>1</v>
      </c>
      <c r="F225" s="167" t="s">
        <v>1527</v>
      </c>
      <c r="H225" s="168">
        <v>218.96</v>
      </c>
      <c r="I225" s="169"/>
      <c r="L225" s="164"/>
      <c r="M225" s="170"/>
      <c r="N225" s="171"/>
      <c r="O225" s="171"/>
      <c r="P225" s="171"/>
      <c r="Q225" s="171"/>
      <c r="R225" s="171"/>
      <c r="S225" s="171"/>
      <c r="T225" s="172"/>
      <c r="AT225" s="166" t="s">
        <v>180</v>
      </c>
      <c r="AU225" s="166" t="s">
        <v>97</v>
      </c>
      <c r="AV225" s="13" t="s">
        <v>97</v>
      </c>
      <c r="AW225" s="13" t="s">
        <v>30</v>
      </c>
      <c r="AX225" s="13" t="s">
        <v>74</v>
      </c>
      <c r="AY225" s="166" t="s">
        <v>140</v>
      </c>
    </row>
    <row r="226" spans="1:65" s="14" customFormat="1">
      <c r="B226" s="173"/>
      <c r="D226" s="165" t="s">
        <v>180</v>
      </c>
      <c r="E226" s="174" t="s">
        <v>1</v>
      </c>
      <c r="F226" s="175" t="s">
        <v>182</v>
      </c>
      <c r="H226" s="176">
        <v>218.96</v>
      </c>
      <c r="I226" s="177"/>
      <c r="L226" s="173"/>
      <c r="M226" s="178"/>
      <c r="N226" s="179"/>
      <c r="O226" s="179"/>
      <c r="P226" s="179"/>
      <c r="Q226" s="179"/>
      <c r="R226" s="179"/>
      <c r="S226" s="179"/>
      <c r="T226" s="180"/>
      <c r="AT226" s="174" t="s">
        <v>180</v>
      </c>
      <c r="AU226" s="174" t="s">
        <v>97</v>
      </c>
      <c r="AV226" s="14" t="s">
        <v>146</v>
      </c>
      <c r="AW226" s="14" t="s">
        <v>30</v>
      </c>
      <c r="AX226" s="14" t="s">
        <v>82</v>
      </c>
      <c r="AY226" s="174" t="s">
        <v>140</v>
      </c>
    </row>
    <row r="227" spans="1:65" s="13" customFormat="1">
      <c r="B227" s="164"/>
      <c r="D227" s="165" t="s">
        <v>180</v>
      </c>
      <c r="F227" s="167" t="s">
        <v>1528</v>
      </c>
      <c r="H227" s="168">
        <v>223.34</v>
      </c>
      <c r="I227" s="169"/>
      <c r="L227" s="164"/>
      <c r="M227" s="170"/>
      <c r="N227" s="171"/>
      <c r="O227" s="171"/>
      <c r="P227" s="171"/>
      <c r="Q227" s="171"/>
      <c r="R227" s="171"/>
      <c r="S227" s="171"/>
      <c r="T227" s="172"/>
      <c r="AT227" s="166" t="s">
        <v>180</v>
      </c>
      <c r="AU227" s="166" t="s">
        <v>97</v>
      </c>
      <c r="AV227" s="13" t="s">
        <v>97</v>
      </c>
      <c r="AW227" s="13" t="s">
        <v>3</v>
      </c>
      <c r="AX227" s="13" t="s">
        <v>82</v>
      </c>
      <c r="AY227" s="166" t="s">
        <v>140</v>
      </c>
    </row>
    <row r="228" spans="1:65" s="12" customFormat="1" ht="22.8" customHeight="1">
      <c r="B228" s="137"/>
      <c r="D228" s="138" t="s">
        <v>73</v>
      </c>
      <c r="E228" s="148" t="s">
        <v>151</v>
      </c>
      <c r="F228" s="148" t="s">
        <v>1073</v>
      </c>
      <c r="I228" s="140"/>
      <c r="J228" s="149">
        <f>BK228</f>
        <v>0</v>
      </c>
      <c r="L228" s="137"/>
      <c r="M228" s="142"/>
      <c r="N228" s="143"/>
      <c r="O228" s="143"/>
      <c r="P228" s="144">
        <f>SUM(P229:P248)</f>
        <v>0</v>
      </c>
      <c r="Q228" s="143"/>
      <c r="R228" s="144">
        <f>SUM(R229:R248)</f>
        <v>23.776619999999994</v>
      </c>
      <c r="S228" s="143"/>
      <c r="T228" s="145">
        <f>SUM(T229:T248)</f>
        <v>0</v>
      </c>
      <c r="AR228" s="138" t="s">
        <v>82</v>
      </c>
      <c r="AT228" s="146" t="s">
        <v>73</v>
      </c>
      <c r="AU228" s="146" t="s">
        <v>82</v>
      </c>
      <c r="AY228" s="138" t="s">
        <v>140</v>
      </c>
      <c r="BK228" s="147">
        <f>SUM(BK229:BK248)</f>
        <v>0</v>
      </c>
    </row>
    <row r="229" spans="1:65" s="2" customFormat="1" ht="21.75" customHeight="1">
      <c r="A229" s="33"/>
      <c r="B229" s="150"/>
      <c r="C229" s="151" t="s">
        <v>193</v>
      </c>
      <c r="D229" s="151" t="s">
        <v>142</v>
      </c>
      <c r="E229" s="152" t="s">
        <v>1092</v>
      </c>
      <c r="F229" s="153" t="s">
        <v>1093</v>
      </c>
      <c r="G229" s="154" t="s">
        <v>270</v>
      </c>
      <c r="H229" s="155">
        <v>42</v>
      </c>
      <c r="I229" s="156"/>
      <c r="J229" s="155">
        <f>ROUND(I229*H229,2)</f>
        <v>0</v>
      </c>
      <c r="K229" s="157"/>
      <c r="L229" s="34"/>
      <c r="M229" s="158" t="s">
        <v>1</v>
      </c>
      <c r="N229" s="159" t="s">
        <v>40</v>
      </c>
      <c r="O229" s="59"/>
      <c r="P229" s="160">
        <f>O229*H229</f>
        <v>0</v>
      </c>
      <c r="Q229" s="160">
        <v>4.2110000000000002E-2</v>
      </c>
      <c r="R229" s="160">
        <f>Q229*H229</f>
        <v>1.7686200000000001</v>
      </c>
      <c r="S229" s="160">
        <v>0</v>
      </c>
      <c r="T229" s="161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2" t="s">
        <v>146</v>
      </c>
      <c r="AT229" s="162" t="s">
        <v>142</v>
      </c>
      <c r="AU229" s="162" t="s">
        <v>97</v>
      </c>
      <c r="AY229" s="18" t="s">
        <v>140</v>
      </c>
      <c r="BE229" s="163">
        <f>IF(N229="základná",J229,0)</f>
        <v>0</v>
      </c>
      <c r="BF229" s="163">
        <f>IF(N229="znížená",J229,0)</f>
        <v>0</v>
      </c>
      <c r="BG229" s="163">
        <f>IF(N229="zákl. prenesená",J229,0)</f>
        <v>0</v>
      </c>
      <c r="BH229" s="163">
        <f>IF(N229="zníž. prenesená",J229,0)</f>
        <v>0</v>
      </c>
      <c r="BI229" s="163">
        <f>IF(N229="nulová",J229,0)</f>
        <v>0</v>
      </c>
      <c r="BJ229" s="18" t="s">
        <v>97</v>
      </c>
      <c r="BK229" s="163">
        <f>ROUND(I229*H229,2)</f>
        <v>0</v>
      </c>
      <c r="BL229" s="18" t="s">
        <v>146</v>
      </c>
      <c r="BM229" s="162" t="s">
        <v>1529</v>
      </c>
    </row>
    <row r="230" spans="1:65" s="13" customFormat="1" ht="20.399999999999999">
      <c r="B230" s="164"/>
      <c r="D230" s="165" t="s">
        <v>180</v>
      </c>
      <c r="E230" s="166" t="s">
        <v>1</v>
      </c>
      <c r="F230" s="167" t="s">
        <v>1530</v>
      </c>
      <c r="H230" s="168">
        <v>35</v>
      </c>
      <c r="I230" s="169"/>
      <c r="L230" s="164"/>
      <c r="M230" s="170"/>
      <c r="N230" s="171"/>
      <c r="O230" s="171"/>
      <c r="P230" s="171"/>
      <c r="Q230" s="171"/>
      <c r="R230" s="171"/>
      <c r="S230" s="171"/>
      <c r="T230" s="172"/>
      <c r="AT230" s="166" t="s">
        <v>180</v>
      </c>
      <c r="AU230" s="166" t="s">
        <v>97</v>
      </c>
      <c r="AV230" s="13" t="s">
        <v>97</v>
      </c>
      <c r="AW230" s="13" t="s">
        <v>30</v>
      </c>
      <c r="AX230" s="13" t="s">
        <v>74</v>
      </c>
      <c r="AY230" s="166" t="s">
        <v>140</v>
      </c>
    </row>
    <row r="231" spans="1:65" s="13" customFormat="1">
      <c r="B231" s="164"/>
      <c r="D231" s="165" t="s">
        <v>180</v>
      </c>
      <c r="E231" s="166" t="s">
        <v>1</v>
      </c>
      <c r="F231" s="167" t="s">
        <v>1531</v>
      </c>
      <c r="H231" s="168">
        <v>7</v>
      </c>
      <c r="I231" s="169"/>
      <c r="L231" s="164"/>
      <c r="M231" s="170"/>
      <c r="N231" s="171"/>
      <c r="O231" s="171"/>
      <c r="P231" s="171"/>
      <c r="Q231" s="171"/>
      <c r="R231" s="171"/>
      <c r="S231" s="171"/>
      <c r="T231" s="172"/>
      <c r="AT231" s="166" t="s">
        <v>180</v>
      </c>
      <c r="AU231" s="166" t="s">
        <v>97</v>
      </c>
      <c r="AV231" s="13" t="s">
        <v>97</v>
      </c>
      <c r="AW231" s="13" t="s">
        <v>30</v>
      </c>
      <c r="AX231" s="13" t="s">
        <v>74</v>
      </c>
      <c r="AY231" s="166" t="s">
        <v>140</v>
      </c>
    </row>
    <row r="232" spans="1:65" s="14" customFormat="1">
      <c r="B232" s="173"/>
      <c r="D232" s="165" t="s">
        <v>180</v>
      </c>
      <c r="E232" s="174" t="s">
        <v>1</v>
      </c>
      <c r="F232" s="175" t="s">
        <v>182</v>
      </c>
      <c r="H232" s="176">
        <v>42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180</v>
      </c>
      <c r="AU232" s="174" t="s">
        <v>97</v>
      </c>
      <c r="AV232" s="14" t="s">
        <v>146</v>
      </c>
      <c r="AW232" s="14" t="s">
        <v>30</v>
      </c>
      <c r="AX232" s="14" t="s">
        <v>82</v>
      </c>
      <c r="AY232" s="174" t="s">
        <v>140</v>
      </c>
    </row>
    <row r="233" spans="1:65" s="2" customFormat="1" ht="21.75" customHeight="1">
      <c r="A233" s="33"/>
      <c r="B233" s="150"/>
      <c r="C233" s="181" t="s">
        <v>198</v>
      </c>
      <c r="D233" s="181" t="s">
        <v>189</v>
      </c>
      <c r="E233" s="182" t="s">
        <v>1532</v>
      </c>
      <c r="F233" s="183" t="s">
        <v>1533</v>
      </c>
      <c r="G233" s="184" t="s">
        <v>161</v>
      </c>
      <c r="H233" s="185">
        <v>6.85</v>
      </c>
      <c r="I233" s="186"/>
      <c r="J233" s="185">
        <f>ROUND(I233*H233,2)</f>
        <v>0</v>
      </c>
      <c r="K233" s="187"/>
      <c r="L233" s="188"/>
      <c r="M233" s="189" t="s">
        <v>1</v>
      </c>
      <c r="N233" s="190" t="s">
        <v>40</v>
      </c>
      <c r="O233" s="59"/>
      <c r="P233" s="160">
        <f>O233*H233</f>
        <v>0</v>
      </c>
      <c r="Q233" s="160">
        <v>2.4</v>
      </c>
      <c r="R233" s="160">
        <f>Q233*H233</f>
        <v>16.439999999999998</v>
      </c>
      <c r="S233" s="160">
        <v>0</v>
      </c>
      <c r="T233" s="161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2" t="s">
        <v>171</v>
      </c>
      <c r="AT233" s="162" t="s">
        <v>189</v>
      </c>
      <c r="AU233" s="162" t="s">
        <v>97</v>
      </c>
      <c r="AY233" s="18" t="s">
        <v>140</v>
      </c>
      <c r="BE233" s="163">
        <f>IF(N233="základná",J233,0)</f>
        <v>0</v>
      </c>
      <c r="BF233" s="163">
        <f>IF(N233="znížená",J233,0)</f>
        <v>0</v>
      </c>
      <c r="BG233" s="163">
        <f>IF(N233="zákl. prenesená",J233,0)</f>
        <v>0</v>
      </c>
      <c r="BH233" s="163">
        <f>IF(N233="zníž. prenesená",J233,0)</f>
        <v>0</v>
      </c>
      <c r="BI233" s="163">
        <f>IF(N233="nulová",J233,0)</f>
        <v>0</v>
      </c>
      <c r="BJ233" s="18" t="s">
        <v>97</v>
      </c>
      <c r="BK233" s="163">
        <f>ROUND(I233*H233,2)</f>
        <v>0</v>
      </c>
      <c r="BL233" s="18" t="s">
        <v>146</v>
      </c>
      <c r="BM233" s="162" t="s">
        <v>1534</v>
      </c>
    </row>
    <row r="234" spans="1:65" s="15" customFormat="1">
      <c r="B234" s="196"/>
      <c r="D234" s="165" t="s">
        <v>180</v>
      </c>
      <c r="E234" s="197" t="s">
        <v>1</v>
      </c>
      <c r="F234" s="198" t="s">
        <v>1535</v>
      </c>
      <c r="H234" s="197" t="s">
        <v>1</v>
      </c>
      <c r="I234" s="199"/>
      <c r="L234" s="196"/>
      <c r="M234" s="200"/>
      <c r="N234" s="201"/>
      <c r="O234" s="201"/>
      <c r="P234" s="201"/>
      <c r="Q234" s="201"/>
      <c r="R234" s="201"/>
      <c r="S234" s="201"/>
      <c r="T234" s="202"/>
      <c r="AT234" s="197" t="s">
        <v>180</v>
      </c>
      <c r="AU234" s="197" t="s">
        <v>97</v>
      </c>
      <c r="AV234" s="15" t="s">
        <v>82</v>
      </c>
      <c r="AW234" s="15" t="s">
        <v>30</v>
      </c>
      <c r="AX234" s="15" t="s">
        <v>74</v>
      </c>
      <c r="AY234" s="197" t="s">
        <v>140</v>
      </c>
    </row>
    <row r="235" spans="1:65" s="13" customFormat="1">
      <c r="B235" s="164"/>
      <c r="D235" s="165" t="s">
        <v>180</v>
      </c>
      <c r="E235" s="166" t="s">
        <v>1</v>
      </c>
      <c r="F235" s="167" t="s">
        <v>1536</v>
      </c>
      <c r="H235" s="168">
        <v>1.23</v>
      </c>
      <c r="I235" s="169"/>
      <c r="L235" s="164"/>
      <c r="M235" s="170"/>
      <c r="N235" s="171"/>
      <c r="O235" s="171"/>
      <c r="P235" s="171"/>
      <c r="Q235" s="171"/>
      <c r="R235" s="171"/>
      <c r="S235" s="171"/>
      <c r="T235" s="172"/>
      <c r="AT235" s="166" t="s">
        <v>180</v>
      </c>
      <c r="AU235" s="166" t="s">
        <v>97</v>
      </c>
      <c r="AV235" s="13" t="s">
        <v>97</v>
      </c>
      <c r="AW235" s="13" t="s">
        <v>30</v>
      </c>
      <c r="AX235" s="13" t="s">
        <v>74</v>
      </c>
      <c r="AY235" s="166" t="s">
        <v>140</v>
      </c>
    </row>
    <row r="236" spans="1:65" s="13" customFormat="1">
      <c r="B236" s="164"/>
      <c r="D236" s="165" t="s">
        <v>180</v>
      </c>
      <c r="E236" s="166" t="s">
        <v>1</v>
      </c>
      <c r="F236" s="167" t="s">
        <v>1537</v>
      </c>
      <c r="H236" s="168">
        <v>1.05</v>
      </c>
      <c r="I236" s="169"/>
      <c r="L236" s="164"/>
      <c r="M236" s="170"/>
      <c r="N236" s="171"/>
      <c r="O236" s="171"/>
      <c r="P236" s="171"/>
      <c r="Q236" s="171"/>
      <c r="R236" s="171"/>
      <c r="S236" s="171"/>
      <c r="T236" s="172"/>
      <c r="AT236" s="166" t="s">
        <v>180</v>
      </c>
      <c r="AU236" s="166" t="s">
        <v>97</v>
      </c>
      <c r="AV236" s="13" t="s">
        <v>97</v>
      </c>
      <c r="AW236" s="13" t="s">
        <v>30</v>
      </c>
      <c r="AX236" s="13" t="s">
        <v>74</v>
      </c>
      <c r="AY236" s="166" t="s">
        <v>140</v>
      </c>
    </row>
    <row r="237" spans="1:65" s="13" customFormat="1">
      <c r="B237" s="164"/>
      <c r="D237" s="165" t="s">
        <v>180</v>
      </c>
      <c r="E237" s="166" t="s">
        <v>1</v>
      </c>
      <c r="F237" s="167" t="s">
        <v>1538</v>
      </c>
      <c r="H237" s="168">
        <v>1.4</v>
      </c>
      <c r="I237" s="169"/>
      <c r="L237" s="164"/>
      <c r="M237" s="170"/>
      <c r="N237" s="171"/>
      <c r="O237" s="171"/>
      <c r="P237" s="171"/>
      <c r="Q237" s="171"/>
      <c r="R237" s="171"/>
      <c r="S237" s="171"/>
      <c r="T237" s="172"/>
      <c r="AT237" s="166" t="s">
        <v>180</v>
      </c>
      <c r="AU237" s="166" t="s">
        <v>97</v>
      </c>
      <c r="AV237" s="13" t="s">
        <v>97</v>
      </c>
      <c r="AW237" s="13" t="s">
        <v>30</v>
      </c>
      <c r="AX237" s="13" t="s">
        <v>74</v>
      </c>
      <c r="AY237" s="166" t="s">
        <v>140</v>
      </c>
    </row>
    <row r="238" spans="1:65" s="13" customFormat="1">
      <c r="B238" s="164"/>
      <c r="D238" s="165" t="s">
        <v>180</v>
      </c>
      <c r="E238" s="166" t="s">
        <v>1</v>
      </c>
      <c r="F238" s="167" t="s">
        <v>1539</v>
      </c>
      <c r="H238" s="168">
        <v>1.75</v>
      </c>
      <c r="I238" s="169"/>
      <c r="L238" s="164"/>
      <c r="M238" s="170"/>
      <c r="N238" s="171"/>
      <c r="O238" s="171"/>
      <c r="P238" s="171"/>
      <c r="Q238" s="171"/>
      <c r="R238" s="171"/>
      <c r="S238" s="171"/>
      <c r="T238" s="172"/>
      <c r="AT238" s="166" t="s">
        <v>180</v>
      </c>
      <c r="AU238" s="166" t="s">
        <v>97</v>
      </c>
      <c r="AV238" s="13" t="s">
        <v>97</v>
      </c>
      <c r="AW238" s="13" t="s">
        <v>30</v>
      </c>
      <c r="AX238" s="13" t="s">
        <v>74</v>
      </c>
      <c r="AY238" s="166" t="s">
        <v>140</v>
      </c>
    </row>
    <row r="239" spans="1:65" s="13" customFormat="1">
      <c r="B239" s="164"/>
      <c r="D239" s="165" t="s">
        <v>180</v>
      </c>
      <c r="E239" s="166" t="s">
        <v>1</v>
      </c>
      <c r="F239" s="167" t="s">
        <v>1540</v>
      </c>
      <c r="H239" s="168">
        <v>0.84</v>
      </c>
      <c r="I239" s="169"/>
      <c r="L239" s="164"/>
      <c r="M239" s="170"/>
      <c r="N239" s="171"/>
      <c r="O239" s="171"/>
      <c r="P239" s="171"/>
      <c r="Q239" s="171"/>
      <c r="R239" s="171"/>
      <c r="S239" s="171"/>
      <c r="T239" s="172"/>
      <c r="AT239" s="166" t="s">
        <v>180</v>
      </c>
      <c r="AU239" s="166" t="s">
        <v>97</v>
      </c>
      <c r="AV239" s="13" t="s">
        <v>97</v>
      </c>
      <c r="AW239" s="13" t="s">
        <v>30</v>
      </c>
      <c r="AX239" s="13" t="s">
        <v>74</v>
      </c>
      <c r="AY239" s="166" t="s">
        <v>140</v>
      </c>
    </row>
    <row r="240" spans="1:65" s="13" customFormat="1">
      <c r="B240" s="164"/>
      <c r="D240" s="165" t="s">
        <v>180</v>
      </c>
      <c r="E240" s="166" t="s">
        <v>1</v>
      </c>
      <c r="F240" s="167" t="s">
        <v>1541</v>
      </c>
      <c r="H240" s="168">
        <v>0.28999999999999998</v>
      </c>
      <c r="I240" s="169"/>
      <c r="L240" s="164"/>
      <c r="M240" s="170"/>
      <c r="N240" s="171"/>
      <c r="O240" s="171"/>
      <c r="P240" s="171"/>
      <c r="Q240" s="171"/>
      <c r="R240" s="171"/>
      <c r="S240" s="171"/>
      <c r="T240" s="172"/>
      <c r="AT240" s="166" t="s">
        <v>180</v>
      </c>
      <c r="AU240" s="166" t="s">
        <v>97</v>
      </c>
      <c r="AV240" s="13" t="s">
        <v>97</v>
      </c>
      <c r="AW240" s="13" t="s">
        <v>30</v>
      </c>
      <c r="AX240" s="13" t="s">
        <v>74</v>
      </c>
      <c r="AY240" s="166" t="s">
        <v>140</v>
      </c>
    </row>
    <row r="241" spans="1:65" s="13" customFormat="1">
      <c r="B241" s="164"/>
      <c r="D241" s="165" t="s">
        <v>180</v>
      </c>
      <c r="E241" s="166" t="s">
        <v>1</v>
      </c>
      <c r="F241" s="167" t="s">
        <v>1542</v>
      </c>
      <c r="H241" s="168">
        <v>0.28999999999999998</v>
      </c>
      <c r="I241" s="169"/>
      <c r="L241" s="164"/>
      <c r="M241" s="170"/>
      <c r="N241" s="171"/>
      <c r="O241" s="171"/>
      <c r="P241" s="171"/>
      <c r="Q241" s="171"/>
      <c r="R241" s="171"/>
      <c r="S241" s="171"/>
      <c r="T241" s="172"/>
      <c r="AT241" s="166" t="s">
        <v>180</v>
      </c>
      <c r="AU241" s="166" t="s">
        <v>97</v>
      </c>
      <c r="AV241" s="13" t="s">
        <v>97</v>
      </c>
      <c r="AW241" s="13" t="s">
        <v>30</v>
      </c>
      <c r="AX241" s="13" t="s">
        <v>74</v>
      </c>
      <c r="AY241" s="166" t="s">
        <v>140</v>
      </c>
    </row>
    <row r="242" spans="1:65" s="14" customFormat="1">
      <c r="B242" s="173"/>
      <c r="D242" s="165" t="s">
        <v>180</v>
      </c>
      <c r="E242" s="174" t="s">
        <v>1</v>
      </c>
      <c r="F242" s="175" t="s">
        <v>182</v>
      </c>
      <c r="H242" s="176">
        <v>6.85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180</v>
      </c>
      <c r="AU242" s="174" t="s">
        <v>97</v>
      </c>
      <c r="AV242" s="14" t="s">
        <v>146</v>
      </c>
      <c r="AW242" s="14" t="s">
        <v>30</v>
      </c>
      <c r="AX242" s="14" t="s">
        <v>82</v>
      </c>
      <c r="AY242" s="174" t="s">
        <v>140</v>
      </c>
    </row>
    <row r="243" spans="1:65" s="2" customFormat="1" ht="21.75" customHeight="1">
      <c r="A243" s="33"/>
      <c r="B243" s="150"/>
      <c r="C243" s="181" t="s">
        <v>202</v>
      </c>
      <c r="D243" s="181" t="s">
        <v>189</v>
      </c>
      <c r="E243" s="182" t="s">
        <v>1543</v>
      </c>
      <c r="F243" s="183" t="s">
        <v>1544</v>
      </c>
      <c r="G243" s="184" t="s">
        <v>161</v>
      </c>
      <c r="H243" s="185">
        <v>2.3199999999999998</v>
      </c>
      <c r="I243" s="186"/>
      <c r="J243" s="185">
        <f>ROUND(I243*H243,2)</f>
        <v>0</v>
      </c>
      <c r="K243" s="187"/>
      <c r="L243" s="188"/>
      <c r="M243" s="189" t="s">
        <v>1</v>
      </c>
      <c r="N243" s="190" t="s">
        <v>40</v>
      </c>
      <c r="O243" s="59"/>
      <c r="P243" s="160">
        <f>O243*H243</f>
        <v>0</v>
      </c>
      <c r="Q243" s="160">
        <v>2.4</v>
      </c>
      <c r="R243" s="160">
        <f>Q243*H243</f>
        <v>5.5679999999999996</v>
      </c>
      <c r="S243" s="160">
        <v>0</v>
      </c>
      <c r="T243" s="161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2" t="s">
        <v>171</v>
      </c>
      <c r="AT243" s="162" t="s">
        <v>189</v>
      </c>
      <c r="AU243" s="162" t="s">
        <v>97</v>
      </c>
      <c r="AY243" s="18" t="s">
        <v>140</v>
      </c>
      <c r="BE243" s="163">
        <f>IF(N243="základná",J243,0)</f>
        <v>0</v>
      </c>
      <c r="BF243" s="163">
        <f>IF(N243="znížená",J243,0)</f>
        <v>0</v>
      </c>
      <c r="BG243" s="163">
        <f>IF(N243="zákl. prenesená",J243,0)</f>
        <v>0</v>
      </c>
      <c r="BH243" s="163">
        <f>IF(N243="zníž. prenesená",J243,0)</f>
        <v>0</v>
      </c>
      <c r="BI243" s="163">
        <f>IF(N243="nulová",J243,0)</f>
        <v>0</v>
      </c>
      <c r="BJ243" s="18" t="s">
        <v>97</v>
      </c>
      <c r="BK243" s="163">
        <f>ROUND(I243*H243,2)</f>
        <v>0</v>
      </c>
      <c r="BL243" s="18" t="s">
        <v>146</v>
      </c>
      <c r="BM243" s="162" t="s">
        <v>1545</v>
      </c>
    </row>
    <row r="244" spans="1:65" s="15" customFormat="1">
      <c r="B244" s="196"/>
      <c r="D244" s="165" t="s">
        <v>180</v>
      </c>
      <c r="E244" s="197" t="s">
        <v>1</v>
      </c>
      <c r="F244" s="198" t="s">
        <v>1546</v>
      </c>
      <c r="H244" s="197" t="s">
        <v>1</v>
      </c>
      <c r="I244" s="199"/>
      <c r="L244" s="196"/>
      <c r="M244" s="200"/>
      <c r="N244" s="201"/>
      <c r="O244" s="201"/>
      <c r="P244" s="201"/>
      <c r="Q244" s="201"/>
      <c r="R244" s="201"/>
      <c r="S244" s="201"/>
      <c r="T244" s="202"/>
      <c r="AT244" s="197" t="s">
        <v>180</v>
      </c>
      <c r="AU244" s="197" t="s">
        <v>97</v>
      </c>
      <c r="AV244" s="15" t="s">
        <v>82</v>
      </c>
      <c r="AW244" s="15" t="s">
        <v>30</v>
      </c>
      <c r="AX244" s="15" t="s">
        <v>74</v>
      </c>
      <c r="AY244" s="197" t="s">
        <v>140</v>
      </c>
    </row>
    <row r="245" spans="1:65" s="13" customFormat="1">
      <c r="B245" s="164"/>
      <c r="D245" s="165" t="s">
        <v>180</v>
      </c>
      <c r="E245" s="166" t="s">
        <v>1</v>
      </c>
      <c r="F245" s="167" t="s">
        <v>1547</v>
      </c>
      <c r="H245" s="168">
        <v>1.44</v>
      </c>
      <c r="I245" s="169"/>
      <c r="L245" s="164"/>
      <c r="M245" s="170"/>
      <c r="N245" s="171"/>
      <c r="O245" s="171"/>
      <c r="P245" s="171"/>
      <c r="Q245" s="171"/>
      <c r="R245" s="171"/>
      <c r="S245" s="171"/>
      <c r="T245" s="172"/>
      <c r="AT245" s="166" t="s">
        <v>180</v>
      </c>
      <c r="AU245" s="166" t="s">
        <v>97</v>
      </c>
      <c r="AV245" s="13" t="s">
        <v>97</v>
      </c>
      <c r="AW245" s="13" t="s">
        <v>30</v>
      </c>
      <c r="AX245" s="13" t="s">
        <v>74</v>
      </c>
      <c r="AY245" s="166" t="s">
        <v>140</v>
      </c>
    </row>
    <row r="246" spans="1:65" s="13" customFormat="1">
      <c r="B246" s="164"/>
      <c r="D246" s="165" t="s">
        <v>180</v>
      </c>
      <c r="E246" s="166" t="s">
        <v>1</v>
      </c>
      <c r="F246" s="167" t="s">
        <v>1548</v>
      </c>
      <c r="H246" s="168">
        <v>0.35</v>
      </c>
      <c r="I246" s="169"/>
      <c r="L246" s="164"/>
      <c r="M246" s="170"/>
      <c r="N246" s="171"/>
      <c r="O246" s="171"/>
      <c r="P246" s="171"/>
      <c r="Q246" s="171"/>
      <c r="R246" s="171"/>
      <c r="S246" s="171"/>
      <c r="T246" s="172"/>
      <c r="AT246" s="166" t="s">
        <v>180</v>
      </c>
      <c r="AU246" s="166" t="s">
        <v>97</v>
      </c>
      <c r="AV246" s="13" t="s">
        <v>97</v>
      </c>
      <c r="AW246" s="13" t="s">
        <v>30</v>
      </c>
      <c r="AX246" s="13" t="s">
        <v>74</v>
      </c>
      <c r="AY246" s="166" t="s">
        <v>140</v>
      </c>
    </row>
    <row r="247" spans="1:65" s="13" customFormat="1">
      <c r="B247" s="164"/>
      <c r="D247" s="165" t="s">
        <v>180</v>
      </c>
      <c r="E247" s="166" t="s">
        <v>1</v>
      </c>
      <c r="F247" s="167" t="s">
        <v>1549</v>
      </c>
      <c r="H247" s="168">
        <v>0.53</v>
      </c>
      <c r="I247" s="169"/>
      <c r="L247" s="164"/>
      <c r="M247" s="170"/>
      <c r="N247" s="171"/>
      <c r="O247" s="171"/>
      <c r="P247" s="171"/>
      <c r="Q247" s="171"/>
      <c r="R247" s="171"/>
      <c r="S247" s="171"/>
      <c r="T247" s="172"/>
      <c r="AT247" s="166" t="s">
        <v>180</v>
      </c>
      <c r="AU247" s="166" t="s">
        <v>97</v>
      </c>
      <c r="AV247" s="13" t="s">
        <v>97</v>
      </c>
      <c r="AW247" s="13" t="s">
        <v>30</v>
      </c>
      <c r="AX247" s="13" t="s">
        <v>74</v>
      </c>
      <c r="AY247" s="166" t="s">
        <v>140</v>
      </c>
    </row>
    <row r="248" spans="1:65" s="14" customFormat="1">
      <c r="B248" s="173"/>
      <c r="D248" s="165" t="s">
        <v>180</v>
      </c>
      <c r="E248" s="174" t="s">
        <v>1</v>
      </c>
      <c r="F248" s="175" t="s">
        <v>182</v>
      </c>
      <c r="H248" s="176">
        <v>2.3199999999999998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180</v>
      </c>
      <c r="AU248" s="174" t="s">
        <v>97</v>
      </c>
      <c r="AV248" s="14" t="s">
        <v>146</v>
      </c>
      <c r="AW248" s="14" t="s">
        <v>30</v>
      </c>
      <c r="AX248" s="14" t="s">
        <v>82</v>
      </c>
      <c r="AY248" s="174" t="s">
        <v>140</v>
      </c>
    </row>
    <row r="249" spans="1:65" s="12" customFormat="1" ht="22.8" customHeight="1">
      <c r="B249" s="137"/>
      <c r="D249" s="138" t="s">
        <v>73</v>
      </c>
      <c r="E249" s="148" t="s">
        <v>146</v>
      </c>
      <c r="F249" s="148" t="s">
        <v>192</v>
      </c>
      <c r="I249" s="140"/>
      <c r="J249" s="149">
        <f>BK249</f>
        <v>0</v>
      </c>
      <c r="L249" s="137"/>
      <c r="M249" s="142"/>
      <c r="N249" s="143"/>
      <c r="O249" s="143"/>
      <c r="P249" s="144">
        <f>SUM(P250:P276)</f>
        <v>0</v>
      </c>
      <c r="Q249" s="143"/>
      <c r="R249" s="144">
        <f>SUM(R250:R276)</f>
        <v>25.607648000000001</v>
      </c>
      <c r="S249" s="143"/>
      <c r="T249" s="145">
        <f>SUM(T250:T276)</f>
        <v>0</v>
      </c>
      <c r="AR249" s="138" t="s">
        <v>82</v>
      </c>
      <c r="AT249" s="146" t="s">
        <v>73</v>
      </c>
      <c r="AU249" s="146" t="s">
        <v>82</v>
      </c>
      <c r="AY249" s="138" t="s">
        <v>140</v>
      </c>
      <c r="BK249" s="147">
        <f>SUM(BK250:BK276)</f>
        <v>0</v>
      </c>
    </row>
    <row r="250" spans="1:65" s="2" customFormat="1" ht="33" customHeight="1">
      <c r="A250" s="33"/>
      <c r="B250" s="150"/>
      <c r="C250" s="151" t="s">
        <v>206</v>
      </c>
      <c r="D250" s="151" t="s">
        <v>142</v>
      </c>
      <c r="E250" s="152" t="s">
        <v>194</v>
      </c>
      <c r="F250" s="153" t="s">
        <v>195</v>
      </c>
      <c r="G250" s="154" t="s">
        <v>145</v>
      </c>
      <c r="H250" s="155">
        <v>158.15</v>
      </c>
      <c r="I250" s="156"/>
      <c r="J250" s="155">
        <f>ROUND(I250*H250,2)</f>
        <v>0</v>
      </c>
      <c r="K250" s="157"/>
      <c r="L250" s="34"/>
      <c r="M250" s="158" t="s">
        <v>1</v>
      </c>
      <c r="N250" s="159" t="s">
        <v>40</v>
      </c>
      <c r="O250" s="59"/>
      <c r="P250" s="160">
        <f>O250*H250</f>
        <v>0</v>
      </c>
      <c r="Q250" s="160">
        <v>0.16192000000000001</v>
      </c>
      <c r="R250" s="160">
        <f>Q250*H250</f>
        <v>25.607648000000001</v>
      </c>
      <c r="S250" s="160">
        <v>0</v>
      </c>
      <c r="T250" s="161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2" t="s">
        <v>146</v>
      </c>
      <c r="AT250" s="162" t="s">
        <v>142</v>
      </c>
      <c r="AU250" s="162" t="s">
        <v>97</v>
      </c>
      <c r="AY250" s="18" t="s">
        <v>140</v>
      </c>
      <c r="BE250" s="163">
        <f>IF(N250="základná",J250,0)</f>
        <v>0</v>
      </c>
      <c r="BF250" s="163">
        <f>IF(N250="znížená",J250,0)</f>
        <v>0</v>
      </c>
      <c r="BG250" s="163">
        <f>IF(N250="zákl. prenesená",J250,0)</f>
        <v>0</v>
      </c>
      <c r="BH250" s="163">
        <f>IF(N250="zníž. prenesená",J250,0)</f>
        <v>0</v>
      </c>
      <c r="BI250" s="163">
        <f>IF(N250="nulová",J250,0)</f>
        <v>0</v>
      </c>
      <c r="BJ250" s="18" t="s">
        <v>97</v>
      </c>
      <c r="BK250" s="163">
        <f>ROUND(I250*H250,2)</f>
        <v>0</v>
      </c>
      <c r="BL250" s="18" t="s">
        <v>146</v>
      </c>
      <c r="BM250" s="162" t="s">
        <v>1550</v>
      </c>
    </row>
    <row r="251" spans="1:65" s="15" customFormat="1">
      <c r="B251" s="196"/>
      <c r="D251" s="165" t="s">
        <v>180</v>
      </c>
      <c r="E251" s="197" t="s">
        <v>1</v>
      </c>
      <c r="F251" s="198" t="s">
        <v>1551</v>
      </c>
      <c r="H251" s="197" t="s">
        <v>1</v>
      </c>
      <c r="I251" s="199"/>
      <c r="L251" s="196"/>
      <c r="M251" s="200"/>
      <c r="N251" s="201"/>
      <c r="O251" s="201"/>
      <c r="P251" s="201"/>
      <c r="Q251" s="201"/>
      <c r="R251" s="201"/>
      <c r="S251" s="201"/>
      <c r="T251" s="202"/>
      <c r="AT251" s="197" t="s">
        <v>180</v>
      </c>
      <c r="AU251" s="197" t="s">
        <v>97</v>
      </c>
      <c r="AV251" s="15" t="s">
        <v>82</v>
      </c>
      <c r="AW251" s="15" t="s">
        <v>30</v>
      </c>
      <c r="AX251" s="15" t="s">
        <v>74</v>
      </c>
      <c r="AY251" s="197" t="s">
        <v>140</v>
      </c>
    </row>
    <row r="252" spans="1:65" s="15" customFormat="1">
      <c r="B252" s="196"/>
      <c r="D252" s="165" t="s">
        <v>180</v>
      </c>
      <c r="E252" s="197" t="s">
        <v>1</v>
      </c>
      <c r="F252" s="198" t="s">
        <v>1510</v>
      </c>
      <c r="H252" s="197" t="s">
        <v>1</v>
      </c>
      <c r="I252" s="199"/>
      <c r="L252" s="196"/>
      <c r="M252" s="200"/>
      <c r="N252" s="201"/>
      <c r="O252" s="201"/>
      <c r="P252" s="201"/>
      <c r="Q252" s="201"/>
      <c r="R252" s="201"/>
      <c r="S252" s="201"/>
      <c r="T252" s="202"/>
      <c r="AT252" s="197" t="s">
        <v>180</v>
      </c>
      <c r="AU252" s="197" t="s">
        <v>97</v>
      </c>
      <c r="AV252" s="15" t="s">
        <v>82</v>
      </c>
      <c r="AW252" s="15" t="s">
        <v>30</v>
      </c>
      <c r="AX252" s="15" t="s">
        <v>74</v>
      </c>
      <c r="AY252" s="197" t="s">
        <v>140</v>
      </c>
    </row>
    <row r="253" spans="1:65" s="13" customFormat="1">
      <c r="B253" s="164"/>
      <c r="D253" s="165" t="s">
        <v>180</v>
      </c>
      <c r="E253" s="166" t="s">
        <v>1</v>
      </c>
      <c r="F253" s="167" t="s">
        <v>1552</v>
      </c>
      <c r="H253" s="168">
        <v>21</v>
      </c>
      <c r="I253" s="169"/>
      <c r="L253" s="164"/>
      <c r="M253" s="170"/>
      <c r="N253" s="171"/>
      <c r="O253" s="171"/>
      <c r="P253" s="171"/>
      <c r="Q253" s="171"/>
      <c r="R253" s="171"/>
      <c r="S253" s="171"/>
      <c r="T253" s="172"/>
      <c r="AT253" s="166" t="s">
        <v>180</v>
      </c>
      <c r="AU253" s="166" t="s">
        <v>97</v>
      </c>
      <c r="AV253" s="13" t="s">
        <v>97</v>
      </c>
      <c r="AW253" s="13" t="s">
        <v>30</v>
      </c>
      <c r="AX253" s="13" t="s">
        <v>74</v>
      </c>
      <c r="AY253" s="166" t="s">
        <v>140</v>
      </c>
    </row>
    <row r="254" spans="1:65" s="16" customFormat="1">
      <c r="B254" s="203"/>
      <c r="D254" s="165" t="s">
        <v>180</v>
      </c>
      <c r="E254" s="204" t="s">
        <v>1</v>
      </c>
      <c r="F254" s="205" t="s">
        <v>882</v>
      </c>
      <c r="H254" s="206">
        <v>21</v>
      </c>
      <c r="I254" s="207"/>
      <c r="L254" s="203"/>
      <c r="M254" s="208"/>
      <c r="N254" s="209"/>
      <c r="O254" s="209"/>
      <c r="P254" s="209"/>
      <c r="Q254" s="209"/>
      <c r="R254" s="209"/>
      <c r="S254" s="209"/>
      <c r="T254" s="210"/>
      <c r="AT254" s="204" t="s">
        <v>180</v>
      </c>
      <c r="AU254" s="204" t="s">
        <v>97</v>
      </c>
      <c r="AV254" s="16" t="s">
        <v>151</v>
      </c>
      <c r="AW254" s="16" t="s">
        <v>30</v>
      </c>
      <c r="AX254" s="16" t="s">
        <v>74</v>
      </c>
      <c r="AY254" s="204" t="s">
        <v>140</v>
      </c>
    </row>
    <row r="255" spans="1:65" s="15" customFormat="1">
      <c r="B255" s="196"/>
      <c r="D255" s="165" t="s">
        <v>180</v>
      </c>
      <c r="E255" s="197" t="s">
        <v>1</v>
      </c>
      <c r="F255" s="198" t="s">
        <v>1512</v>
      </c>
      <c r="H255" s="197" t="s">
        <v>1</v>
      </c>
      <c r="I255" s="199"/>
      <c r="L255" s="196"/>
      <c r="M255" s="200"/>
      <c r="N255" s="201"/>
      <c r="O255" s="201"/>
      <c r="P255" s="201"/>
      <c r="Q255" s="201"/>
      <c r="R255" s="201"/>
      <c r="S255" s="201"/>
      <c r="T255" s="202"/>
      <c r="AT255" s="197" t="s">
        <v>180</v>
      </c>
      <c r="AU255" s="197" t="s">
        <v>97</v>
      </c>
      <c r="AV255" s="15" t="s">
        <v>82</v>
      </c>
      <c r="AW255" s="15" t="s">
        <v>30</v>
      </c>
      <c r="AX255" s="15" t="s">
        <v>74</v>
      </c>
      <c r="AY255" s="197" t="s">
        <v>140</v>
      </c>
    </row>
    <row r="256" spans="1:65" s="13" customFormat="1">
      <c r="B256" s="164"/>
      <c r="D256" s="165" t="s">
        <v>180</v>
      </c>
      <c r="E256" s="166" t="s">
        <v>1</v>
      </c>
      <c r="F256" s="167" t="s">
        <v>1553</v>
      </c>
      <c r="H256" s="168">
        <v>15</v>
      </c>
      <c r="I256" s="169"/>
      <c r="L256" s="164"/>
      <c r="M256" s="170"/>
      <c r="N256" s="171"/>
      <c r="O256" s="171"/>
      <c r="P256" s="171"/>
      <c r="Q256" s="171"/>
      <c r="R256" s="171"/>
      <c r="S256" s="171"/>
      <c r="T256" s="172"/>
      <c r="AT256" s="166" t="s">
        <v>180</v>
      </c>
      <c r="AU256" s="166" t="s">
        <v>97</v>
      </c>
      <c r="AV256" s="13" t="s">
        <v>97</v>
      </c>
      <c r="AW256" s="13" t="s">
        <v>30</v>
      </c>
      <c r="AX256" s="13" t="s">
        <v>74</v>
      </c>
      <c r="AY256" s="166" t="s">
        <v>140</v>
      </c>
    </row>
    <row r="257" spans="2:51" s="16" customFormat="1">
      <c r="B257" s="203"/>
      <c r="D257" s="165" t="s">
        <v>180</v>
      </c>
      <c r="E257" s="204" t="s">
        <v>1</v>
      </c>
      <c r="F257" s="205" t="s">
        <v>882</v>
      </c>
      <c r="H257" s="206">
        <v>15</v>
      </c>
      <c r="I257" s="207"/>
      <c r="L257" s="203"/>
      <c r="M257" s="208"/>
      <c r="N257" s="209"/>
      <c r="O257" s="209"/>
      <c r="P257" s="209"/>
      <c r="Q257" s="209"/>
      <c r="R257" s="209"/>
      <c r="S257" s="209"/>
      <c r="T257" s="210"/>
      <c r="AT257" s="204" t="s">
        <v>180</v>
      </c>
      <c r="AU257" s="204" t="s">
        <v>97</v>
      </c>
      <c r="AV257" s="16" t="s">
        <v>151</v>
      </c>
      <c r="AW257" s="16" t="s">
        <v>30</v>
      </c>
      <c r="AX257" s="16" t="s">
        <v>74</v>
      </c>
      <c r="AY257" s="204" t="s">
        <v>140</v>
      </c>
    </row>
    <row r="258" spans="2:51" s="15" customFormat="1">
      <c r="B258" s="196"/>
      <c r="D258" s="165" t="s">
        <v>180</v>
      </c>
      <c r="E258" s="197" t="s">
        <v>1</v>
      </c>
      <c r="F258" s="198" t="s">
        <v>1514</v>
      </c>
      <c r="H258" s="197" t="s">
        <v>1</v>
      </c>
      <c r="I258" s="199"/>
      <c r="L258" s="196"/>
      <c r="M258" s="200"/>
      <c r="N258" s="201"/>
      <c r="O258" s="201"/>
      <c r="P258" s="201"/>
      <c r="Q258" s="201"/>
      <c r="R258" s="201"/>
      <c r="S258" s="201"/>
      <c r="T258" s="202"/>
      <c r="AT258" s="197" t="s">
        <v>180</v>
      </c>
      <c r="AU258" s="197" t="s">
        <v>97</v>
      </c>
      <c r="AV258" s="15" t="s">
        <v>82</v>
      </c>
      <c r="AW258" s="15" t="s">
        <v>30</v>
      </c>
      <c r="AX258" s="15" t="s">
        <v>74</v>
      </c>
      <c r="AY258" s="197" t="s">
        <v>140</v>
      </c>
    </row>
    <row r="259" spans="2:51" s="13" customFormat="1">
      <c r="B259" s="164"/>
      <c r="D259" s="165" t="s">
        <v>180</v>
      </c>
      <c r="E259" s="166" t="s">
        <v>1</v>
      </c>
      <c r="F259" s="167" t="s">
        <v>1554</v>
      </c>
      <c r="H259" s="168">
        <v>14</v>
      </c>
      <c r="I259" s="169"/>
      <c r="L259" s="164"/>
      <c r="M259" s="170"/>
      <c r="N259" s="171"/>
      <c r="O259" s="171"/>
      <c r="P259" s="171"/>
      <c r="Q259" s="171"/>
      <c r="R259" s="171"/>
      <c r="S259" s="171"/>
      <c r="T259" s="172"/>
      <c r="AT259" s="166" t="s">
        <v>180</v>
      </c>
      <c r="AU259" s="166" t="s">
        <v>97</v>
      </c>
      <c r="AV259" s="13" t="s">
        <v>97</v>
      </c>
      <c r="AW259" s="13" t="s">
        <v>30</v>
      </c>
      <c r="AX259" s="13" t="s">
        <v>74</v>
      </c>
      <c r="AY259" s="166" t="s">
        <v>140</v>
      </c>
    </row>
    <row r="260" spans="2:51" s="16" customFormat="1">
      <c r="B260" s="203"/>
      <c r="D260" s="165" t="s">
        <v>180</v>
      </c>
      <c r="E260" s="204" t="s">
        <v>1</v>
      </c>
      <c r="F260" s="205" t="s">
        <v>882</v>
      </c>
      <c r="H260" s="206">
        <v>14</v>
      </c>
      <c r="I260" s="207"/>
      <c r="L260" s="203"/>
      <c r="M260" s="208"/>
      <c r="N260" s="209"/>
      <c r="O260" s="209"/>
      <c r="P260" s="209"/>
      <c r="Q260" s="209"/>
      <c r="R260" s="209"/>
      <c r="S260" s="209"/>
      <c r="T260" s="210"/>
      <c r="AT260" s="204" t="s">
        <v>180</v>
      </c>
      <c r="AU260" s="204" t="s">
        <v>97</v>
      </c>
      <c r="AV260" s="16" t="s">
        <v>151</v>
      </c>
      <c r="AW260" s="16" t="s">
        <v>30</v>
      </c>
      <c r="AX260" s="16" t="s">
        <v>74</v>
      </c>
      <c r="AY260" s="204" t="s">
        <v>140</v>
      </c>
    </row>
    <row r="261" spans="2:51" s="15" customFormat="1">
      <c r="B261" s="196"/>
      <c r="D261" s="165" t="s">
        <v>180</v>
      </c>
      <c r="E261" s="197" t="s">
        <v>1</v>
      </c>
      <c r="F261" s="198" t="s">
        <v>1516</v>
      </c>
      <c r="H261" s="197" t="s">
        <v>1</v>
      </c>
      <c r="I261" s="199"/>
      <c r="L261" s="196"/>
      <c r="M261" s="200"/>
      <c r="N261" s="201"/>
      <c r="O261" s="201"/>
      <c r="P261" s="201"/>
      <c r="Q261" s="201"/>
      <c r="R261" s="201"/>
      <c r="S261" s="201"/>
      <c r="T261" s="202"/>
      <c r="AT261" s="197" t="s">
        <v>180</v>
      </c>
      <c r="AU261" s="197" t="s">
        <v>97</v>
      </c>
      <c r="AV261" s="15" t="s">
        <v>82</v>
      </c>
      <c r="AW261" s="15" t="s">
        <v>30</v>
      </c>
      <c r="AX261" s="15" t="s">
        <v>74</v>
      </c>
      <c r="AY261" s="197" t="s">
        <v>140</v>
      </c>
    </row>
    <row r="262" spans="2:51" s="13" customFormat="1">
      <c r="B262" s="164"/>
      <c r="D262" s="165" t="s">
        <v>180</v>
      </c>
      <c r="E262" s="166" t="s">
        <v>1</v>
      </c>
      <c r="F262" s="167" t="s">
        <v>1555</v>
      </c>
      <c r="H262" s="168">
        <v>18.75</v>
      </c>
      <c r="I262" s="169"/>
      <c r="L262" s="164"/>
      <c r="M262" s="170"/>
      <c r="N262" s="171"/>
      <c r="O262" s="171"/>
      <c r="P262" s="171"/>
      <c r="Q262" s="171"/>
      <c r="R262" s="171"/>
      <c r="S262" s="171"/>
      <c r="T262" s="172"/>
      <c r="AT262" s="166" t="s">
        <v>180</v>
      </c>
      <c r="AU262" s="166" t="s">
        <v>97</v>
      </c>
      <c r="AV262" s="13" t="s">
        <v>97</v>
      </c>
      <c r="AW262" s="13" t="s">
        <v>30</v>
      </c>
      <c r="AX262" s="13" t="s">
        <v>74</v>
      </c>
      <c r="AY262" s="166" t="s">
        <v>140</v>
      </c>
    </row>
    <row r="263" spans="2:51" s="16" customFormat="1">
      <c r="B263" s="203"/>
      <c r="D263" s="165" t="s">
        <v>180</v>
      </c>
      <c r="E263" s="204" t="s">
        <v>1</v>
      </c>
      <c r="F263" s="205" t="s">
        <v>882</v>
      </c>
      <c r="H263" s="206">
        <v>18.75</v>
      </c>
      <c r="I263" s="207"/>
      <c r="L263" s="203"/>
      <c r="M263" s="208"/>
      <c r="N263" s="209"/>
      <c r="O263" s="209"/>
      <c r="P263" s="209"/>
      <c r="Q263" s="209"/>
      <c r="R263" s="209"/>
      <c r="S263" s="209"/>
      <c r="T263" s="210"/>
      <c r="AT263" s="204" t="s">
        <v>180</v>
      </c>
      <c r="AU263" s="204" t="s">
        <v>97</v>
      </c>
      <c r="AV263" s="16" t="s">
        <v>151</v>
      </c>
      <c r="AW263" s="16" t="s">
        <v>30</v>
      </c>
      <c r="AX263" s="16" t="s">
        <v>74</v>
      </c>
      <c r="AY263" s="204" t="s">
        <v>140</v>
      </c>
    </row>
    <row r="264" spans="2:51" s="15" customFormat="1">
      <c r="B264" s="196"/>
      <c r="D264" s="165" t="s">
        <v>180</v>
      </c>
      <c r="E264" s="197" t="s">
        <v>1</v>
      </c>
      <c r="F264" s="198" t="s">
        <v>1518</v>
      </c>
      <c r="H264" s="197" t="s">
        <v>1</v>
      </c>
      <c r="I264" s="199"/>
      <c r="L264" s="196"/>
      <c r="M264" s="200"/>
      <c r="N264" s="201"/>
      <c r="O264" s="201"/>
      <c r="P264" s="201"/>
      <c r="Q264" s="201"/>
      <c r="R264" s="201"/>
      <c r="S264" s="201"/>
      <c r="T264" s="202"/>
      <c r="AT264" s="197" t="s">
        <v>180</v>
      </c>
      <c r="AU264" s="197" t="s">
        <v>97</v>
      </c>
      <c r="AV264" s="15" t="s">
        <v>82</v>
      </c>
      <c r="AW264" s="15" t="s">
        <v>30</v>
      </c>
      <c r="AX264" s="15" t="s">
        <v>74</v>
      </c>
      <c r="AY264" s="197" t="s">
        <v>140</v>
      </c>
    </row>
    <row r="265" spans="2:51" s="13" customFormat="1">
      <c r="B265" s="164"/>
      <c r="D265" s="165" t="s">
        <v>180</v>
      </c>
      <c r="E265" s="166" t="s">
        <v>1</v>
      </c>
      <c r="F265" s="167" t="s">
        <v>1523</v>
      </c>
      <c r="H265" s="168">
        <v>14</v>
      </c>
      <c r="I265" s="169"/>
      <c r="L265" s="164"/>
      <c r="M265" s="170"/>
      <c r="N265" s="171"/>
      <c r="O265" s="171"/>
      <c r="P265" s="171"/>
      <c r="Q265" s="171"/>
      <c r="R265" s="171"/>
      <c r="S265" s="171"/>
      <c r="T265" s="172"/>
      <c r="AT265" s="166" t="s">
        <v>180</v>
      </c>
      <c r="AU265" s="166" t="s">
        <v>97</v>
      </c>
      <c r="AV265" s="13" t="s">
        <v>97</v>
      </c>
      <c r="AW265" s="13" t="s">
        <v>30</v>
      </c>
      <c r="AX265" s="13" t="s">
        <v>74</v>
      </c>
      <c r="AY265" s="166" t="s">
        <v>140</v>
      </c>
    </row>
    <row r="266" spans="2:51" s="16" customFormat="1">
      <c r="B266" s="203"/>
      <c r="D266" s="165" t="s">
        <v>180</v>
      </c>
      <c r="E266" s="204" t="s">
        <v>1</v>
      </c>
      <c r="F266" s="205" t="s">
        <v>882</v>
      </c>
      <c r="H266" s="206">
        <v>14</v>
      </c>
      <c r="I266" s="207"/>
      <c r="L266" s="203"/>
      <c r="M266" s="208"/>
      <c r="N266" s="209"/>
      <c r="O266" s="209"/>
      <c r="P266" s="209"/>
      <c r="Q266" s="209"/>
      <c r="R266" s="209"/>
      <c r="S266" s="209"/>
      <c r="T266" s="210"/>
      <c r="AT266" s="204" t="s">
        <v>180</v>
      </c>
      <c r="AU266" s="204" t="s">
        <v>97</v>
      </c>
      <c r="AV266" s="16" t="s">
        <v>151</v>
      </c>
      <c r="AW266" s="16" t="s">
        <v>30</v>
      </c>
      <c r="AX266" s="16" t="s">
        <v>74</v>
      </c>
      <c r="AY266" s="204" t="s">
        <v>140</v>
      </c>
    </row>
    <row r="267" spans="2:51" s="15" customFormat="1">
      <c r="B267" s="196"/>
      <c r="D267" s="165" t="s">
        <v>180</v>
      </c>
      <c r="E267" s="197" t="s">
        <v>1</v>
      </c>
      <c r="F267" s="198" t="s">
        <v>1520</v>
      </c>
      <c r="H267" s="197" t="s">
        <v>1</v>
      </c>
      <c r="I267" s="199"/>
      <c r="L267" s="196"/>
      <c r="M267" s="200"/>
      <c r="N267" s="201"/>
      <c r="O267" s="201"/>
      <c r="P267" s="201"/>
      <c r="Q267" s="201"/>
      <c r="R267" s="201"/>
      <c r="S267" s="201"/>
      <c r="T267" s="202"/>
      <c r="AT267" s="197" t="s">
        <v>180</v>
      </c>
      <c r="AU267" s="197" t="s">
        <v>97</v>
      </c>
      <c r="AV267" s="15" t="s">
        <v>82</v>
      </c>
      <c r="AW267" s="15" t="s">
        <v>30</v>
      </c>
      <c r="AX267" s="15" t="s">
        <v>74</v>
      </c>
      <c r="AY267" s="197" t="s">
        <v>140</v>
      </c>
    </row>
    <row r="268" spans="2:51" s="13" customFormat="1">
      <c r="B268" s="164"/>
      <c r="D268" s="165" t="s">
        <v>180</v>
      </c>
      <c r="E268" s="166" t="s">
        <v>1</v>
      </c>
      <c r="F268" s="167" t="s">
        <v>1556</v>
      </c>
      <c r="H268" s="168">
        <v>18.8</v>
      </c>
      <c r="I268" s="169"/>
      <c r="L268" s="164"/>
      <c r="M268" s="170"/>
      <c r="N268" s="171"/>
      <c r="O268" s="171"/>
      <c r="P268" s="171"/>
      <c r="Q268" s="171"/>
      <c r="R268" s="171"/>
      <c r="S268" s="171"/>
      <c r="T268" s="172"/>
      <c r="AT268" s="166" t="s">
        <v>180</v>
      </c>
      <c r="AU268" s="166" t="s">
        <v>97</v>
      </c>
      <c r="AV268" s="13" t="s">
        <v>97</v>
      </c>
      <c r="AW268" s="13" t="s">
        <v>30</v>
      </c>
      <c r="AX268" s="13" t="s">
        <v>74</v>
      </c>
      <c r="AY268" s="166" t="s">
        <v>140</v>
      </c>
    </row>
    <row r="269" spans="2:51" s="16" customFormat="1">
      <c r="B269" s="203"/>
      <c r="D269" s="165" t="s">
        <v>180</v>
      </c>
      <c r="E269" s="204" t="s">
        <v>1</v>
      </c>
      <c r="F269" s="205" t="s">
        <v>882</v>
      </c>
      <c r="H269" s="206">
        <v>18.8</v>
      </c>
      <c r="I269" s="207"/>
      <c r="L269" s="203"/>
      <c r="M269" s="208"/>
      <c r="N269" s="209"/>
      <c r="O269" s="209"/>
      <c r="P269" s="209"/>
      <c r="Q269" s="209"/>
      <c r="R269" s="209"/>
      <c r="S269" s="209"/>
      <c r="T269" s="210"/>
      <c r="AT269" s="204" t="s">
        <v>180</v>
      </c>
      <c r="AU269" s="204" t="s">
        <v>97</v>
      </c>
      <c r="AV269" s="16" t="s">
        <v>151</v>
      </c>
      <c r="AW269" s="16" t="s">
        <v>30</v>
      </c>
      <c r="AX269" s="16" t="s">
        <v>74</v>
      </c>
      <c r="AY269" s="204" t="s">
        <v>140</v>
      </c>
    </row>
    <row r="270" spans="2:51" s="15" customFormat="1">
      <c r="B270" s="196"/>
      <c r="D270" s="165" t="s">
        <v>180</v>
      </c>
      <c r="E270" s="197" t="s">
        <v>1</v>
      </c>
      <c r="F270" s="198" t="s">
        <v>1522</v>
      </c>
      <c r="H270" s="197" t="s">
        <v>1</v>
      </c>
      <c r="I270" s="199"/>
      <c r="L270" s="196"/>
      <c r="M270" s="200"/>
      <c r="N270" s="201"/>
      <c r="O270" s="201"/>
      <c r="P270" s="201"/>
      <c r="Q270" s="201"/>
      <c r="R270" s="201"/>
      <c r="S270" s="201"/>
      <c r="T270" s="202"/>
      <c r="AT270" s="197" t="s">
        <v>180</v>
      </c>
      <c r="AU270" s="197" t="s">
        <v>97</v>
      </c>
      <c r="AV270" s="15" t="s">
        <v>82</v>
      </c>
      <c r="AW270" s="15" t="s">
        <v>30</v>
      </c>
      <c r="AX270" s="15" t="s">
        <v>74</v>
      </c>
      <c r="AY270" s="197" t="s">
        <v>140</v>
      </c>
    </row>
    <row r="271" spans="2:51" s="13" customFormat="1">
      <c r="B271" s="164"/>
      <c r="D271" s="165" t="s">
        <v>180</v>
      </c>
      <c r="E271" s="166" t="s">
        <v>1</v>
      </c>
      <c r="F271" s="167" t="s">
        <v>1557</v>
      </c>
      <c r="H271" s="168">
        <v>10.5</v>
      </c>
      <c r="I271" s="169"/>
      <c r="L271" s="164"/>
      <c r="M271" s="170"/>
      <c r="N271" s="171"/>
      <c r="O271" s="171"/>
      <c r="P271" s="171"/>
      <c r="Q271" s="171"/>
      <c r="R271" s="171"/>
      <c r="S271" s="171"/>
      <c r="T271" s="172"/>
      <c r="AT271" s="166" t="s">
        <v>180</v>
      </c>
      <c r="AU271" s="166" t="s">
        <v>97</v>
      </c>
      <c r="AV271" s="13" t="s">
        <v>97</v>
      </c>
      <c r="AW271" s="13" t="s">
        <v>30</v>
      </c>
      <c r="AX271" s="13" t="s">
        <v>74</v>
      </c>
      <c r="AY271" s="166" t="s">
        <v>140</v>
      </c>
    </row>
    <row r="272" spans="2:51" s="16" customFormat="1">
      <c r="B272" s="203"/>
      <c r="D272" s="165" t="s">
        <v>180</v>
      </c>
      <c r="E272" s="204" t="s">
        <v>1</v>
      </c>
      <c r="F272" s="205" t="s">
        <v>882</v>
      </c>
      <c r="H272" s="206">
        <v>10.5</v>
      </c>
      <c r="I272" s="207"/>
      <c r="L272" s="203"/>
      <c r="M272" s="208"/>
      <c r="N272" s="209"/>
      <c r="O272" s="209"/>
      <c r="P272" s="209"/>
      <c r="Q272" s="209"/>
      <c r="R272" s="209"/>
      <c r="S272" s="209"/>
      <c r="T272" s="210"/>
      <c r="AT272" s="204" t="s">
        <v>180</v>
      </c>
      <c r="AU272" s="204" t="s">
        <v>97</v>
      </c>
      <c r="AV272" s="16" t="s">
        <v>151</v>
      </c>
      <c r="AW272" s="16" t="s">
        <v>30</v>
      </c>
      <c r="AX272" s="16" t="s">
        <v>74</v>
      </c>
      <c r="AY272" s="204" t="s">
        <v>140</v>
      </c>
    </row>
    <row r="273" spans="1:65" s="15" customFormat="1">
      <c r="B273" s="196"/>
      <c r="D273" s="165" t="s">
        <v>180</v>
      </c>
      <c r="E273" s="197" t="s">
        <v>1</v>
      </c>
      <c r="F273" s="198" t="s">
        <v>1524</v>
      </c>
      <c r="H273" s="197" t="s">
        <v>1</v>
      </c>
      <c r="I273" s="199"/>
      <c r="L273" s="196"/>
      <c r="M273" s="200"/>
      <c r="N273" s="201"/>
      <c r="O273" s="201"/>
      <c r="P273" s="201"/>
      <c r="Q273" s="201"/>
      <c r="R273" s="201"/>
      <c r="S273" s="201"/>
      <c r="T273" s="202"/>
      <c r="AT273" s="197" t="s">
        <v>180</v>
      </c>
      <c r="AU273" s="197" t="s">
        <v>97</v>
      </c>
      <c r="AV273" s="15" t="s">
        <v>82</v>
      </c>
      <c r="AW273" s="15" t="s">
        <v>30</v>
      </c>
      <c r="AX273" s="15" t="s">
        <v>74</v>
      </c>
      <c r="AY273" s="197" t="s">
        <v>140</v>
      </c>
    </row>
    <row r="274" spans="1:65" s="13" customFormat="1">
      <c r="B274" s="164"/>
      <c r="D274" s="165" t="s">
        <v>180</v>
      </c>
      <c r="E274" s="166" t="s">
        <v>1</v>
      </c>
      <c r="F274" s="167" t="s">
        <v>1558</v>
      </c>
      <c r="H274" s="168">
        <v>46.1</v>
      </c>
      <c r="I274" s="169"/>
      <c r="L274" s="164"/>
      <c r="M274" s="170"/>
      <c r="N274" s="171"/>
      <c r="O274" s="171"/>
      <c r="P274" s="171"/>
      <c r="Q274" s="171"/>
      <c r="R274" s="171"/>
      <c r="S274" s="171"/>
      <c r="T274" s="172"/>
      <c r="AT274" s="166" t="s">
        <v>180</v>
      </c>
      <c r="AU274" s="166" t="s">
        <v>97</v>
      </c>
      <c r="AV274" s="13" t="s">
        <v>97</v>
      </c>
      <c r="AW274" s="13" t="s">
        <v>30</v>
      </c>
      <c r="AX274" s="13" t="s">
        <v>74</v>
      </c>
      <c r="AY274" s="166" t="s">
        <v>140</v>
      </c>
    </row>
    <row r="275" spans="1:65" s="16" customFormat="1">
      <c r="B275" s="203"/>
      <c r="D275" s="165" t="s">
        <v>180</v>
      </c>
      <c r="E275" s="204" t="s">
        <v>1</v>
      </c>
      <c r="F275" s="205" t="s">
        <v>882</v>
      </c>
      <c r="H275" s="206">
        <v>46.1</v>
      </c>
      <c r="I275" s="207"/>
      <c r="L275" s="203"/>
      <c r="M275" s="208"/>
      <c r="N275" s="209"/>
      <c r="O275" s="209"/>
      <c r="P275" s="209"/>
      <c r="Q275" s="209"/>
      <c r="R275" s="209"/>
      <c r="S275" s="209"/>
      <c r="T275" s="210"/>
      <c r="AT275" s="204" t="s">
        <v>180</v>
      </c>
      <c r="AU275" s="204" t="s">
        <v>97</v>
      </c>
      <c r="AV275" s="16" t="s">
        <v>151</v>
      </c>
      <c r="AW275" s="16" t="s">
        <v>30</v>
      </c>
      <c r="AX275" s="16" t="s">
        <v>74</v>
      </c>
      <c r="AY275" s="204" t="s">
        <v>140</v>
      </c>
    </row>
    <row r="276" spans="1:65" s="14" customFormat="1">
      <c r="B276" s="173"/>
      <c r="D276" s="165" t="s">
        <v>180</v>
      </c>
      <c r="E276" s="174" t="s">
        <v>1</v>
      </c>
      <c r="F276" s="175" t="s">
        <v>182</v>
      </c>
      <c r="H276" s="176">
        <v>158.15</v>
      </c>
      <c r="I276" s="177"/>
      <c r="L276" s="173"/>
      <c r="M276" s="178"/>
      <c r="N276" s="179"/>
      <c r="O276" s="179"/>
      <c r="P276" s="179"/>
      <c r="Q276" s="179"/>
      <c r="R276" s="179"/>
      <c r="S276" s="179"/>
      <c r="T276" s="180"/>
      <c r="AT276" s="174" t="s">
        <v>180</v>
      </c>
      <c r="AU276" s="174" t="s">
        <v>97</v>
      </c>
      <c r="AV276" s="14" t="s">
        <v>146</v>
      </c>
      <c r="AW276" s="14" t="s">
        <v>30</v>
      </c>
      <c r="AX276" s="14" t="s">
        <v>82</v>
      </c>
      <c r="AY276" s="174" t="s">
        <v>140</v>
      </c>
    </row>
    <row r="277" spans="1:65" s="12" customFormat="1" ht="22.8" customHeight="1">
      <c r="B277" s="137"/>
      <c r="D277" s="138" t="s">
        <v>73</v>
      </c>
      <c r="E277" s="148" t="s">
        <v>158</v>
      </c>
      <c r="F277" s="148" t="s">
        <v>197</v>
      </c>
      <c r="I277" s="140"/>
      <c r="J277" s="149">
        <f>BK277</f>
        <v>0</v>
      </c>
      <c r="L277" s="137"/>
      <c r="M277" s="142"/>
      <c r="N277" s="143"/>
      <c r="O277" s="143"/>
      <c r="P277" s="144">
        <f>SUM(P278:P334)</f>
        <v>0</v>
      </c>
      <c r="Q277" s="143"/>
      <c r="R277" s="144">
        <f>SUM(R278:R334)</f>
        <v>55.263938500000002</v>
      </c>
      <c r="S277" s="143"/>
      <c r="T277" s="145">
        <f>SUM(T278:T334)</f>
        <v>0</v>
      </c>
      <c r="AR277" s="138" t="s">
        <v>82</v>
      </c>
      <c r="AT277" s="146" t="s">
        <v>73</v>
      </c>
      <c r="AU277" s="146" t="s">
        <v>82</v>
      </c>
      <c r="AY277" s="138" t="s">
        <v>140</v>
      </c>
      <c r="BK277" s="147">
        <f>SUM(BK278:BK334)</f>
        <v>0</v>
      </c>
    </row>
    <row r="278" spans="1:65" s="2" customFormat="1" ht="33" customHeight="1">
      <c r="A278" s="33"/>
      <c r="B278" s="150"/>
      <c r="C278" s="151" t="s">
        <v>210</v>
      </c>
      <c r="D278" s="151" t="s">
        <v>142</v>
      </c>
      <c r="E278" s="152" t="s">
        <v>1559</v>
      </c>
      <c r="F278" s="153" t="s">
        <v>1560</v>
      </c>
      <c r="G278" s="154" t="s">
        <v>145</v>
      </c>
      <c r="H278" s="155">
        <v>158.15</v>
      </c>
      <c r="I278" s="156"/>
      <c r="J278" s="155">
        <f>ROUND(I278*H278,2)</f>
        <v>0</v>
      </c>
      <c r="K278" s="157"/>
      <c r="L278" s="34"/>
      <c r="M278" s="158" t="s">
        <v>1</v>
      </c>
      <c r="N278" s="159" t="s">
        <v>40</v>
      </c>
      <c r="O278" s="59"/>
      <c r="P278" s="160">
        <f>O278*H278</f>
        <v>0</v>
      </c>
      <c r="Q278" s="160">
        <v>0.34838999999999998</v>
      </c>
      <c r="R278" s="160">
        <f>Q278*H278</f>
        <v>55.0978785</v>
      </c>
      <c r="S278" s="160">
        <v>0</v>
      </c>
      <c r="T278" s="161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2" t="s">
        <v>146</v>
      </c>
      <c r="AT278" s="162" t="s">
        <v>142</v>
      </c>
      <c r="AU278" s="162" t="s">
        <v>97</v>
      </c>
      <c r="AY278" s="18" t="s">
        <v>140</v>
      </c>
      <c r="BE278" s="163">
        <f>IF(N278="základná",J278,0)</f>
        <v>0</v>
      </c>
      <c r="BF278" s="163">
        <f>IF(N278="znížená",J278,0)</f>
        <v>0</v>
      </c>
      <c r="BG278" s="163">
        <f>IF(N278="zákl. prenesená",J278,0)</f>
        <v>0</v>
      </c>
      <c r="BH278" s="163">
        <f>IF(N278="zníž. prenesená",J278,0)</f>
        <v>0</v>
      </c>
      <c r="BI278" s="163">
        <f>IF(N278="nulová",J278,0)</f>
        <v>0</v>
      </c>
      <c r="BJ278" s="18" t="s">
        <v>97</v>
      </c>
      <c r="BK278" s="163">
        <f>ROUND(I278*H278,2)</f>
        <v>0</v>
      </c>
      <c r="BL278" s="18" t="s">
        <v>146</v>
      </c>
      <c r="BM278" s="162" t="s">
        <v>1561</v>
      </c>
    </row>
    <row r="279" spans="1:65" s="15" customFormat="1">
      <c r="B279" s="196"/>
      <c r="D279" s="165" t="s">
        <v>180</v>
      </c>
      <c r="E279" s="197" t="s">
        <v>1</v>
      </c>
      <c r="F279" s="198" t="s">
        <v>1562</v>
      </c>
      <c r="H279" s="197" t="s">
        <v>1</v>
      </c>
      <c r="I279" s="199"/>
      <c r="L279" s="196"/>
      <c r="M279" s="200"/>
      <c r="N279" s="201"/>
      <c r="O279" s="201"/>
      <c r="P279" s="201"/>
      <c r="Q279" s="201"/>
      <c r="R279" s="201"/>
      <c r="S279" s="201"/>
      <c r="T279" s="202"/>
      <c r="AT279" s="197" t="s">
        <v>180</v>
      </c>
      <c r="AU279" s="197" t="s">
        <v>97</v>
      </c>
      <c r="AV279" s="15" t="s">
        <v>82</v>
      </c>
      <c r="AW279" s="15" t="s">
        <v>30</v>
      </c>
      <c r="AX279" s="15" t="s">
        <v>74</v>
      </c>
      <c r="AY279" s="197" t="s">
        <v>140</v>
      </c>
    </row>
    <row r="280" spans="1:65" s="15" customFormat="1">
      <c r="B280" s="196"/>
      <c r="D280" s="165" t="s">
        <v>180</v>
      </c>
      <c r="E280" s="197" t="s">
        <v>1</v>
      </c>
      <c r="F280" s="198" t="s">
        <v>1510</v>
      </c>
      <c r="H280" s="197" t="s">
        <v>1</v>
      </c>
      <c r="I280" s="199"/>
      <c r="L280" s="196"/>
      <c r="M280" s="200"/>
      <c r="N280" s="201"/>
      <c r="O280" s="201"/>
      <c r="P280" s="201"/>
      <c r="Q280" s="201"/>
      <c r="R280" s="201"/>
      <c r="S280" s="201"/>
      <c r="T280" s="202"/>
      <c r="AT280" s="197" t="s">
        <v>180</v>
      </c>
      <c r="AU280" s="197" t="s">
        <v>97</v>
      </c>
      <c r="AV280" s="15" t="s">
        <v>82</v>
      </c>
      <c r="AW280" s="15" t="s">
        <v>30</v>
      </c>
      <c r="AX280" s="15" t="s">
        <v>74</v>
      </c>
      <c r="AY280" s="197" t="s">
        <v>140</v>
      </c>
    </row>
    <row r="281" spans="1:65" s="13" customFormat="1">
      <c r="B281" s="164"/>
      <c r="D281" s="165" t="s">
        <v>180</v>
      </c>
      <c r="E281" s="166" t="s">
        <v>1</v>
      </c>
      <c r="F281" s="167" t="s">
        <v>1552</v>
      </c>
      <c r="H281" s="168">
        <v>21</v>
      </c>
      <c r="I281" s="169"/>
      <c r="L281" s="164"/>
      <c r="M281" s="170"/>
      <c r="N281" s="171"/>
      <c r="O281" s="171"/>
      <c r="P281" s="171"/>
      <c r="Q281" s="171"/>
      <c r="R281" s="171"/>
      <c r="S281" s="171"/>
      <c r="T281" s="172"/>
      <c r="AT281" s="166" t="s">
        <v>180</v>
      </c>
      <c r="AU281" s="166" t="s">
        <v>97</v>
      </c>
      <c r="AV281" s="13" t="s">
        <v>97</v>
      </c>
      <c r="AW281" s="13" t="s">
        <v>30</v>
      </c>
      <c r="AX281" s="13" t="s">
        <v>74</v>
      </c>
      <c r="AY281" s="166" t="s">
        <v>140</v>
      </c>
    </row>
    <row r="282" spans="1:65" s="16" customFormat="1">
      <c r="B282" s="203"/>
      <c r="D282" s="165" t="s">
        <v>180</v>
      </c>
      <c r="E282" s="204" t="s">
        <v>1</v>
      </c>
      <c r="F282" s="205" t="s">
        <v>882</v>
      </c>
      <c r="H282" s="206">
        <v>21</v>
      </c>
      <c r="I282" s="207"/>
      <c r="L282" s="203"/>
      <c r="M282" s="208"/>
      <c r="N282" s="209"/>
      <c r="O282" s="209"/>
      <c r="P282" s="209"/>
      <c r="Q282" s="209"/>
      <c r="R282" s="209"/>
      <c r="S282" s="209"/>
      <c r="T282" s="210"/>
      <c r="AT282" s="204" t="s">
        <v>180</v>
      </c>
      <c r="AU282" s="204" t="s">
        <v>97</v>
      </c>
      <c r="AV282" s="16" t="s">
        <v>151</v>
      </c>
      <c r="AW282" s="16" t="s">
        <v>30</v>
      </c>
      <c r="AX282" s="16" t="s">
        <v>74</v>
      </c>
      <c r="AY282" s="204" t="s">
        <v>140</v>
      </c>
    </row>
    <row r="283" spans="1:65" s="15" customFormat="1">
      <c r="B283" s="196"/>
      <c r="D283" s="165" t="s">
        <v>180</v>
      </c>
      <c r="E283" s="197" t="s">
        <v>1</v>
      </c>
      <c r="F283" s="198" t="s">
        <v>1512</v>
      </c>
      <c r="H283" s="197" t="s">
        <v>1</v>
      </c>
      <c r="I283" s="199"/>
      <c r="L283" s="196"/>
      <c r="M283" s="200"/>
      <c r="N283" s="201"/>
      <c r="O283" s="201"/>
      <c r="P283" s="201"/>
      <c r="Q283" s="201"/>
      <c r="R283" s="201"/>
      <c r="S283" s="201"/>
      <c r="T283" s="202"/>
      <c r="AT283" s="197" t="s">
        <v>180</v>
      </c>
      <c r="AU283" s="197" t="s">
        <v>97</v>
      </c>
      <c r="AV283" s="15" t="s">
        <v>82</v>
      </c>
      <c r="AW283" s="15" t="s">
        <v>30</v>
      </c>
      <c r="AX283" s="15" t="s">
        <v>74</v>
      </c>
      <c r="AY283" s="197" t="s">
        <v>140</v>
      </c>
    </row>
    <row r="284" spans="1:65" s="13" customFormat="1">
      <c r="B284" s="164"/>
      <c r="D284" s="165" t="s">
        <v>180</v>
      </c>
      <c r="E284" s="166" t="s">
        <v>1</v>
      </c>
      <c r="F284" s="167" t="s">
        <v>1553</v>
      </c>
      <c r="H284" s="168">
        <v>15</v>
      </c>
      <c r="I284" s="169"/>
      <c r="L284" s="164"/>
      <c r="M284" s="170"/>
      <c r="N284" s="171"/>
      <c r="O284" s="171"/>
      <c r="P284" s="171"/>
      <c r="Q284" s="171"/>
      <c r="R284" s="171"/>
      <c r="S284" s="171"/>
      <c r="T284" s="172"/>
      <c r="AT284" s="166" t="s">
        <v>180</v>
      </c>
      <c r="AU284" s="166" t="s">
        <v>97</v>
      </c>
      <c r="AV284" s="13" t="s">
        <v>97</v>
      </c>
      <c r="AW284" s="13" t="s">
        <v>30</v>
      </c>
      <c r="AX284" s="13" t="s">
        <v>74</v>
      </c>
      <c r="AY284" s="166" t="s">
        <v>140</v>
      </c>
    </row>
    <row r="285" spans="1:65" s="16" customFormat="1">
      <c r="B285" s="203"/>
      <c r="D285" s="165" t="s">
        <v>180</v>
      </c>
      <c r="E285" s="204" t="s">
        <v>1</v>
      </c>
      <c r="F285" s="205" t="s">
        <v>882</v>
      </c>
      <c r="H285" s="206">
        <v>15</v>
      </c>
      <c r="I285" s="207"/>
      <c r="L285" s="203"/>
      <c r="M285" s="208"/>
      <c r="N285" s="209"/>
      <c r="O285" s="209"/>
      <c r="P285" s="209"/>
      <c r="Q285" s="209"/>
      <c r="R285" s="209"/>
      <c r="S285" s="209"/>
      <c r="T285" s="210"/>
      <c r="AT285" s="204" t="s">
        <v>180</v>
      </c>
      <c r="AU285" s="204" t="s">
        <v>97</v>
      </c>
      <c r="AV285" s="16" t="s">
        <v>151</v>
      </c>
      <c r="AW285" s="16" t="s">
        <v>30</v>
      </c>
      <c r="AX285" s="16" t="s">
        <v>74</v>
      </c>
      <c r="AY285" s="204" t="s">
        <v>140</v>
      </c>
    </row>
    <row r="286" spans="1:65" s="15" customFormat="1">
      <c r="B286" s="196"/>
      <c r="D286" s="165" t="s">
        <v>180</v>
      </c>
      <c r="E286" s="197" t="s">
        <v>1</v>
      </c>
      <c r="F286" s="198" t="s">
        <v>1514</v>
      </c>
      <c r="H286" s="197" t="s">
        <v>1</v>
      </c>
      <c r="I286" s="199"/>
      <c r="L286" s="196"/>
      <c r="M286" s="200"/>
      <c r="N286" s="201"/>
      <c r="O286" s="201"/>
      <c r="P286" s="201"/>
      <c r="Q286" s="201"/>
      <c r="R286" s="201"/>
      <c r="S286" s="201"/>
      <c r="T286" s="202"/>
      <c r="AT286" s="197" t="s">
        <v>180</v>
      </c>
      <c r="AU286" s="197" t="s">
        <v>97</v>
      </c>
      <c r="AV286" s="15" t="s">
        <v>82</v>
      </c>
      <c r="AW286" s="15" t="s">
        <v>30</v>
      </c>
      <c r="AX286" s="15" t="s">
        <v>74</v>
      </c>
      <c r="AY286" s="197" t="s">
        <v>140</v>
      </c>
    </row>
    <row r="287" spans="1:65" s="13" customFormat="1">
      <c r="B287" s="164"/>
      <c r="D287" s="165" t="s">
        <v>180</v>
      </c>
      <c r="E287" s="166" t="s">
        <v>1</v>
      </c>
      <c r="F287" s="167" t="s">
        <v>1554</v>
      </c>
      <c r="H287" s="168">
        <v>14</v>
      </c>
      <c r="I287" s="169"/>
      <c r="L287" s="164"/>
      <c r="M287" s="170"/>
      <c r="N287" s="171"/>
      <c r="O287" s="171"/>
      <c r="P287" s="171"/>
      <c r="Q287" s="171"/>
      <c r="R287" s="171"/>
      <c r="S287" s="171"/>
      <c r="T287" s="172"/>
      <c r="AT287" s="166" t="s">
        <v>180</v>
      </c>
      <c r="AU287" s="166" t="s">
        <v>97</v>
      </c>
      <c r="AV287" s="13" t="s">
        <v>97</v>
      </c>
      <c r="AW287" s="13" t="s">
        <v>30</v>
      </c>
      <c r="AX287" s="13" t="s">
        <v>74</v>
      </c>
      <c r="AY287" s="166" t="s">
        <v>140</v>
      </c>
    </row>
    <row r="288" spans="1:65" s="16" customFormat="1">
      <c r="B288" s="203"/>
      <c r="D288" s="165" t="s">
        <v>180</v>
      </c>
      <c r="E288" s="204" t="s">
        <v>1</v>
      </c>
      <c r="F288" s="205" t="s">
        <v>882</v>
      </c>
      <c r="H288" s="206">
        <v>14</v>
      </c>
      <c r="I288" s="207"/>
      <c r="L288" s="203"/>
      <c r="M288" s="208"/>
      <c r="N288" s="209"/>
      <c r="O288" s="209"/>
      <c r="P288" s="209"/>
      <c r="Q288" s="209"/>
      <c r="R288" s="209"/>
      <c r="S288" s="209"/>
      <c r="T288" s="210"/>
      <c r="AT288" s="204" t="s">
        <v>180</v>
      </c>
      <c r="AU288" s="204" t="s">
        <v>97</v>
      </c>
      <c r="AV288" s="16" t="s">
        <v>151</v>
      </c>
      <c r="AW288" s="16" t="s">
        <v>30</v>
      </c>
      <c r="AX288" s="16" t="s">
        <v>74</v>
      </c>
      <c r="AY288" s="204" t="s">
        <v>140</v>
      </c>
    </row>
    <row r="289" spans="2:51" s="15" customFormat="1">
      <c r="B289" s="196"/>
      <c r="D289" s="165" t="s">
        <v>180</v>
      </c>
      <c r="E289" s="197" t="s">
        <v>1</v>
      </c>
      <c r="F289" s="198" t="s">
        <v>1516</v>
      </c>
      <c r="H289" s="197" t="s">
        <v>1</v>
      </c>
      <c r="I289" s="199"/>
      <c r="L289" s="196"/>
      <c r="M289" s="200"/>
      <c r="N289" s="201"/>
      <c r="O289" s="201"/>
      <c r="P289" s="201"/>
      <c r="Q289" s="201"/>
      <c r="R289" s="201"/>
      <c r="S289" s="201"/>
      <c r="T289" s="202"/>
      <c r="AT289" s="197" t="s">
        <v>180</v>
      </c>
      <c r="AU289" s="197" t="s">
        <v>97</v>
      </c>
      <c r="AV289" s="15" t="s">
        <v>82</v>
      </c>
      <c r="AW289" s="15" t="s">
        <v>30</v>
      </c>
      <c r="AX289" s="15" t="s">
        <v>74</v>
      </c>
      <c r="AY289" s="197" t="s">
        <v>140</v>
      </c>
    </row>
    <row r="290" spans="2:51" s="13" customFormat="1">
      <c r="B290" s="164"/>
      <c r="D290" s="165" t="s">
        <v>180</v>
      </c>
      <c r="E290" s="166" t="s">
        <v>1</v>
      </c>
      <c r="F290" s="167" t="s">
        <v>1555</v>
      </c>
      <c r="H290" s="168">
        <v>18.75</v>
      </c>
      <c r="I290" s="169"/>
      <c r="L290" s="164"/>
      <c r="M290" s="170"/>
      <c r="N290" s="171"/>
      <c r="O290" s="171"/>
      <c r="P290" s="171"/>
      <c r="Q290" s="171"/>
      <c r="R290" s="171"/>
      <c r="S290" s="171"/>
      <c r="T290" s="172"/>
      <c r="AT290" s="166" t="s">
        <v>180</v>
      </c>
      <c r="AU290" s="166" t="s">
        <v>97</v>
      </c>
      <c r="AV290" s="13" t="s">
        <v>97</v>
      </c>
      <c r="AW290" s="13" t="s">
        <v>30</v>
      </c>
      <c r="AX290" s="13" t="s">
        <v>74</v>
      </c>
      <c r="AY290" s="166" t="s">
        <v>140</v>
      </c>
    </row>
    <row r="291" spans="2:51" s="16" customFormat="1">
      <c r="B291" s="203"/>
      <c r="D291" s="165" t="s">
        <v>180</v>
      </c>
      <c r="E291" s="204" t="s">
        <v>1</v>
      </c>
      <c r="F291" s="205" t="s">
        <v>882</v>
      </c>
      <c r="H291" s="206">
        <v>18.75</v>
      </c>
      <c r="I291" s="207"/>
      <c r="L291" s="203"/>
      <c r="M291" s="208"/>
      <c r="N291" s="209"/>
      <c r="O291" s="209"/>
      <c r="P291" s="209"/>
      <c r="Q291" s="209"/>
      <c r="R291" s="209"/>
      <c r="S291" s="209"/>
      <c r="T291" s="210"/>
      <c r="AT291" s="204" t="s">
        <v>180</v>
      </c>
      <c r="AU291" s="204" t="s">
        <v>97</v>
      </c>
      <c r="AV291" s="16" t="s">
        <v>151</v>
      </c>
      <c r="AW291" s="16" t="s">
        <v>30</v>
      </c>
      <c r="AX291" s="16" t="s">
        <v>74</v>
      </c>
      <c r="AY291" s="204" t="s">
        <v>140</v>
      </c>
    </row>
    <row r="292" spans="2:51" s="15" customFormat="1">
      <c r="B292" s="196"/>
      <c r="D292" s="165" t="s">
        <v>180</v>
      </c>
      <c r="E292" s="197" t="s">
        <v>1</v>
      </c>
      <c r="F292" s="198" t="s">
        <v>1518</v>
      </c>
      <c r="H292" s="197" t="s">
        <v>1</v>
      </c>
      <c r="I292" s="199"/>
      <c r="L292" s="196"/>
      <c r="M292" s="200"/>
      <c r="N292" s="201"/>
      <c r="O292" s="201"/>
      <c r="P292" s="201"/>
      <c r="Q292" s="201"/>
      <c r="R292" s="201"/>
      <c r="S292" s="201"/>
      <c r="T292" s="202"/>
      <c r="AT292" s="197" t="s">
        <v>180</v>
      </c>
      <c r="AU292" s="197" t="s">
        <v>97</v>
      </c>
      <c r="AV292" s="15" t="s">
        <v>82</v>
      </c>
      <c r="AW292" s="15" t="s">
        <v>30</v>
      </c>
      <c r="AX292" s="15" t="s">
        <v>74</v>
      </c>
      <c r="AY292" s="197" t="s">
        <v>140</v>
      </c>
    </row>
    <row r="293" spans="2:51" s="13" customFormat="1">
      <c r="B293" s="164"/>
      <c r="D293" s="165" t="s">
        <v>180</v>
      </c>
      <c r="E293" s="166" t="s">
        <v>1</v>
      </c>
      <c r="F293" s="167" t="s">
        <v>1523</v>
      </c>
      <c r="H293" s="168">
        <v>14</v>
      </c>
      <c r="I293" s="169"/>
      <c r="L293" s="164"/>
      <c r="M293" s="170"/>
      <c r="N293" s="171"/>
      <c r="O293" s="171"/>
      <c r="P293" s="171"/>
      <c r="Q293" s="171"/>
      <c r="R293" s="171"/>
      <c r="S293" s="171"/>
      <c r="T293" s="172"/>
      <c r="AT293" s="166" t="s">
        <v>180</v>
      </c>
      <c r="AU293" s="166" t="s">
        <v>97</v>
      </c>
      <c r="AV293" s="13" t="s">
        <v>97</v>
      </c>
      <c r="AW293" s="13" t="s">
        <v>30</v>
      </c>
      <c r="AX293" s="13" t="s">
        <v>74</v>
      </c>
      <c r="AY293" s="166" t="s">
        <v>140</v>
      </c>
    </row>
    <row r="294" spans="2:51" s="16" customFormat="1">
      <c r="B294" s="203"/>
      <c r="D294" s="165" t="s">
        <v>180</v>
      </c>
      <c r="E294" s="204" t="s">
        <v>1</v>
      </c>
      <c r="F294" s="205" t="s">
        <v>882</v>
      </c>
      <c r="H294" s="206">
        <v>14</v>
      </c>
      <c r="I294" s="207"/>
      <c r="L294" s="203"/>
      <c r="M294" s="208"/>
      <c r="N294" s="209"/>
      <c r="O294" s="209"/>
      <c r="P294" s="209"/>
      <c r="Q294" s="209"/>
      <c r="R294" s="209"/>
      <c r="S294" s="209"/>
      <c r="T294" s="210"/>
      <c r="AT294" s="204" t="s">
        <v>180</v>
      </c>
      <c r="AU294" s="204" t="s">
        <v>97</v>
      </c>
      <c r="AV294" s="16" t="s">
        <v>151</v>
      </c>
      <c r="AW294" s="16" t="s">
        <v>30</v>
      </c>
      <c r="AX294" s="16" t="s">
        <v>74</v>
      </c>
      <c r="AY294" s="204" t="s">
        <v>140</v>
      </c>
    </row>
    <row r="295" spans="2:51" s="15" customFormat="1">
      <c r="B295" s="196"/>
      <c r="D295" s="165" t="s">
        <v>180</v>
      </c>
      <c r="E295" s="197" t="s">
        <v>1</v>
      </c>
      <c r="F295" s="198" t="s">
        <v>1520</v>
      </c>
      <c r="H295" s="197" t="s">
        <v>1</v>
      </c>
      <c r="I295" s="199"/>
      <c r="L295" s="196"/>
      <c r="M295" s="200"/>
      <c r="N295" s="201"/>
      <c r="O295" s="201"/>
      <c r="P295" s="201"/>
      <c r="Q295" s="201"/>
      <c r="R295" s="201"/>
      <c r="S295" s="201"/>
      <c r="T295" s="202"/>
      <c r="AT295" s="197" t="s">
        <v>180</v>
      </c>
      <c r="AU295" s="197" t="s">
        <v>97</v>
      </c>
      <c r="AV295" s="15" t="s">
        <v>82</v>
      </c>
      <c r="AW295" s="15" t="s">
        <v>30</v>
      </c>
      <c r="AX295" s="15" t="s">
        <v>74</v>
      </c>
      <c r="AY295" s="197" t="s">
        <v>140</v>
      </c>
    </row>
    <row r="296" spans="2:51" s="13" customFormat="1">
      <c r="B296" s="164"/>
      <c r="D296" s="165" t="s">
        <v>180</v>
      </c>
      <c r="E296" s="166" t="s">
        <v>1</v>
      </c>
      <c r="F296" s="167" t="s">
        <v>1556</v>
      </c>
      <c r="H296" s="168">
        <v>18.8</v>
      </c>
      <c r="I296" s="169"/>
      <c r="L296" s="164"/>
      <c r="M296" s="170"/>
      <c r="N296" s="171"/>
      <c r="O296" s="171"/>
      <c r="P296" s="171"/>
      <c r="Q296" s="171"/>
      <c r="R296" s="171"/>
      <c r="S296" s="171"/>
      <c r="T296" s="172"/>
      <c r="AT296" s="166" t="s">
        <v>180</v>
      </c>
      <c r="AU296" s="166" t="s">
        <v>97</v>
      </c>
      <c r="AV296" s="13" t="s">
        <v>97</v>
      </c>
      <c r="AW296" s="13" t="s">
        <v>30</v>
      </c>
      <c r="AX296" s="13" t="s">
        <v>74</v>
      </c>
      <c r="AY296" s="166" t="s">
        <v>140</v>
      </c>
    </row>
    <row r="297" spans="2:51" s="16" customFormat="1">
      <c r="B297" s="203"/>
      <c r="D297" s="165" t="s">
        <v>180</v>
      </c>
      <c r="E297" s="204" t="s">
        <v>1</v>
      </c>
      <c r="F297" s="205" t="s">
        <v>882</v>
      </c>
      <c r="H297" s="206">
        <v>18.8</v>
      </c>
      <c r="I297" s="207"/>
      <c r="L297" s="203"/>
      <c r="M297" s="208"/>
      <c r="N297" s="209"/>
      <c r="O297" s="209"/>
      <c r="P297" s="209"/>
      <c r="Q297" s="209"/>
      <c r="R297" s="209"/>
      <c r="S297" s="209"/>
      <c r="T297" s="210"/>
      <c r="AT297" s="204" t="s">
        <v>180</v>
      </c>
      <c r="AU297" s="204" t="s">
        <v>97</v>
      </c>
      <c r="AV297" s="16" t="s">
        <v>151</v>
      </c>
      <c r="AW297" s="16" t="s">
        <v>30</v>
      </c>
      <c r="AX297" s="16" t="s">
        <v>74</v>
      </c>
      <c r="AY297" s="204" t="s">
        <v>140</v>
      </c>
    </row>
    <row r="298" spans="2:51" s="15" customFormat="1">
      <c r="B298" s="196"/>
      <c r="D298" s="165" t="s">
        <v>180</v>
      </c>
      <c r="E298" s="197" t="s">
        <v>1</v>
      </c>
      <c r="F298" s="198" t="s">
        <v>1522</v>
      </c>
      <c r="H298" s="197" t="s">
        <v>1</v>
      </c>
      <c r="I298" s="199"/>
      <c r="L298" s="196"/>
      <c r="M298" s="200"/>
      <c r="N298" s="201"/>
      <c r="O298" s="201"/>
      <c r="P298" s="201"/>
      <c r="Q298" s="201"/>
      <c r="R298" s="201"/>
      <c r="S298" s="201"/>
      <c r="T298" s="202"/>
      <c r="AT298" s="197" t="s">
        <v>180</v>
      </c>
      <c r="AU298" s="197" t="s">
        <v>97</v>
      </c>
      <c r="AV298" s="15" t="s">
        <v>82</v>
      </c>
      <c r="AW298" s="15" t="s">
        <v>30</v>
      </c>
      <c r="AX298" s="15" t="s">
        <v>74</v>
      </c>
      <c r="AY298" s="197" t="s">
        <v>140</v>
      </c>
    </row>
    <row r="299" spans="2:51" s="13" customFormat="1">
      <c r="B299" s="164"/>
      <c r="D299" s="165" t="s">
        <v>180</v>
      </c>
      <c r="E299" s="166" t="s">
        <v>1</v>
      </c>
      <c r="F299" s="167" t="s">
        <v>1557</v>
      </c>
      <c r="H299" s="168">
        <v>10.5</v>
      </c>
      <c r="I299" s="169"/>
      <c r="L299" s="164"/>
      <c r="M299" s="170"/>
      <c r="N299" s="171"/>
      <c r="O299" s="171"/>
      <c r="P299" s="171"/>
      <c r="Q299" s="171"/>
      <c r="R299" s="171"/>
      <c r="S299" s="171"/>
      <c r="T299" s="172"/>
      <c r="AT299" s="166" t="s">
        <v>180</v>
      </c>
      <c r="AU299" s="166" t="s">
        <v>97</v>
      </c>
      <c r="AV299" s="13" t="s">
        <v>97</v>
      </c>
      <c r="AW299" s="13" t="s">
        <v>30</v>
      </c>
      <c r="AX299" s="13" t="s">
        <v>74</v>
      </c>
      <c r="AY299" s="166" t="s">
        <v>140</v>
      </c>
    </row>
    <row r="300" spans="2:51" s="16" customFormat="1">
      <c r="B300" s="203"/>
      <c r="D300" s="165" t="s">
        <v>180</v>
      </c>
      <c r="E300" s="204" t="s">
        <v>1</v>
      </c>
      <c r="F300" s="205" t="s">
        <v>882</v>
      </c>
      <c r="H300" s="206">
        <v>10.5</v>
      </c>
      <c r="I300" s="207"/>
      <c r="L300" s="203"/>
      <c r="M300" s="208"/>
      <c r="N300" s="209"/>
      <c r="O300" s="209"/>
      <c r="P300" s="209"/>
      <c r="Q300" s="209"/>
      <c r="R300" s="209"/>
      <c r="S300" s="209"/>
      <c r="T300" s="210"/>
      <c r="AT300" s="204" t="s">
        <v>180</v>
      </c>
      <c r="AU300" s="204" t="s">
        <v>97</v>
      </c>
      <c r="AV300" s="16" t="s">
        <v>151</v>
      </c>
      <c r="AW300" s="16" t="s">
        <v>30</v>
      </c>
      <c r="AX300" s="16" t="s">
        <v>74</v>
      </c>
      <c r="AY300" s="204" t="s">
        <v>140</v>
      </c>
    </row>
    <row r="301" spans="2:51" s="15" customFormat="1">
      <c r="B301" s="196"/>
      <c r="D301" s="165" t="s">
        <v>180</v>
      </c>
      <c r="E301" s="197" t="s">
        <v>1</v>
      </c>
      <c r="F301" s="198" t="s">
        <v>1524</v>
      </c>
      <c r="H301" s="197" t="s">
        <v>1</v>
      </c>
      <c r="I301" s="199"/>
      <c r="L301" s="196"/>
      <c r="M301" s="200"/>
      <c r="N301" s="201"/>
      <c r="O301" s="201"/>
      <c r="P301" s="201"/>
      <c r="Q301" s="201"/>
      <c r="R301" s="201"/>
      <c r="S301" s="201"/>
      <c r="T301" s="202"/>
      <c r="AT301" s="197" t="s">
        <v>180</v>
      </c>
      <c r="AU301" s="197" t="s">
        <v>97</v>
      </c>
      <c r="AV301" s="15" t="s">
        <v>82</v>
      </c>
      <c r="AW301" s="15" t="s">
        <v>30</v>
      </c>
      <c r="AX301" s="15" t="s">
        <v>74</v>
      </c>
      <c r="AY301" s="197" t="s">
        <v>140</v>
      </c>
    </row>
    <row r="302" spans="2:51" s="13" customFormat="1">
      <c r="B302" s="164"/>
      <c r="D302" s="165" t="s">
        <v>180</v>
      </c>
      <c r="E302" s="166" t="s">
        <v>1</v>
      </c>
      <c r="F302" s="167" t="s">
        <v>1558</v>
      </c>
      <c r="H302" s="168">
        <v>46.1</v>
      </c>
      <c r="I302" s="169"/>
      <c r="L302" s="164"/>
      <c r="M302" s="170"/>
      <c r="N302" s="171"/>
      <c r="O302" s="171"/>
      <c r="P302" s="171"/>
      <c r="Q302" s="171"/>
      <c r="R302" s="171"/>
      <c r="S302" s="171"/>
      <c r="T302" s="172"/>
      <c r="AT302" s="166" t="s">
        <v>180</v>
      </c>
      <c r="AU302" s="166" t="s">
        <v>97</v>
      </c>
      <c r="AV302" s="13" t="s">
        <v>97</v>
      </c>
      <c r="AW302" s="13" t="s">
        <v>30</v>
      </c>
      <c r="AX302" s="13" t="s">
        <v>74</v>
      </c>
      <c r="AY302" s="166" t="s">
        <v>140</v>
      </c>
    </row>
    <row r="303" spans="2:51" s="16" customFormat="1">
      <c r="B303" s="203"/>
      <c r="D303" s="165" t="s">
        <v>180</v>
      </c>
      <c r="E303" s="204" t="s">
        <v>1</v>
      </c>
      <c r="F303" s="205" t="s">
        <v>882</v>
      </c>
      <c r="H303" s="206">
        <v>46.1</v>
      </c>
      <c r="I303" s="207"/>
      <c r="L303" s="203"/>
      <c r="M303" s="208"/>
      <c r="N303" s="209"/>
      <c r="O303" s="209"/>
      <c r="P303" s="209"/>
      <c r="Q303" s="209"/>
      <c r="R303" s="209"/>
      <c r="S303" s="209"/>
      <c r="T303" s="210"/>
      <c r="AT303" s="204" t="s">
        <v>180</v>
      </c>
      <c r="AU303" s="204" t="s">
        <v>97</v>
      </c>
      <c r="AV303" s="16" t="s">
        <v>151</v>
      </c>
      <c r="AW303" s="16" t="s">
        <v>30</v>
      </c>
      <c r="AX303" s="16" t="s">
        <v>74</v>
      </c>
      <c r="AY303" s="204" t="s">
        <v>140</v>
      </c>
    </row>
    <row r="304" spans="2:51" s="14" customFormat="1">
      <c r="B304" s="173"/>
      <c r="D304" s="165" t="s">
        <v>180</v>
      </c>
      <c r="E304" s="174" t="s">
        <v>1</v>
      </c>
      <c r="F304" s="175" t="s">
        <v>182</v>
      </c>
      <c r="H304" s="176">
        <v>158.15</v>
      </c>
      <c r="I304" s="177"/>
      <c r="L304" s="173"/>
      <c r="M304" s="178"/>
      <c r="N304" s="179"/>
      <c r="O304" s="179"/>
      <c r="P304" s="179"/>
      <c r="Q304" s="179"/>
      <c r="R304" s="179"/>
      <c r="S304" s="179"/>
      <c r="T304" s="180"/>
      <c r="AT304" s="174" t="s">
        <v>180</v>
      </c>
      <c r="AU304" s="174" t="s">
        <v>97</v>
      </c>
      <c r="AV304" s="14" t="s">
        <v>146</v>
      </c>
      <c r="AW304" s="14" t="s">
        <v>30</v>
      </c>
      <c r="AX304" s="14" t="s">
        <v>82</v>
      </c>
      <c r="AY304" s="174" t="s">
        <v>140</v>
      </c>
    </row>
    <row r="305" spans="1:65" s="2" customFormat="1" ht="33" customHeight="1">
      <c r="A305" s="33"/>
      <c r="B305" s="150"/>
      <c r="C305" s="151" t="s">
        <v>214</v>
      </c>
      <c r="D305" s="151" t="s">
        <v>142</v>
      </c>
      <c r="E305" s="152" t="s">
        <v>1563</v>
      </c>
      <c r="F305" s="153" t="s">
        <v>1564</v>
      </c>
      <c r="G305" s="154" t="s">
        <v>145</v>
      </c>
      <c r="H305" s="155">
        <v>158.15</v>
      </c>
      <c r="I305" s="156"/>
      <c r="J305" s="155">
        <f>ROUND(I305*H305,2)</f>
        <v>0</v>
      </c>
      <c r="K305" s="157"/>
      <c r="L305" s="34"/>
      <c r="M305" s="158" t="s">
        <v>1</v>
      </c>
      <c r="N305" s="159" t="s">
        <v>40</v>
      </c>
      <c r="O305" s="59"/>
      <c r="P305" s="160">
        <f>O305*H305</f>
        <v>0</v>
      </c>
      <c r="Q305" s="160">
        <v>0</v>
      </c>
      <c r="R305" s="160">
        <f>Q305*H305</f>
        <v>0</v>
      </c>
      <c r="S305" s="160">
        <v>0</v>
      </c>
      <c r="T305" s="161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2" t="s">
        <v>146</v>
      </c>
      <c r="AT305" s="162" t="s">
        <v>142</v>
      </c>
      <c r="AU305" s="162" t="s">
        <v>97</v>
      </c>
      <c r="AY305" s="18" t="s">
        <v>140</v>
      </c>
      <c r="BE305" s="163">
        <f>IF(N305="základná",J305,0)</f>
        <v>0</v>
      </c>
      <c r="BF305" s="163">
        <f>IF(N305="znížená",J305,0)</f>
        <v>0</v>
      </c>
      <c r="BG305" s="163">
        <f>IF(N305="zákl. prenesená",J305,0)</f>
        <v>0</v>
      </c>
      <c r="BH305" s="163">
        <f>IF(N305="zníž. prenesená",J305,0)</f>
        <v>0</v>
      </c>
      <c r="BI305" s="163">
        <f>IF(N305="nulová",J305,0)</f>
        <v>0</v>
      </c>
      <c r="BJ305" s="18" t="s">
        <v>97</v>
      </c>
      <c r="BK305" s="163">
        <f>ROUND(I305*H305,2)</f>
        <v>0</v>
      </c>
      <c r="BL305" s="18" t="s">
        <v>146</v>
      </c>
      <c r="BM305" s="162" t="s">
        <v>1565</v>
      </c>
    </row>
    <row r="306" spans="1:65" s="15" customFormat="1">
      <c r="B306" s="196"/>
      <c r="D306" s="165" t="s">
        <v>180</v>
      </c>
      <c r="E306" s="197" t="s">
        <v>1</v>
      </c>
      <c r="F306" s="198" t="s">
        <v>1566</v>
      </c>
      <c r="H306" s="197" t="s">
        <v>1</v>
      </c>
      <c r="I306" s="199"/>
      <c r="L306" s="196"/>
      <c r="M306" s="200"/>
      <c r="N306" s="201"/>
      <c r="O306" s="201"/>
      <c r="P306" s="201"/>
      <c r="Q306" s="201"/>
      <c r="R306" s="201"/>
      <c r="S306" s="201"/>
      <c r="T306" s="202"/>
      <c r="AT306" s="197" t="s">
        <v>180</v>
      </c>
      <c r="AU306" s="197" t="s">
        <v>97</v>
      </c>
      <c r="AV306" s="15" t="s">
        <v>82</v>
      </c>
      <c r="AW306" s="15" t="s">
        <v>30</v>
      </c>
      <c r="AX306" s="15" t="s">
        <v>74</v>
      </c>
      <c r="AY306" s="197" t="s">
        <v>140</v>
      </c>
    </row>
    <row r="307" spans="1:65" s="15" customFormat="1">
      <c r="B307" s="196"/>
      <c r="D307" s="165" t="s">
        <v>180</v>
      </c>
      <c r="E307" s="197" t="s">
        <v>1</v>
      </c>
      <c r="F307" s="198" t="s">
        <v>1510</v>
      </c>
      <c r="H307" s="197" t="s">
        <v>1</v>
      </c>
      <c r="I307" s="199"/>
      <c r="L307" s="196"/>
      <c r="M307" s="200"/>
      <c r="N307" s="201"/>
      <c r="O307" s="201"/>
      <c r="P307" s="201"/>
      <c r="Q307" s="201"/>
      <c r="R307" s="201"/>
      <c r="S307" s="201"/>
      <c r="T307" s="202"/>
      <c r="AT307" s="197" t="s">
        <v>180</v>
      </c>
      <c r="AU307" s="197" t="s">
        <v>97</v>
      </c>
      <c r="AV307" s="15" t="s">
        <v>82</v>
      </c>
      <c r="AW307" s="15" t="s">
        <v>30</v>
      </c>
      <c r="AX307" s="15" t="s">
        <v>74</v>
      </c>
      <c r="AY307" s="197" t="s">
        <v>140</v>
      </c>
    </row>
    <row r="308" spans="1:65" s="13" customFormat="1">
      <c r="B308" s="164"/>
      <c r="D308" s="165" t="s">
        <v>180</v>
      </c>
      <c r="E308" s="166" t="s">
        <v>1</v>
      </c>
      <c r="F308" s="167" t="s">
        <v>1552</v>
      </c>
      <c r="H308" s="168">
        <v>21</v>
      </c>
      <c r="I308" s="169"/>
      <c r="L308" s="164"/>
      <c r="M308" s="170"/>
      <c r="N308" s="171"/>
      <c r="O308" s="171"/>
      <c r="P308" s="171"/>
      <c r="Q308" s="171"/>
      <c r="R308" s="171"/>
      <c r="S308" s="171"/>
      <c r="T308" s="172"/>
      <c r="AT308" s="166" t="s">
        <v>180</v>
      </c>
      <c r="AU308" s="166" t="s">
        <v>97</v>
      </c>
      <c r="AV308" s="13" t="s">
        <v>97</v>
      </c>
      <c r="AW308" s="13" t="s">
        <v>30</v>
      </c>
      <c r="AX308" s="13" t="s">
        <v>74</v>
      </c>
      <c r="AY308" s="166" t="s">
        <v>140</v>
      </c>
    </row>
    <row r="309" spans="1:65" s="16" customFormat="1">
      <c r="B309" s="203"/>
      <c r="D309" s="165" t="s">
        <v>180</v>
      </c>
      <c r="E309" s="204" t="s">
        <v>1</v>
      </c>
      <c r="F309" s="205" t="s">
        <v>882</v>
      </c>
      <c r="H309" s="206">
        <v>21</v>
      </c>
      <c r="I309" s="207"/>
      <c r="L309" s="203"/>
      <c r="M309" s="208"/>
      <c r="N309" s="209"/>
      <c r="O309" s="209"/>
      <c r="P309" s="209"/>
      <c r="Q309" s="209"/>
      <c r="R309" s="209"/>
      <c r="S309" s="209"/>
      <c r="T309" s="210"/>
      <c r="AT309" s="204" t="s">
        <v>180</v>
      </c>
      <c r="AU309" s="204" t="s">
        <v>97</v>
      </c>
      <c r="AV309" s="16" t="s">
        <v>151</v>
      </c>
      <c r="AW309" s="16" t="s">
        <v>30</v>
      </c>
      <c r="AX309" s="16" t="s">
        <v>74</v>
      </c>
      <c r="AY309" s="204" t="s">
        <v>140</v>
      </c>
    </row>
    <row r="310" spans="1:65" s="15" customFormat="1">
      <c r="B310" s="196"/>
      <c r="D310" s="165" t="s">
        <v>180</v>
      </c>
      <c r="E310" s="197" t="s">
        <v>1</v>
      </c>
      <c r="F310" s="198" t="s">
        <v>1512</v>
      </c>
      <c r="H310" s="197" t="s">
        <v>1</v>
      </c>
      <c r="I310" s="199"/>
      <c r="L310" s="196"/>
      <c r="M310" s="200"/>
      <c r="N310" s="201"/>
      <c r="O310" s="201"/>
      <c r="P310" s="201"/>
      <c r="Q310" s="201"/>
      <c r="R310" s="201"/>
      <c r="S310" s="201"/>
      <c r="T310" s="202"/>
      <c r="AT310" s="197" t="s">
        <v>180</v>
      </c>
      <c r="AU310" s="197" t="s">
        <v>97</v>
      </c>
      <c r="AV310" s="15" t="s">
        <v>82</v>
      </c>
      <c r="AW310" s="15" t="s">
        <v>30</v>
      </c>
      <c r="AX310" s="15" t="s">
        <v>74</v>
      </c>
      <c r="AY310" s="197" t="s">
        <v>140</v>
      </c>
    </row>
    <row r="311" spans="1:65" s="13" customFormat="1">
      <c r="B311" s="164"/>
      <c r="D311" s="165" t="s">
        <v>180</v>
      </c>
      <c r="E311" s="166" t="s">
        <v>1</v>
      </c>
      <c r="F311" s="167" t="s">
        <v>1553</v>
      </c>
      <c r="H311" s="168">
        <v>15</v>
      </c>
      <c r="I311" s="169"/>
      <c r="L311" s="164"/>
      <c r="M311" s="170"/>
      <c r="N311" s="171"/>
      <c r="O311" s="171"/>
      <c r="P311" s="171"/>
      <c r="Q311" s="171"/>
      <c r="R311" s="171"/>
      <c r="S311" s="171"/>
      <c r="T311" s="172"/>
      <c r="AT311" s="166" t="s">
        <v>180</v>
      </c>
      <c r="AU311" s="166" t="s">
        <v>97</v>
      </c>
      <c r="AV311" s="13" t="s">
        <v>97</v>
      </c>
      <c r="AW311" s="13" t="s">
        <v>30</v>
      </c>
      <c r="AX311" s="13" t="s">
        <v>74</v>
      </c>
      <c r="AY311" s="166" t="s">
        <v>140</v>
      </c>
    </row>
    <row r="312" spans="1:65" s="16" customFormat="1">
      <c r="B312" s="203"/>
      <c r="D312" s="165" t="s">
        <v>180</v>
      </c>
      <c r="E312" s="204" t="s">
        <v>1</v>
      </c>
      <c r="F312" s="205" t="s">
        <v>882</v>
      </c>
      <c r="H312" s="206">
        <v>15</v>
      </c>
      <c r="I312" s="207"/>
      <c r="L312" s="203"/>
      <c r="M312" s="208"/>
      <c r="N312" s="209"/>
      <c r="O312" s="209"/>
      <c r="P312" s="209"/>
      <c r="Q312" s="209"/>
      <c r="R312" s="209"/>
      <c r="S312" s="209"/>
      <c r="T312" s="210"/>
      <c r="AT312" s="204" t="s">
        <v>180</v>
      </c>
      <c r="AU312" s="204" t="s">
        <v>97</v>
      </c>
      <c r="AV312" s="16" t="s">
        <v>151</v>
      </c>
      <c r="AW312" s="16" t="s">
        <v>30</v>
      </c>
      <c r="AX312" s="16" t="s">
        <v>74</v>
      </c>
      <c r="AY312" s="204" t="s">
        <v>140</v>
      </c>
    </row>
    <row r="313" spans="1:65" s="15" customFormat="1">
      <c r="B313" s="196"/>
      <c r="D313" s="165" t="s">
        <v>180</v>
      </c>
      <c r="E313" s="197" t="s">
        <v>1</v>
      </c>
      <c r="F313" s="198" t="s">
        <v>1514</v>
      </c>
      <c r="H313" s="197" t="s">
        <v>1</v>
      </c>
      <c r="I313" s="199"/>
      <c r="L313" s="196"/>
      <c r="M313" s="200"/>
      <c r="N313" s="201"/>
      <c r="O313" s="201"/>
      <c r="P313" s="201"/>
      <c r="Q313" s="201"/>
      <c r="R313" s="201"/>
      <c r="S313" s="201"/>
      <c r="T313" s="202"/>
      <c r="AT313" s="197" t="s">
        <v>180</v>
      </c>
      <c r="AU313" s="197" t="s">
        <v>97</v>
      </c>
      <c r="AV313" s="15" t="s">
        <v>82</v>
      </c>
      <c r="AW313" s="15" t="s">
        <v>30</v>
      </c>
      <c r="AX313" s="15" t="s">
        <v>74</v>
      </c>
      <c r="AY313" s="197" t="s">
        <v>140</v>
      </c>
    </row>
    <row r="314" spans="1:65" s="13" customFormat="1">
      <c r="B314" s="164"/>
      <c r="D314" s="165" t="s">
        <v>180</v>
      </c>
      <c r="E314" s="166" t="s">
        <v>1</v>
      </c>
      <c r="F314" s="167" t="s">
        <v>1554</v>
      </c>
      <c r="H314" s="168">
        <v>14</v>
      </c>
      <c r="I314" s="169"/>
      <c r="L314" s="164"/>
      <c r="M314" s="170"/>
      <c r="N314" s="171"/>
      <c r="O314" s="171"/>
      <c r="P314" s="171"/>
      <c r="Q314" s="171"/>
      <c r="R314" s="171"/>
      <c r="S314" s="171"/>
      <c r="T314" s="172"/>
      <c r="AT314" s="166" t="s">
        <v>180</v>
      </c>
      <c r="AU314" s="166" t="s">
        <v>97</v>
      </c>
      <c r="AV314" s="13" t="s">
        <v>97</v>
      </c>
      <c r="AW314" s="13" t="s">
        <v>30</v>
      </c>
      <c r="AX314" s="13" t="s">
        <v>74</v>
      </c>
      <c r="AY314" s="166" t="s">
        <v>140</v>
      </c>
    </row>
    <row r="315" spans="1:65" s="16" customFormat="1">
      <c r="B315" s="203"/>
      <c r="D315" s="165" t="s">
        <v>180</v>
      </c>
      <c r="E315" s="204" t="s">
        <v>1</v>
      </c>
      <c r="F315" s="205" t="s">
        <v>882</v>
      </c>
      <c r="H315" s="206">
        <v>14</v>
      </c>
      <c r="I315" s="207"/>
      <c r="L315" s="203"/>
      <c r="M315" s="208"/>
      <c r="N315" s="209"/>
      <c r="O315" s="209"/>
      <c r="P315" s="209"/>
      <c r="Q315" s="209"/>
      <c r="R315" s="209"/>
      <c r="S315" s="209"/>
      <c r="T315" s="210"/>
      <c r="AT315" s="204" t="s">
        <v>180</v>
      </c>
      <c r="AU315" s="204" t="s">
        <v>97</v>
      </c>
      <c r="AV315" s="16" t="s">
        <v>151</v>
      </c>
      <c r="AW315" s="16" t="s">
        <v>30</v>
      </c>
      <c r="AX315" s="16" t="s">
        <v>74</v>
      </c>
      <c r="AY315" s="204" t="s">
        <v>140</v>
      </c>
    </row>
    <row r="316" spans="1:65" s="15" customFormat="1">
      <c r="B316" s="196"/>
      <c r="D316" s="165" t="s">
        <v>180</v>
      </c>
      <c r="E316" s="197" t="s">
        <v>1</v>
      </c>
      <c r="F316" s="198" t="s">
        <v>1516</v>
      </c>
      <c r="H316" s="197" t="s">
        <v>1</v>
      </c>
      <c r="I316" s="199"/>
      <c r="L316" s="196"/>
      <c r="M316" s="200"/>
      <c r="N316" s="201"/>
      <c r="O316" s="201"/>
      <c r="P316" s="201"/>
      <c r="Q316" s="201"/>
      <c r="R316" s="201"/>
      <c r="S316" s="201"/>
      <c r="T316" s="202"/>
      <c r="AT316" s="197" t="s">
        <v>180</v>
      </c>
      <c r="AU316" s="197" t="s">
        <v>97</v>
      </c>
      <c r="AV316" s="15" t="s">
        <v>82</v>
      </c>
      <c r="AW316" s="15" t="s">
        <v>30</v>
      </c>
      <c r="AX316" s="15" t="s">
        <v>74</v>
      </c>
      <c r="AY316" s="197" t="s">
        <v>140</v>
      </c>
    </row>
    <row r="317" spans="1:65" s="13" customFormat="1">
      <c r="B317" s="164"/>
      <c r="D317" s="165" t="s">
        <v>180</v>
      </c>
      <c r="E317" s="166" t="s">
        <v>1</v>
      </c>
      <c r="F317" s="167" t="s">
        <v>1555</v>
      </c>
      <c r="H317" s="168">
        <v>18.75</v>
      </c>
      <c r="I317" s="169"/>
      <c r="L317" s="164"/>
      <c r="M317" s="170"/>
      <c r="N317" s="171"/>
      <c r="O317" s="171"/>
      <c r="P317" s="171"/>
      <c r="Q317" s="171"/>
      <c r="R317" s="171"/>
      <c r="S317" s="171"/>
      <c r="T317" s="172"/>
      <c r="AT317" s="166" t="s">
        <v>180</v>
      </c>
      <c r="AU317" s="166" t="s">
        <v>97</v>
      </c>
      <c r="AV317" s="13" t="s">
        <v>97</v>
      </c>
      <c r="AW317" s="13" t="s">
        <v>30</v>
      </c>
      <c r="AX317" s="13" t="s">
        <v>74</v>
      </c>
      <c r="AY317" s="166" t="s">
        <v>140</v>
      </c>
    </row>
    <row r="318" spans="1:65" s="16" customFormat="1">
      <c r="B318" s="203"/>
      <c r="D318" s="165" t="s">
        <v>180</v>
      </c>
      <c r="E318" s="204" t="s">
        <v>1</v>
      </c>
      <c r="F318" s="205" t="s">
        <v>882</v>
      </c>
      <c r="H318" s="206">
        <v>18.75</v>
      </c>
      <c r="I318" s="207"/>
      <c r="L318" s="203"/>
      <c r="M318" s="208"/>
      <c r="N318" s="209"/>
      <c r="O318" s="209"/>
      <c r="P318" s="209"/>
      <c r="Q318" s="209"/>
      <c r="R318" s="209"/>
      <c r="S318" s="209"/>
      <c r="T318" s="210"/>
      <c r="AT318" s="204" t="s">
        <v>180</v>
      </c>
      <c r="AU318" s="204" t="s">
        <v>97</v>
      </c>
      <c r="AV318" s="16" t="s">
        <v>151</v>
      </c>
      <c r="AW318" s="16" t="s">
        <v>30</v>
      </c>
      <c r="AX318" s="16" t="s">
        <v>74</v>
      </c>
      <c r="AY318" s="204" t="s">
        <v>140</v>
      </c>
    </row>
    <row r="319" spans="1:65" s="15" customFormat="1">
      <c r="B319" s="196"/>
      <c r="D319" s="165" t="s">
        <v>180</v>
      </c>
      <c r="E319" s="197" t="s">
        <v>1</v>
      </c>
      <c r="F319" s="198" t="s">
        <v>1518</v>
      </c>
      <c r="H319" s="197" t="s">
        <v>1</v>
      </c>
      <c r="I319" s="199"/>
      <c r="L319" s="196"/>
      <c r="M319" s="200"/>
      <c r="N319" s="201"/>
      <c r="O319" s="201"/>
      <c r="P319" s="201"/>
      <c r="Q319" s="201"/>
      <c r="R319" s="201"/>
      <c r="S319" s="201"/>
      <c r="T319" s="202"/>
      <c r="AT319" s="197" t="s">
        <v>180</v>
      </c>
      <c r="AU319" s="197" t="s">
        <v>97</v>
      </c>
      <c r="AV319" s="15" t="s">
        <v>82</v>
      </c>
      <c r="AW319" s="15" t="s">
        <v>30</v>
      </c>
      <c r="AX319" s="15" t="s">
        <v>74</v>
      </c>
      <c r="AY319" s="197" t="s">
        <v>140</v>
      </c>
    </row>
    <row r="320" spans="1:65" s="13" customFormat="1">
      <c r="B320" s="164"/>
      <c r="D320" s="165" t="s">
        <v>180</v>
      </c>
      <c r="E320" s="166" t="s">
        <v>1</v>
      </c>
      <c r="F320" s="167" t="s">
        <v>1523</v>
      </c>
      <c r="H320" s="168">
        <v>14</v>
      </c>
      <c r="I320" s="169"/>
      <c r="L320" s="164"/>
      <c r="M320" s="170"/>
      <c r="N320" s="171"/>
      <c r="O320" s="171"/>
      <c r="P320" s="171"/>
      <c r="Q320" s="171"/>
      <c r="R320" s="171"/>
      <c r="S320" s="171"/>
      <c r="T320" s="172"/>
      <c r="AT320" s="166" t="s">
        <v>180</v>
      </c>
      <c r="AU320" s="166" t="s">
        <v>97</v>
      </c>
      <c r="AV320" s="13" t="s">
        <v>97</v>
      </c>
      <c r="AW320" s="13" t="s">
        <v>30</v>
      </c>
      <c r="AX320" s="13" t="s">
        <v>74</v>
      </c>
      <c r="AY320" s="166" t="s">
        <v>140</v>
      </c>
    </row>
    <row r="321" spans="1:65" s="16" customFormat="1">
      <c r="B321" s="203"/>
      <c r="D321" s="165" t="s">
        <v>180</v>
      </c>
      <c r="E321" s="204" t="s">
        <v>1</v>
      </c>
      <c r="F321" s="205" t="s">
        <v>882</v>
      </c>
      <c r="H321" s="206">
        <v>14</v>
      </c>
      <c r="I321" s="207"/>
      <c r="L321" s="203"/>
      <c r="M321" s="208"/>
      <c r="N321" s="209"/>
      <c r="O321" s="209"/>
      <c r="P321" s="209"/>
      <c r="Q321" s="209"/>
      <c r="R321" s="209"/>
      <c r="S321" s="209"/>
      <c r="T321" s="210"/>
      <c r="AT321" s="204" t="s">
        <v>180</v>
      </c>
      <c r="AU321" s="204" t="s">
        <v>97</v>
      </c>
      <c r="AV321" s="16" t="s">
        <v>151</v>
      </c>
      <c r="AW321" s="16" t="s">
        <v>30</v>
      </c>
      <c r="AX321" s="16" t="s">
        <v>74</v>
      </c>
      <c r="AY321" s="204" t="s">
        <v>140</v>
      </c>
    </row>
    <row r="322" spans="1:65" s="15" customFormat="1">
      <c r="B322" s="196"/>
      <c r="D322" s="165" t="s">
        <v>180</v>
      </c>
      <c r="E322" s="197" t="s">
        <v>1</v>
      </c>
      <c r="F322" s="198" t="s">
        <v>1520</v>
      </c>
      <c r="H322" s="197" t="s">
        <v>1</v>
      </c>
      <c r="I322" s="199"/>
      <c r="L322" s="196"/>
      <c r="M322" s="200"/>
      <c r="N322" s="201"/>
      <c r="O322" s="201"/>
      <c r="P322" s="201"/>
      <c r="Q322" s="201"/>
      <c r="R322" s="201"/>
      <c r="S322" s="201"/>
      <c r="T322" s="202"/>
      <c r="AT322" s="197" t="s">
        <v>180</v>
      </c>
      <c r="AU322" s="197" t="s">
        <v>97</v>
      </c>
      <c r="AV322" s="15" t="s">
        <v>82</v>
      </c>
      <c r="AW322" s="15" t="s">
        <v>30</v>
      </c>
      <c r="AX322" s="15" t="s">
        <v>74</v>
      </c>
      <c r="AY322" s="197" t="s">
        <v>140</v>
      </c>
    </row>
    <row r="323" spans="1:65" s="13" customFormat="1">
      <c r="B323" s="164"/>
      <c r="D323" s="165" t="s">
        <v>180</v>
      </c>
      <c r="E323" s="166" t="s">
        <v>1</v>
      </c>
      <c r="F323" s="167" t="s">
        <v>1556</v>
      </c>
      <c r="H323" s="168">
        <v>18.8</v>
      </c>
      <c r="I323" s="169"/>
      <c r="L323" s="164"/>
      <c r="M323" s="170"/>
      <c r="N323" s="171"/>
      <c r="O323" s="171"/>
      <c r="P323" s="171"/>
      <c r="Q323" s="171"/>
      <c r="R323" s="171"/>
      <c r="S323" s="171"/>
      <c r="T323" s="172"/>
      <c r="AT323" s="166" t="s">
        <v>180</v>
      </c>
      <c r="AU323" s="166" t="s">
        <v>97</v>
      </c>
      <c r="AV323" s="13" t="s">
        <v>97</v>
      </c>
      <c r="AW323" s="13" t="s">
        <v>30</v>
      </c>
      <c r="AX323" s="13" t="s">
        <v>74</v>
      </c>
      <c r="AY323" s="166" t="s">
        <v>140</v>
      </c>
    </row>
    <row r="324" spans="1:65" s="16" customFormat="1">
      <c r="B324" s="203"/>
      <c r="D324" s="165" t="s">
        <v>180</v>
      </c>
      <c r="E324" s="204" t="s">
        <v>1</v>
      </c>
      <c r="F324" s="205" t="s">
        <v>882</v>
      </c>
      <c r="H324" s="206">
        <v>18.8</v>
      </c>
      <c r="I324" s="207"/>
      <c r="L324" s="203"/>
      <c r="M324" s="208"/>
      <c r="N324" s="209"/>
      <c r="O324" s="209"/>
      <c r="P324" s="209"/>
      <c r="Q324" s="209"/>
      <c r="R324" s="209"/>
      <c r="S324" s="209"/>
      <c r="T324" s="210"/>
      <c r="AT324" s="204" t="s">
        <v>180</v>
      </c>
      <c r="AU324" s="204" t="s">
        <v>97</v>
      </c>
      <c r="AV324" s="16" t="s">
        <v>151</v>
      </c>
      <c r="AW324" s="16" t="s">
        <v>30</v>
      </c>
      <c r="AX324" s="16" t="s">
        <v>74</v>
      </c>
      <c r="AY324" s="204" t="s">
        <v>140</v>
      </c>
    </row>
    <row r="325" spans="1:65" s="15" customFormat="1">
      <c r="B325" s="196"/>
      <c r="D325" s="165" t="s">
        <v>180</v>
      </c>
      <c r="E325" s="197" t="s">
        <v>1</v>
      </c>
      <c r="F325" s="198" t="s">
        <v>1522</v>
      </c>
      <c r="H325" s="197" t="s">
        <v>1</v>
      </c>
      <c r="I325" s="199"/>
      <c r="L325" s="196"/>
      <c r="M325" s="200"/>
      <c r="N325" s="201"/>
      <c r="O325" s="201"/>
      <c r="P325" s="201"/>
      <c r="Q325" s="201"/>
      <c r="R325" s="201"/>
      <c r="S325" s="201"/>
      <c r="T325" s="202"/>
      <c r="AT325" s="197" t="s">
        <v>180</v>
      </c>
      <c r="AU325" s="197" t="s">
        <v>97</v>
      </c>
      <c r="AV325" s="15" t="s">
        <v>82</v>
      </c>
      <c r="AW325" s="15" t="s">
        <v>30</v>
      </c>
      <c r="AX325" s="15" t="s">
        <v>74</v>
      </c>
      <c r="AY325" s="197" t="s">
        <v>140</v>
      </c>
    </row>
    <row r="326" spans="1:65" s="13" customFormat="1">
      <c r="B326" s="164"/>
      <c r="D326" s="165" t="s">
        <v>180</v>
      </c>
      <c r="E326" s="166" t="s">
        <v>1</v>
      </c>
      <c r="F326" s="167" t="s">
        <v>1557</v>
      </c>
      <c r="H326" s="168">
        <v>10.5</v>
      </c>
      <c r="I326" s="169"/>
      <c r="L326" s="164"/>
      <c r="M326" s="170"/>
      <c r="N326" s="171"/>
      <c r="O326" s="171"/>
      <c r="P326" s="171"/>
      <c r="Q326" s="171"/>
      <c r="R326" s="171"/>
      <c r="S326" s="171"/>
      <c r="T326" s="172"/>
      <c r="AT326" s="166" t="s">
        <v>180</v>
      </c>
      <c r="AU326" s="166" t="s">
        <v>97</v>
      </c>
      <c r="AV326" s="13" t="s">
        <v>97</v>
      </c>
      <c r="AW326" s="13" t="s">
        <v>30</v>
      </c>
      <c r="AX326" s="13" t="s">
        <v>74</v>
      </c>
      <c r="AY326" s="166" t="s">
        <v>140</v>
      </c>
    </row>
    <row r="327" spans="1:65" s="16" customFormat="1">
      <c r="B327" s="203"/>
      <c r="D327" s="165" t="s">
        <v>180</v>
      </c>
      <c r="E327" s="204" t="s">
        <v>1</v>
      </c>
      <c r="F327" s="205" t="s">
        <v>882</v>
      </c>
      <c r="H327" s="206">
        <v>10.5</v>
      </c>
      <c r="I327" s="207"/>
      <c r="L327" s="203"/>
      <c r="M327" s="208"/>
      <c r="N327" s="209"/>
      <c r="O327" s="209"/>
      <c r="P327" s="209"/>
      <c r="Q327" s="209"/>
      <c r="R327" s="209"/>
      <c r="S327" s="209"/>
      <c r="T327" s="210"/>
      <c r="AT327" s="204" t="s">
        <v>180</v>
      </c>
      <c r="AU327" s="204" t="s">
        <v>97</v>
      </c>
      <c r="AV327" s="16" t="s">
        <v>151</v>
      </c>
      <c r="AW327" s="16" t="s">
        <v>30</v>
      </c>
      <c r="AX327" s="16" t="s">
        <v>74</v>
      </c>
      <c r="AY327" s="204" t="s">
        <v>140</v>
      </c>
    </row>
    <row r="328" spans="1:65" s="15" customFormat="1">
      <c r="B328" s="196"/>
      <c r="D328" s="165" t="s">
        <v>180</v>
      </c>
      <c r="E328" s="197" t="s">
        <v>1</v>
      </c>
      <c r="F328" s="198" t="s">
        <v>1524</v>
      </c>
      <c r="H328" s="197" t="s">
        <v>1</v>
      </c>
      <c r="I328" s="199"/>
      <c r="L328" s="196"/>
      <c r="M328" s="200"/>
      <c r="N328" s="201"/>
      <c r="O328" s="201"/>
      <c r="P328" s="201"/>
      <c r="Q328" s="201"/>
      <c r="R328" s="201"/>
      <c r="S328" s="201"/>
      <c r="T328" s="202"/>
      <c r="AT328" s="197" t="s">
        <v>180</v>
      </c>
      <c r="AU328" s="197" t="s">
        <v>97</v>
      </c>
      <c r="AV328" s="15" t="s">
        <v>82</v>
      </c>
      <c r="AW328" s="15" t="s">
        <v>30</v>
      </c>
      <c r="AX328" s="15" t="s">
        <v>74</v>
      </c>
      <c r="AY328" s="197" t="s">
        <v>140</v>
      </c>
    </row>
    <row r="329" spans="1:65" s="13" customFormat="1">
      <c r="B329" s="164"/>
      <c r="D329" s="165" t="s">
        <v>180</v>
      </c>
      <c r="E329" s="166" t="s">
        <v>1</v>
      </c>
      <c r="F329" s="167" t="s">
        <v>1558</v>
      </c>
      <c r="H329" s="168">
        <v>46.1</v>
      </c>
      <c r="I329" s="169"/>
      <c r="L329" s="164"/>
      <c r="M329" s="170"/>
      <c r="N329" s="171"/>
      <c r="O329" s="171"/>
      <c r="P329" s="171"/>
      <c r="Q329" s="171"/>
      <c r="R329" s="171"/>
      <c r="S329" s="171"/>
      <c r="T329" s="172"/>
      <c r="AT329" s="166" t="s">
        <v>180</v>
      </c>
      <c r="AU329" s="166" t="s">
        <v>97</v>
      </c>
      <c r="AV329" s="13" t="s">
        <v>97</v>
      </c>
      <c r="AW329" s="13" t="s">
        <v>30</v>
      </c>
      <c r="AX329" s="13" t="s">
        <v>74</v>
      </c>
      <c r="AY329" s="166" t="s">
        <v>140</v>
      </c>
    </row>
    <row r="330" spans="1:65" s="16" customFormat="1">
      <c r="B330" s="203"/>
      <c r="D330" s="165" t="s">
        <v>180</v>
      </c>
      <c r="E330" s="204" t="s">
        <v>1</v>
      </c>
      <c r="F330" s="205" t="s">
        <v>882</v>
      </c>
      <c r="H330" s="206">
        <v>46.1</v>
      </c>
      <c r="I330" s="207"/>
      <c r="L330" s="203"/>
      <c r="M330" s="208"/>
      <c r="N330" s="209"/>
      <c r="O330" s="209"/>
      <c r="P330" s="209"/>
      <c r="Q330" s="209"/>
      <c r="R330" s="209"/>
      <c r="S330" s="209"/>
      <c r="T330" s="210"/>
      <c r="AT330" s="204" t="s">
        <v>180</v>
      </c>
      <c r="AU330" s="204" t="s">
        <v>97</v>
      </c>
      <c r="AV330" s="16" t="s">
        <v>151</v>
      </c>
      <c r="AW330" s="16" t="s">
        <v>30</v>
      </c>
      <c r="AX330" s="16" t="s">
        <v>74</v>
      </c>
      <c r="AY330" s="204" t="s">
        <v>140</v>
      </c>
    </row>
    <row r="331" spans="1:65" s="14" customFormat="1">
      <c r="B331" s="173"/>
      <c r="D331" s="165" t="s">
        <v>180</v>
      </c>
      <c r="E331" s="174" t="s">
        <v>1</v>
      </c>
      <c r="F331" s="175" t="s">
        <v>182</v>
      </c>
      <c r="H331" s="176">
        <v>158.15</v>
      </c>
      <c r="I331" s="177"/>
      <c r="L331" s="173"/>
      <c r="M331" s="178"/>
      <c r="N331" s="179"/>
      <c r="O331" s="179"/>
      <c r="P331" s="179"/>
      <c r="Q331" s="179"/>
      <c r="R331" s="179"/>
      <c r="S331" s="179"/>
      <c r="T331" s="180"/>
      <c r="AT331" s="174" t="s">
        <v>180</v>
      </c>
      <c r="AU331" s="174" t="s">
        <v>97</v>
      </c>
      <c r="AV331" s="14" t="s">
        <v>146</v>
      </c>
      <c r="AW331" s="14" t="s">
        <v>30</v>
      </c>
      <c r="AX331" s="14" t="s">
        <v>82</v>
      </c>
      <c r="AY331" s="174" t="s">
        <v>140</v>
      </c>
    </row>
    <row r="332" spans="1:65" s="2" customFormat="1" ht="21.75" customHeight="1">
      <c r="A332" s="33"/>
      <c r="B332" s="150"/>
      <c r="C332" s="181" t="s">
        <v>218</v>
      </c>
      <c r="D332" s="181" t="s">
        <v>189</v>
      </c>
      <c r="E332" s="182" t="s">
        <v>1567</v>
      </c>
      <c r="F332" s="183" t="s">
        <v>1568</v>
      </c>
      <c r="G332" s="184" t="s">
        <v>145</v>
      </c>
      <c r="H332" s="185">
        <v>166.06</v>
      </c>
      <c r="I332" s="186"/>
      <c r="J332" s="185">
        <f>ROUND(I332*H332,2)</f>
        <v>0</v>
      </c>
      <c r="K332" s="187"/>
      <c r="L332" s="188"/>
      <c r="M332" s="189" t="s">
        <v>1</v>
      </c>
      <c r="N332" s="190" t="s">
        <v>40</v>
      </c>
      <c r="O332" s="59"/>
      <c r="P332" s="160">
        <f>O332*H332</f>
        <v>0</v>
      </c>
      <c r="Q332" s="160">
        <v>1E-3</v>
      </c>
      <c r="R332" s="160">
        <f>Q332*H332</f>
        <v>0.16606000000000001</v>
      </c>
      <c r="S332" s="160">
        <v>0</v>
      </c>
      <c r="T332" s="161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2" t="s">
        <v>171</v>
      </c>
      <c r="AT332" s="162" t="s">
        <v>189</v>
      </c>
      <c r="AU332" s="162" t="s">
        <v>97</v>
      </c>
      <c r="AY332" s="18" t="s">
        <v>140</v>
      </c>
      <c r="BE332" s="163">
        <f>IF(N332="základná",J332,0)</f>
        <v>0</v>
      </c>
      <c r="BF332" s="163">
        <f>IF(N332="znížená",J332,0)</f>
        <v>0</v>
      </c>
      <c r="BG332" s="163">
        <f>IF(N332="zákl. prenesená",J332,0)</f>
        <v>0</v>
      </c>
      <c r="BH332" s="163">
        <f>IF(N332="zníž. prenesená",J332,0)</f>
        <v>0</v>
      </c>
      <c r="BI332" s="163">
        <f>IF(N332="nulová",J332,0)</f>
        <v>0</v>
      </c>
      <c r="BJ332" s="18" t="s">
        <v>97</v>
      </c>
      <c r="BK332" s="163">
        <f>ROUND(I332*H332,2)</f>
        <v>0</v>
      </c>
      <c r="BL332" s="18" t="s">
        <v>146</v>
      </c>
      <c r="BM332" s="162" t="s">
        <v>1569</v>
      </c>
    </row>
    <row r="333" spans="1:65" s="13" customFormat="1">
      <c r="B333" s="164"/>
      <c r="D333" s="165" t="s">
        <v>180</v>
      </c>
      <c r="E333" s="166" t="s">
        <v>1</v>
      </c>
      <c r="F333" s="167" t="s">
        <v>1570</v>
      </c>
      <c r="H333" s="168">
        <v>166.06</v>
      </c>
      <c r="I333" s="169"/>
      <c r="L333" s="164"/>
      <c r="M333" s="170"/>
      <c r="N333" s="171"/>
      <c r="O333" s="171"/>
      <c r="P333" s="171"/>
      <c r="Q333" s="171"/>
      <c r="R333" s="171"/>
      <c r="S333" s="171"/>
      <c r="T333" s="172"/>
      <c r="AT333" s="166" t="s">
        <v>180</v>
      </c>
      <c r="AU333" s="166" t="s">
        <v>97</v>
      </c>
      <c r="AV333" s="13" t="s">
        <v>97</v>
      </c>
      <c r="AW333" s="13" t="s">
        <v>30</v>
      </c>
      <c r="AX333" s="13" t="s">
        <v>74</v>
      </c>
      <c r="AY333" s="166" t="s">
        <v>140</v>
      </c>
    </row>
    <row r="334" spans="1:65" s="14" customFormat="1">
      <c r="B334" s="173"/>
      <c r="D334" s="165" t="s">
        <v>180</v>
      </c>
      <c r="E334" s="174" t="s">
        <v>1</v>
      </c>
      <c r="F334" s="175" t="s">
        <v>182</v>
      </c>
      <c r="H334" s="176">
        <v>166.06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4" t="s">
        <v>180</v>
      </c>
      <c r="AU334" s="174" t="s">
        <v>97</v>
      </c>
      <c r="AV334" s="14" t="s">
        <v>146</v>
      </c>
      <c r="AW334" s="14" t="s">
        <v>30</v>
      </c>
      <c r="AX334" s="14" t="s">
        <v>82</v>
      </c>
      <c r="AY334" s="174" t="s">
        <v>140</v>
      </c>
    </row>
    <row r="335" spans="1:65" s="12" customFormat="1" ht="22.8" customHeight="1">
      <c r="B335" s="137"/>
      <c r="D335" s="138" t="s">
        <v>73</v>
      </c>
      <c r="E335" s="148" t="s">
        <v>175</v>
      </c>
      <c r="F335" s="148" t="s">
        <v>266</v>
      </c>
      <c r="I335" s="140"/>
      <c r="J335" s="149">
        <f>BK335</f>
        <v>0</v>
      </c>
      <c r="L335" s="137"/>
      <c r="M335" s="142"/>
      <c r="N335" s="143"/>
      <c r="O335" s="143"/>
      <c r="P335" s="144">
        <f>SUM(P336:P382)</f>
        <v>0</v>
      </c>
      <c r="Q335" s="143"/>
      <c r="R335" s="144">
        <f>SUM(R336:R382)</f>
        <v>35.018034799999995</v>
      </c>
      <c r="S335" s="143"/>
      <c r="T335" s="145">
        <f>SUM(T336:T382)</f>
        <v>0</v>
      </c>
      <c r="AR335" s="138" t="s">
        <v>82</v>
      </c>
      <c r="AT335" s="146" t="s">
        <v>73</v>
      </c>
      <c r="AU335" s="146" t="s">
        <v>82</v>
      </c>
      <c r="AY335" s="138" t="s">
        <v>140</v>
      </c>
      <c r="BK335" s="147">
        <f>SUM(BK336:BK382)</f>
        <v>0</v>
      </c>
    </row>
    <row r="336" spans="1:65" s="2" customFormat="1" ht="33" customHeight="1">
      <c r="A336" s="33"/>
      <c r="B336" s="150"/>
      <c r="C336" s="151" t="s">
        <v>222</v>
      </c>
      <c r="D336" s="151" t="s">
        <v>142</v>
      </c>
      <c r="E336" s="152" t="s">
        <v>1112</v>
      </c>
      <c r="F336" s="153" t="s">
        <v>1113</v>
      </c>
      <c r="G336" s="154" t="s">
        <v>264</v>
      </c>
      <c r="H336" s="155">
        <v>137.69999999999999</v>
      </c>
      <c r="I336" s="156"/>
      <c r="J336" s="155">
        <f>ROUND(I336*H336,2)</f>
        <v>0</v>
      </c>
      <c r="K336" s="157"/>
      <c r="L336" s="34"/>
      <c r="M336" s="158" t="s">
        <v>1</v>
      </c>
      <c r="N336" s="159" t="s">
        <v>40</v>
      </c>
      <c r="O336" s="59"/>
      <c r="P336" s="160">
        <f>O336*H336</f>
        <v>0</v>
      </c>
      <c r="Q336" s="160">
        <v>9.8530000000000006E-2</v>
      </c>
      <c r="R336" s="160">
        <f>Q336*H336</f>
        <v>13.567581000000001</v>
      </c>
      <c r="S336" s="160">
        <v>0</v>
      </c>
      <c r="T336" s="161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2" t="s">
        <v>146</v>
      </c>
      <c r="AT336" s="162" t="s">
        <v>142</v>
      </c>
      <c r="AU336" s="162" t="s">
        <v>97</v>
      </c>
      <c r="AY336" s="18" t="s">
        <v>140</v>
      </c>
      <c r="BE336" s="163">
        <f>IF(N336="základná",J336,0)</f>
        <v>0</v>
      </c>
      <c r="BF336" s="163">
        <f>IF(N336="znížená",J336,0)</f>
        <v>0</v>
      </c>
      <c r="BG336" s="163">
        <f>IF(N336="zákl. prenesená",J336,0)</f>
        <v>0</v>
      </c>
      <c r="BH336" s="163">
        <f>IF(N336="zníž. prenesená",J336,0)</f>
        <v>0</v>
      </c>
      <c r="BI336" s="163">
        <f>IF(N336="nulová",J336,0)</f>
        <v>0</v>
      </c>
      <c r="BJ336" s="18" t="s">
        <v>97</v>
      </c>
      <c r="BK336" s="163">
        <f>ROUND(I336*H336,2)</f>
        <v>0</v>
      </c>
      <c r="BL336" s="18" t="s">
        <v>146</v>
      </c>
      <c r="BM336" s="162" t="s">
        <v>1571</v>
      </c>
    </row>
    <row r="337" spans="2:51" s="15" customFormat="1">
      <c r="B337" s="196"/>
      <c r="D337" s="165" t="s">
        <v>180</v>
      </c>
      <c r="E337" s="197" t="s">
        <v>1</v>
      </c>
      <c r="F337" s="198" t="s">
        <v>1572</v>
      </c>
      <c r="H337" s="197" t="s">
        <v>1</v>
      </c>
      <c r="I337" s="199"/>
      <c r="L337" s="196"/>
      <c r="M337" s="200"/>
      <c r="N337" s="201"/>
      <c r="O337" s="201"/>
      <c r="P337" s="201"/>
      <c r="Q337" s="201"/>
      <c r="R337" s="201"/>
      <c r="S337" s="201"/>
      <c r="T337" s="202"/>
      <c r="AT337" s="197" t="s">
        <v>180</v>
      </c>
      <c r="AU337" s="197" t="s">
        <v>97</v>
      </c>
      <c r="AV337" s="15" t="s">
        <v>82</v>
      </c>
      <c r="AW337" s="15" t="s">
        <v>30</v>
      </c>
      <c r="AX337" s="15" t="s">
        <v>74</v>
      </c>
      <c r="AY337" s="197" t="s">
        <v>140</v>
      </c>
    </row>
    <row r="338" spans="2:51" s="15" customFormat="1">
      <c r="B338" s="196"/>
      <c r="D338" s="165" t="s">
        <v>180</v>
      </c>
      <c r="E338" s="197" t="s">
        <v>1</v>
      </c>
      <c r="F338" s="198" t="s">
        <v>1510</v>
      </c>
      <c r="H338" s="197" t="s">
        <v>1</v>
      </c>
      <c r="I338" s="199"/>
      <c r="L338" s="196"/>
      <c r="M338" s="200"/>
      <c r="N338" s="201"/>
      <c r="O338" s="201"/>
      <c r="P338" s="201"/>
      <c r="Q338" s="201"/>
      <c r="R338" s="201"/>
      <c r="S338" s="201"/>
      <c r="T338" s="202"/>
      <c r="AT338" s="197" t="s">
        <v>180</v>
      </c>
      <c r="AU338" s="197" t="s">
        <v>97</v>
      </c>
      <c r="AV338" s="15" t="s">
        <v>82</v>
      </c>
      <c r="AW338" s="15" t="s">
        <v>30</v>
      </c>
      <c r="AX338" s="15" t="s">
        <v>74</v>
      </c>
      <c r="AY338" s="197" t="s">
        <v>140</v>
      </c>
    </row>
    <row r="339" spans="2:51" s="13" customFormat="1">
      <c r="B339" s="164"/>
      <c r="D339" s="165" t="s">
        <v>180</v>
      </c>
      <c r="E339" s="166" t="s">
        <v>1</v>
      </c>
      <c r="F339" s="167" t="s">
        <v>1573</v>
      </c>
      <c r="H339" s="168">
        <v>20</v>
      </c>
      <c r="I339" s="169"/>
      <c r="L339" s="164"/>
      <c r="M339" s="170"/>
      <c r="N339" s="171"/>
      <c r="O339" s="171"/>
      <c r="P339" s="171"/>
      <c r="Q339" s="171"/>
      <c r="R339" s="171"/>
      <c r="S339" s="171"/>
      <c r="T339" s="172"/>
      <c r="AT339" s="166" t="s">
        <v>180</v>
      </c>
      <c r="AU339" s="166" t="s">
        <v>97</v>
      </c>
      <c r="AV339" s="13" t="s">
        <v>97</v>
      </c>
      <c r="AW339" s="13" t="s">
        <v>30</v>
      </c>
      <c r="AX339" s="13" t="s">
        <v>74</v>
      </c>
      <c r="AY339" s="166" t="s">
        <v>140</v>
      </c>
    </row>
    <row r="340" spans="2:51" s="16" customFormat="1">
      <c r="B340" s="203"/>
      <c r="D340" s="165" t="s">
        <v>180</v>
      </c>
      <c r="E340" s="204" t="s">
        <v>1</v>
      </c>
      <c r="F340" s="205" t="s">
        <v>882</v>
      </c>
      <c r="H340" s="206">
        <v>20</v>
      </c>
      <c r="I340" s="207"/>
      <c r="L340" s="203"/>
      <c r="M340" s="208"/>
      <c r="N340" s="209"/>
      <c r="O340" s="209"/>
      <c r="P340" s="209"/>
      <c r="Q340" s="209"/>
      <c r="R340" s="209"/>
      <c r="S340" s="209"/>
      <c r="T340" s="210"/>
      <c r="AT340" s="204" t="s">
        <v>180</v>
      </c>
      <c r="AU340" s="204" t="s">
        <v>97</v>
      </c>
      <c r="AV340" s="16" t="s">
        <v>151</v>
      </c>
      <c r="AW340" s="16" t="s">
        <v>30</v>
      </c>
      <c r="AX340" s="16" t="s">
        <v>74</v>
      </c>
      <c r="AY340" s="204" t="s">
        <v>140</v>
      </c>
    </row>
    <row r="341" spans="2:51" s="15" customFormat="1">
      <c r="B341" s="196"/>
      <c r="D341" s="165" t="s">
        <v>180</v>
      </c>
      <c r="E341" s="197" t="s">
        <v>1</v>
      </c>
      <c r="F341" s="198" t="s">
        <v>1512</v>
      </c>
      <c r="H341" s="197" t="s">
        <v>1</v>
      </c>
      <c r="I341" s="199"/>
      <c r="L341" s="196"/>
      <c r="M341" s="200"/>
      <c r="N341" s="201"/>
      <c r="O341" s="201"/>
      <c r="P341" s="201"/>
      <c r="Q341" s="201"/>
      <c r="R341" s="201"/>
      <c r="S341" s="201"/>
      <c r="T341" s="202"/>
      <c r="AT341" s="197" t="s">
        <v>180</v>
      </c>
      <c r="AU341" s="197" t="s">
        <v>97</v>
      </c>
      <c r="AV341" s="15" t="s">
        <v>82</v>
      </c>
      <c r="AW341" s="15" t="s">
        <v>30</v>
      </c>
      <c r="AX341" s="15" t="s">
        <v>74</v>
      </c>
      <c r="AY341" s="197" t="s">
        <v>140</v>
      </c>
    </row>
    <row r="342" spans="2:51" s="13" customFormat="1">
      <c r="B342" s="164"/>
      <c r="D342" s="165" t="s">
        <v>180</v>
      </c>
      <c r="E342" s="166" t="s">
        <v>1</v>
      </c>
      <c r="F342" s="167" t="s">
        <v>1574</v>
      </c>
      <c r="H342" s="168">
        <v>16</v>
      </c>
      <c r="I342" s="169"/>
      <c r="L342" s="164"/>
      <c r="M342" s="170"/>
      <c r="N342" s="171"/>
      <c r="O342" s="171"/>
      <c r="P342" s="171"/>
      <c r="Q342" s="171"/>
      <c r="R342" s="171"/>
      <c r="S342" s="171"/>
      <c r="T342" s="172"/>
      <c r="AT342" s="166" t="s">
        <v>180</v>
      </c>
      <c r="AU342" s="166" t="s">
        <v>97</v>
      </c>
      <c r="AV342" s="13" t="s">
        <v>97</v>
      </c>
      <c r="AW342" s="13" t="s">
        <v>30</v>
      </c>
      <c r="AX342" s="13" t="s">
        <v>74</v>
      </c>
      <c r="AY342" s="166" t="s">
        <v>140</v>
      </c>
    </row>
    <row r="343" spans="2:51" s="16" customFormat="1">
      <c r="B343" s="203"/>
      <c r="D343" s="165" t="s">
        <v>180</v>
      </c>
      <c r="E343" s="204" t="s">
        <v>1</v>
      </c>
      <c r="F343" s="205" t="s">
        <v>882</v>
      </c>
      <c r="H343" s="206">
        <v>16</v>
      </c>
      <c r="I343" s="207"/>
      <c r="L343" s="203"/>
      <c r="M343" s="208"/>
      <c r="N343" s="209"/>
      <c r="O343" s="209"/>
      <c r="P343" s="209"/>
      <c r="Q343" s="209"/>
      <c r="R343" s="209"/>
      <c r="S343" s="209"/>
      <c r="T343" s="210"/>
      <c r="AT343" s="204" t="s">
        <v>180</v>
      </c>
      <c r="AU343" s="204" t="s">
        <v>97</v>
      </c>
      <c r="AV343" s="16" t="s">
        <v>151</v>
      </c>
      <c r="AW343" s="16" t="s">
        <v>30</v>
      </c>
      <c r="AX343" s="16" t="s">
        <v>74</v>
      </c>
      <c r="AY343" s="204" t="s">
        <v>140</v>
      </c>
    </row>
    <row r="344" spans="2:51" s="15" customFormat="1">
      <c r="B344" s="196"/>
      <c r="D344" s="165" t="s">
        <v>180</v>
      </c>
      <c r="E344" s="197" t="s">
        <v>1</v>
      </c>
      <c r="F344" s="198" t="s">
        <v>1514</v>
      </c>
      <c r="H344" s="197" t="s">
        <v>1</v>
      </c>
      <c r="I344" s="199"/>
      <c r="L344" s="196"/>
      <c r="M344" s="200"/>
      <c r="N344" s="201"/>
      <c r="O344" s="201"/>
      <c r="P344" s="201"/>
      <c r="Q344" s="201"/>
      <c r="R344" s="201"/>
      <c r="S344" s="201"/>
      <c r="T344" s="202"/>
      <c r="AT344" s="197" t="s">
        <v>180</v>
      </c>
      <c r="AU344" s="197" t="s">
        <v>97</v>
      </c>
      <c r="AV344" s="15" t="s">
        <v>82</v>
      </c>
      <c r="AW344" s="15" t="s">
        <v>30</v>
      </c>
      <c r="AX344" s="15" t="s">
        <v>74</v>
      </c>
      <c r="AY344" s="197" t="s">
        <v>140</v>
      </c>
    </row>
    <row r="345" spans="2:51" s="13" customFormat="1">
      <c r="B345" s="164"/>
      <c r="D345" s="165" t="s">
        <v>180</v>
      </c>
      <c r="E345" s="166" t="s">
        <v>1</v>
      </c>
      <c r="F345" s="167" t="s">
        <v>1575</v>
      </c>
      <c r="H345" s="168">
        <v>15</v>
      </c>
      <c r="I345" s="169"/>
      <c r="L345" s="164"/>
      <c r="M345" s="170"/>
      <c r="N345" s="171"/>
      <c r="O345" s="171"/>
      <c r="P345" s="171"/>
      <c r="Q345" s="171"/>
      <c r="R345" s="171"/>
      <c r="S345" s="171"/>
      <c r="T345" s="172"/>
      <c r="AT345" s="166" t="s">
        <v>180</v>
      </c>
      <c r="AU345" s="166" t="s">
        <v>97</v>
      </c>
      <c r="AV345" s="13" t="s">
        <v>97</v>
      </c>
      <c r="AW345" s="13" t="s">
        <v>30</v>
      </c>
      <c r="AX345" s="13" t="s">
        <v>74</v>
      </c>
      <c r="AY345" s="166" t="s">
        <v>140</v>
      </c>
    </row>
    <row r="346" spans="2:51" s="16" customFormat="1">
      <c r="B346" s="203"/>
      <c r="D346" s="165" t="s">
        <v>180</v>
      </c>
      <c r="E346" s="204" t="s">
        <v>1</v>
      </c>
      <c r="F346" s="205" t="s">
        <v>882</v>
      </c>
      <c r="H346" s="206">
        <v>15</v>
      </c>
      <c r="I346" s="207"/>
      <c r="L346" s="203"/>
      <c r="M346" s="208"/>
      <c r="N346" s="209"/>
      <c r="O346" s="209"/>
      <c r="P346" s="209"/>
      <c r="Q346" s="209"/>
      <c r="R346" s="209"/>
      <c r="S346" s="209"/>
      <c r="T346" s="210"/>
      <c r="AT346" s="204" t="s">
        <v>180</v>
      </c>
      <c r="AU346" s="204" t="s">
        <v>97</v>
      </c>
      <c r="AV346" s="16" t="s">
        <v>151</v>
      </c>
      <c r="AW346" s="16" t="s">
        <v>30</v>
      </c>
      <c r="AX346" s="16" t="s">
        <v>74</v>
      </c>
      <c r="AY346" s="204" t="s">
        <v>140</v>
      </c>
    </row>
    <row r="347" spans="2:51" s="15" customFormat="1">
      <c r="B347" s="196"/>
      <c r="D347" s="165" t="s">
        <v>180</v>
      </c>
      <c r="E347" s="197" t="s">
        <v>1</v>
      </c>
      <c r="F347" s="198" t="s">
        <v>1516</v>
      </c>
      <c r="H347" s="197" t="s">
        <v>1</v>
      </c>
      <c r="I347" s="199"/>
      <c r="L347" s="196"/>
      <c r="M347" s="200"/>
      <c r="N347" s="201"/>
      <c r="O347" s="201"/>
      <c r="P347" s="201"/>
      <c r="Q347" s="201"/>
      <c r="R347" s="201"/>
      <c r="S347" s="201"/>
      <c r="T347" s="202"/>
      <c r="AT347" s="197" t="s">
        <v>180</v>
      </c>
      <c r="AU347" s="197" t="s">
        <v>97</v>
      </c>
      <c r="AV347" s="15" t="s">
        <v>82</v>
      </c>
      <c r="AW347" s="15" t="s">
        <v>30</v>
      </c>
      <c r="AX347" s="15" t="s">
        <v>74</v>
      </c>
      <c r="AY347" s="197" t="s">
        <v>140</v>
      </c>
    </row>
    <row r="348" spans="2:51" s="13" customFormat="1">
      <c r="B348" s="164"/>
      <c r="D348" s="165" t="s">
        <v>180</v>
      </c>
      <c r="E348" s="166" t="s">
        <v>1</v>
      </c>
      <c r="F348" s="167" t="s">
        <v>1576</v>
      </c>
      <c r="H348" s="168">
        <v>20</v>
      </c>
      <c r="I348" s="169"/>
      <c r="L348" s="164"/>
      <c r="M348" s="170"/>
      <c r="N348" s="171"/>
      <c r="O348" s="171"/>
      <c r="P348" s="171"/>
      <c r="Q348" s="171"/>
      <c r="R348" s="171"/>
      <c r="S348" s="171"/>
      <c r="T348" s="172"/>
      <c r="AT348" s="166" t="s">
        <v>180</v>
      </c>
      <c r="AU348" s="166" t="s">
        <v>97</v>
      </c>
      <c r="AV348" s="13" t="s">
        <v>97</v>
      </c>
      <c r="AW348" s="13" t="s">
        <v>30</v>
      </c>
      <c r="AX348" s="13" t="s">
        <v>74</v>
      </c>
      <c r="AY348" s="166" t="s">
        <v>140</v>
      </c>
    </row>
    <row r="349" spans="2:51" s="16" customFormat="1">
      <c r="B349" s="203"/>
      <c r="D349" s="165" t="s">
        <v>180</v>
      </c>
      <c r="E349" s="204" t="s">
        <v>1</v>
      </c>
      <c r="F349" s="205" t="s">
        <v>882</v>
      </c>
      <c r="H349" s="206">
        <v>20</v>
      </c>
      <c r="I349" s="207"/>
      <c r="L349" s="203"/>
      <c r="M349" s="208"/>
      <c r="N349" s="209"/>
      <c r="O349" s="209"/>
      <c r="P349" s="209"/>
      <c r="Q349" s="209"/>
      <c r="R349" s="209"/>
      <c r="S349" s="209"/>
      <c r="T349" s="210"/>
      <c r="AT349" s="204" t="s">
        <v>180</v>
      </c>
      <c r="AU349" s="204" t="s">
        <v>97</v>
      </c>
      <c r="AV349" s="16" t="s">
        <v>151</v>
      </c>
      <c r="AW349" s="16" t="s">
        <v>30</v>
      </c>
      <c r="AX349" s="16" t="s">
        <v>74</v>
      </c>
      <c r="AY349" s="204" t="s">
        <v>140</v>
      </c>
    </row>
    <row r="350" spans="2:51" s="15" customFormat="1">
      <c r="B350" s="196"/>
      <c r="D350" s="165" t="s">
        <v>180</v>
      </c>
      <c r="E350" s="197" t="s">
        <v>1</v>
      </c>
      <c r="F350" s="198" t="s">
        <v>1577</v>
      </c>
      <c r="H350" s="197" t="s">
        <v>1</v>
      </c>
      <c r="I350" s="199"/>
      <c r="L350" s="196"/>
      <c r="M350" s="200"/>
      <c r="N350" s="201"/>
      <c r="O350" s="201"/>
      <c r="P350" s="201"/>
      <c r="Q350" s="201"/>
      <c r="R350" s="201"/>
      <c r="S350" s="201"/>
      <c r="T350" s="202"/>
      <c r="AT350" s="197" t="s">
        <v>180</v>
      </c>
      <c r="AU350" s="197" t="s">
        <v>97</v>
      </c>
      <c r="AV350" s="15" t="s">
        <v>82</v>
      </c>
      <c r="AW350" s="15" t="s">
        <v>30</v>
      </c>
      <c r="AX350" s="15" t="s">
        <v>74</v>
      </c>
      <c r="AY350" s="197" t="s">
        <v>140</v>
      </c>
    </row>
    <row r="351" spans="2:51" s="13" customFormat="1">
      <c r="B351" s="164"/>
      <c r="D351" s="165" t="s">
        <v>180</v>
      </c>
      <c r="E351" s="166" t="s">
        <v>1</v>
      </c>
      <c r="F351" s="167" t="s">
        <v>1578</v>
      </c>
      <c r="H351" s="168">
        <v>13</v>
      </c>
      <c r="I351" s="169"/>
      <c r="L351" s="164"/>
      <c r="M351" s="170"/>
      <c r="N351" s="171"/>
      <c r="O351" s="171"/>
      <c r="P351" s="171"/>
      <c r="Q351" s="171"/>
      <c r="R351" s="171"/>
      <c r="S351" s="171"/>
      <c r="T351" s="172"/>
      <c r="AT351" s="166" t="s">
        <v>180</v>
      </c>
      <c r="AU351" s="166" t="s">
        <v>97</v>
      </c>
      <c r="AV351" s="13" t="s">
        <v>97</v>
      </c>
      <c r="AW351" s="13" t="s">
        <v>30</v>
      </c>
      <c r="AX351" s="13" t="s">
        <v>74</v>
      </c>
      <c r="AY351" s="166" t="s">
        <v>140</v>
      </c>
    </row>
    <row r="352" spans="2:51" s="16" customFormat="1">
      <c r="B352" s="203"/>
      <c r="D352" s="165" t="s">
        <v>180</v>
      </c>
      <c r="E352" s="204" t="s">
        <v>1</v>
      </c>
      <c r="F352" s="205" t="s">
        <v>882</v>
      </c>
      <c r="H352" s="206">
        <v>13</v>
      </c>
      <c r="I352" s="207"/>
      <c r="L352" s="203"/>
      <c r="M352" s="208"/>
      <c r="N352" s="209"/>
      <c r="O352" s="209"/>
      <c r="P352" s="209"/>
      <c r="Q352" s="209"/>
      <c r="R352" s="209"/>
      <c r="S352" s="209"/>
      <c r="T352" s="210"/>
      <c r="AT352" s="204" t="s">
        <v>180</v>
      </c>
      <c r="AU352" s="204" t="s">
        <v>97</v>
      </c>
      <c r="AV352" s="16" t="s">
        <v>151</v>
      </c>
      <c r="AW352" s="16" t="s">
        <v>30</v>
      </c>
      <c r="AX352" s="16" t="s">
        <v>74</v>
      </c>
      <c r="AY352" s="204" t="s">
        <v>140</v>
      </c>
    </row>
    <row r="353" spans="1:65" s="15" customFormat="1">
      <c r="B353" s="196"/>
      <c r="D353" s="165" t="s">
        <v>180</v>
      </c>
      <c r="E353" s="197" t="s">
        <v>1</v>
      </c>
      <c r="F353" s="198" t="s">
        <v>1579</v>
      </c>
      <c r="H353" s="197" t="s">
        <v>1</v>
      </c>
      <c r="I353" s="199"/>
      <c r="L353" s="196"/>
      <c r="M353" s="200"/>
      <c r="N353" s="201"/>
      <c r="O353" s="201"/>
      <c r="P353" s="201"/>
      <c r="Q353" s="201"/>
      <c r="R353" s="201"/>
      <c r="S353" s="201"/>
      <c r="T353" s="202"/>
      <c r="AT353" s="197" t="s">
        <v>180</v>
      </c>
      <c r="AU353" s="197" t="s">
        <v>97</v>
      </c>
      <c r="AV353" s="15" t="s">
        <v>82</v>
      </c>
      <c r="AW353" s="15" t="s">
        <v>30</v>
      </c>
      <c r="AX353" s="15" t="s">
        <v>74</v>
      </c>
      <c r="AY353" s="197" t="s">
        <v>140</v>
      </c>
    </row>
    <row r="354" spans="1:65" s="13" customFormat="1">
      <c r="B354" s="164"/>
      <c r="D354" s="165" t="s">
        <v>180</v>
      </c>
      <c r="E354" s="166" t="s">
        <v>1</v>
      </c>
      <c r="F354" s="167" t="s">
        <v>1580</v>
      </c>
      <c r="H354" s="168">
        <v>13.9</v>
      </c>
      <c r="I354" s="169"/>
      <c r="L354" s="164"/>
      <c r="M354" s="170"/>
      <c r="N354" s="171"/>
      <c r="O354" s="171"/>
      <c r="P354" s="171"/>
      <c r="Q354" s="171"/>
      <c r="R354" s="171"/>
      <c r="S354" s="171"/>
      <c r="T354" s="172"/>
      <c r="AT354" s="166" t="s">
        <v>180</v>
      </c>
      <c r="AU354" s="166" t="s">
        <v>97</v>
      </c>
      <c r="AV354" s="13" t="s">
        <v>97</v>
      </c>
      <c r="AW354" s="13" t="s">
        <v>30</v>
      </c>
      <c r="AX354" s="13" t="s">
        <v>74</v>
      </c>
      <c r="AY354" s="166" t="s">
        <v>140</v>
      </c>
    </row>
    <row r="355" spans="1:65" s="16" customFormat="1">
      <c r="B355" s="203"/>
      <c r="D355" s="165" t="s">
        <v>180</v>
      </c>
      <c r="E355" s="204" t="s">
        <v>1</v>
      </c>
      <c r="F355" s="205" t="s">
        <v>882</v>
      </c>
      <c r="H355" s="206">
        <v>13.9</v>
      </c>
      <c r="I355" s="207"/>
      <c r="L355" s="203"/>
      <c r="M355" s="208"/>
      <c r="N355" s="209"/>
      <c r="O355" s="209"/>
      <c r="P355" s="209"/>
      <c r="Q355" s="209"/>
      <c r="R355" s="209"/>
      <c r="S355" s="209"/>
      <c r="T355" s="210"/>
      <c r="AT355" s="204" t="s">
        <v>180</v>
      </c>
      <c r="AU355" s="204" t="s">
        <v>97</v>
      </c>
      <c r="AV355" s="16" t="s">
        <v>151</v>
      </c>
      <c r="AW355" s="16" t="s">
        <v>30</v>
      </c>
      <c r="AX355" s="16" t="s">
        <v>74</v>
      </c>
      <c r="AY355" s="204" t="s">
        <v>140</v>
      </c>
    </row>
    <row r="356" spans="1:65" s="15" customFormat="1">
      <c r="B356" s="196"/>
      <c r="D356" s="165" t="s">
        <v>180</v>
      </c>
      <c r="E356" s="197" t="s">
        <v>1</v>
      </c>
      <c r="F356" s="198" t="s">
        <v>1581</v>
      </c>
      <c r="H356" s="197" t="s">
        <v>1</v>
      </c>
      <c r="I356" s="199"/>
      <c r="L356" s="196"/>
      <c r="M356" s="200"/>
      <c r="N356" s="201"/>
      <c r="O356" s="201"/>
      <c r="P356" s="201"/>
      <c r="Q356" s="201"/>
      <c r="R356" s="201"/>
      <c r="S356" s="201"/>
      <c r="T356" s="202"/>
      <c r="AT356" s="197" t="s">
        <v>180</v>
      </c>
      <c r="AU356" s="197" t="s">
        <v>97</v>
      </c>
      <c r="AV356" s="15" t="s">
        <v>82</v>
      </c>
      <c r="AW356" s="15" t="s">
        <v>30</v>
      </c>
      <c r="AX356" s="15" t="s">
        <v>74</v>
      </c>
      <c r="AY356" s="197" t="s">
        <v>140</v>
      </c>
    </row>
    <row r="357" spans="1:65" s="13" customFormat="1">
      <c r="B357" s="164"/>
      <c r="D357" s="165" t="s">
        <v>180</v>
      </c>
      <c r="E357" s="166" t="s">
        <v>1</v>
      </c>
      <c r="F357" s="167" t="s">
        <v>1578</v>
      </c>
      <c r="H357" s="168">
        <v>13</v>
      </c>
      <c r="I357" s="169"/>
      <c r="L357" s="164"/>
      <c r="M357" s="170"/>
      <c r="N357" s="171"/>
      <c r="O357" s="171"/>
      <c r="P357" s="171"/>
      <c r="Q357" s="171"/>
      <c r="R357" s="171"/>
      <c r="S357" s="171"/>
      <c r="T357" s="172"/>
      <c r="AT357" s="166" t="s">
        <v>180</v>
      </c>
      <c r="AU357" s="166" t="s">
        <v>97</v>
      </c>
      <c r="AV357" s="13" t="s">
        <v>97</v>
      </c>
      <c r="AW357" s="13" t="s">
        <v>30</v>
      </c>
      <c r="AX357" s="13" t="s">
        <v>74</v>
      </c>
      <c r="AY357" s="166" t="s">
        <v>140</v>
      </c>
    </row>
    <row r="358" spans="1:65" s="16" customFormat="1">
      <c r="B358" s="203"/>
      <c r="D358" s="165" t="s">
        <v>180</v>
      </c>
      <c r="E358" s="204" t="s">
        <v>1</v>
      </c>
      <c r="F358" s="205" t="s">
        <v>882</v>
      </c>
      <c r="H358" s="206">
        <v>13</v>
      </c>
      <c r="I358" s="207"/>
      <c r="L358" s="203"/>
      <c r="M358" s="208"/>
      <c r="N358" s="209"/>
      <c r="O358" s="209"/>
      <c r="P358" s="209"/>
      <c r="Q358" s="209"/>
      <c r="R358" s="209"/>
      <c r="S358" s="209"/>
      <c r="T358" s="210"/>
      <c r="AT358" s="204" t="s">
        <v>180</v>
      </c>
      <c r="AU358" s="204" t="s">
        <v>97</v>
      </c>
      <c r="AV358" s="16" t="s">
        <v>151</v>
      </c>
      <c r="AW358" s="16" t="s">
        <v>30</v>
      </c>
      <c r="AX358" s="16" t="s">
        <v>74</v>
      </c>
      <c r="AY358" s="204" t="s">
        <v>140</v>
      </c>
    </row>
    <row r="359" spans="1:65" s="15" customFormat="1">
      <c r="B359" s="196"/>
      <c r="D359" s="165" t="s">
        <v>180</v>
      </c>
      <c r="E359" s="197" t="s">
        <v>1</v>
      </c>
      <c r="F359" s="198" t="s">
        <v>1524</v>
      </c>
      <c r="H359" s="197" t="s">
        <v>1</v>
      </c>
      <c r="I359" s="199"/>
      <c r="L359" s="196"/>
      <c r="M359" s="200"/>
      <c r="N359" s="201"/>
      <c r="O359" s="201"/>
      <c r="P359" s="201"/>
      <c r="Q359" s="201"/>
      <c r="R359" s="201"/>
      <c r="S359" s="201"/>
      <c r="T359" s="202"/>
      <c r="AT359" s="197" t="s">
        <v>180</v>
      </c>
      <c r="AU359" s="197" t="s">
        <v>97</v>
      </c>
      <c r="AV359" s="15" t="s">
        <v>82</v>
      </c>
      <c r="AW359" s="15" t="s">
        <v>30</v>
      </c>
      <c r="AX359" s="15" t="s">
        <v>74</v>
      </c>
      <c r="AY359" s="197" t="s">
        <v>140</v>
      </c>
    </row>
    <row r="360" spans="1:65" s="13" customFormat="1">
      <c r="B360" s="164"/>
      <c r="D360" s="165" t="s">
        <v>180</v>
      </c>
      <c r="E360" s="166" t="s">
        <v>1</v>
      </c>
      <c r="F360" s="167" t="s">
        <v>1582</v>
      </c>
      <c r="H360" s="168">
        <v>26.8</v>
      </c>
      <c r="I360" s="169"/>
      <c r="L360" s="164"/>
      <c r="M360" s="170"/>
      <c r="N360" s="171"/>
      <c r="O360" s="171"/>
      <c r="P360" s="171"/>
      <c r="Q360" s="171"/>
      <c r="R360" s="171"/>
      <c r="S360" s="171"/>
      <c r="T360" s="172"/>
      <c r="AT360" s="166" t="s">
        <v>180</v>
      </c>
      <c r="AU360" s="166" t="s">
        <v>97</v>
      </c>
      <c r="AV360" s="13" t="s">
        <v>97</v>
      </c>
      <c r="AW360" s="13" t="s">
        <v>30</v>
      </c>
      <c r="AX360" s="13" t="s">
        <v>74</v>
      </c>
      <c r="AY360" s="166" t="s">
        <v>140</v>
      </c>
    </row>
    <row r="361" spans="1:65" s="16" customFormat="1">
      <c r="B361" s="203"/>
      <c r="D361" s="165" t="s">
        <v>180</v>
      </c>
      <c r="E361" s="204" t="s">
        <v>1</v>
      </c>
      <c r="F361" s="205" t="s">
        <v>882</v>
      </c>
      <c r="H361" s="206">
        <v>26.8</v>
      </c>
      <c r="I361" s="207"/>
      <c r="L361" s="203"/>
      <c r="M361" s="208"/>
      <c r="N361" s="209"/>
      <c r="O361" s="209"/>
      <c r="P361" s="209"/>
      <c r="Q361" s="209"/>
      <c r="R361" s="209"/>
      <c r="S361" s="209"/>
      <c r="T361" s="210"/>
      <c r="AT361" s="204" t="s">
        <v>180</v>
      </c>
      <c r="AU361" s="204" t="s">
        <v>97</v>
      </c>
      <c r="AV361" s="16" t="s">
        <v>151</v>
      </c>
      <c r="AW361" s="16" t="s">
        <v>30</v>
      </c>
      <c r="AX361" s="16" t="s">
        <v>74</v>
      </c>
      <c r="AY361" s="204" t="s">
        <v>140</v>
      </c>
    </row>
    <row r="362" spans="1:65" s="14" customFormat="1">
      <c r="B362" s="173"/>
      <c r="D362" s="165" t="s">
        <v>180</v>
      </c>
      <c r="E362" s="174" t="s">
        <v>1</v>
      </c>
      <c r="F362" s="175" t="s">
        <v>182</v>
      </c>
      <c r="H362" s="176">
        <v>137.69999999999999</v>
      </c>
      <c r="I362" s="177"/>
      <c r="L362" s="173"/>
      <c r="M362" s="178"/>
      <c r="N362" s="179"/>
      <c r="O362" s="179"/>
      <c r="P362" s="179"/>
      <c r="Q362" s="179"/>
      <c r="R362" s="179"/>
      <c r="S362" s="179"/>
      <c r="T362" s="180"/>
      <c r="AT362" s="174" t="s">
        <v>180</v>
      </c>
      <c r="AU362" s="174" t="s">
        <v>97</v>
      </c>
      <c r="AV362" s="14" t="s">
        <v>146</v>
      </c>
      <c r="AW362" s="14" t="s">
        <v>30</v>
      </c>
      <c r="AX362" s="14" t="s">
        <v>82</v>
      </c>
      <c r="AY362" s="174" t="s">
        <v>140</v>
      </c>
    </row>
    <row r="363" spans="1:65" s="2" customFormat="1" ht="16.5" customHeight="1">
      <c r="A363" s="33"/>
      <c r="B363" s="150"/>
      <c r="C363" s="181" t="s">
        <v>7</v>
      </c>
      <c r="D363" s="181" t="s">
        <v>189</v>
      </c>
      <c r="E363" s="182" t="s">
        <v>1583</v>
      </c>
      <c r="F363" s="183" t="s">
        <v>1584</v>
      </c>
      <c r="G363" s="184" t="s">
        <v>270</v>
      </c>
      <c r="H363" s="185">
        <v>142</v>
      </c>
      <c r="I363" s="186"/>
      <c r="J363" s="185">
        <f>ROUND(I363*H363,2)</f>
        <v>0</v>
      </c>
      <c r="K363" s="187"/>
      <c r="L363" s="188"/>
      <c r="M363" s="189" t="s">
        <v>1</v>
      </c>
      <c r="N363" s="190" t="s">
        <v>40</v>
      </c>
      <c r="O363" s="59"/>
      <c r="P363" s="160">
        <f>O363*H363</f>
        <v>0</v>
      </c>
      <c r="Q363" s="160">
        <v>2.1999999999999999E-2</v>
      </c>
      <c r="R363" s="160">
        <f>Q363*H363</f>
        <v>3.1239999999999997</v>
      </c>
      <c r="S363" s="160">
        <v>0</v>
      </c>
      <c r="T363" s="161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2" t="s">
        <v>171</v>
      </c>
      <c r="AT363" s="162" t="s">
        <v>189</v>
      </c>
      <c r="AU363" s="162" t="s">
        <v>97</v>
      </c>
      <c r="AY363" s="18" t="s">
        <v>140</v>
      </c>
      <c r="BE363" s="163">
        <f>IF(N363="základná",J363,0)</f>
        <v>0</v>
      </c>
      <c r="BF363" s="163">
        <f>IF(N363="znížená",J363,0)</f>
        <v>0</v>
      </c>
      <c r="BG363" s="163">
        <f>IF(N363="zákl. prenesená",J363,0)</f>
        <v>0</v>
      </c>
      <c r="BH363" s="163">
        <f>IF(N363="zníž. prenesená",J363,0)</f>
        <v>0</v>
      </c>
      <c r="BI363" s="163">
        <f>IF(N363="nulová",J363,0)</f>
        <v>0</v>
      </c>
      <c r="BJ363" s="18" t="s">
        <v>97</v>
      </c>
      <c r="BK363" s="163">
        <f>ROUND(I363*H363,2)</f>
        <v>0</v>
      </c>
      <c r="BL363" s="18" t="s">
        <v>146</v>
      </c>
      <c r="BM363" s="162" t="s">
        <v>1585</v>
      </c>
    </row>
    <row r="364" spans="1:65" s="2" customFormat="1" ht="21.75" customHeight="1">
      <c r="A364" s="33"/>
      <c r="B364" s="150"/>
      <c r="C364" s="151" t="s">
        <v>229</v>
      </c>
      <c r="D364" s="151" t="s">
        <v>142</v>
      </c>
      <c r="E364" s="152" t="s">
        <v>1121</v>
      </c>
      <c r="F364" s="153" t="s">
        <v>1122</v>
      </c>
      <c r="G364" s="154" t="s">
        <v>161</v>
      </c>
      <c r="H364" s="155">
        <v>8.26</v>
      </c>
      <c r="I364" s="156"/>
      <c r="J364" s="155">
        <f>ROUND(I364*H364,2)</f>
        <v>0</v>
      </c>
      <c r="K364" s="157"/>
      <c r="L364" s="34"/>
      <c r="M364" s="158" t="s">
        <v>1</v>
      </c>
      <c r="N364" s="159" t="s">
        <v>40</v>
      </c>
      <c r="O364" s="59"/>
      <c r="P364" s="160">
        <f>O364*H364</f>
        <v>0</v>
      </c>
      <c r="Q364" s="160">
        <v>2.2151299999999998</v>
      </c>
      <c r="R364" s="160">
        <f>Q364*H364</f>
        <v>18.296973799999996</v>
      </c>
      <c r="S364" s="160">
        <v>0</v>
      </c>
      <c r="T364" s="161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2" t="s">
        <v>146</v>
      </c>
      <c r="AT364" s="162" t="s">
        <v>142</v>
      </c>
      <c r="AU364" s="162" t="s">
        <v>97</v>
      </c>
      <c r="AY364" s="18" t="s">
        <v>140</v>
      </c>
      <c r="BE364" s="163">
        <f>IF(N364="základná",J364,0)</f>
        <v>0</v>
      </c>
      <c r="BF364" s="163">
        <f>IF(N364="znížená",J364,0)</f>
        <v>0</v>
      </c>
      <c r="BG364" s="163">
        <f>IF(N364="zákl. prenesená",J364,0)</f>
        <v>0</v>
      </c>
      <c r="BH364" s="163">
        <f>IF(N364="zníž. prenesená",J364,0)</f>
        <v>0</v>
      </c>
      <c r="BI364" s="163">
        <f>IF(N364="nulová",J364,0)</f>
        <v>0</v>
      </c>
      <c r="BJ364" s="18" t="s">
        <v>97</v>
      </c>
      <c r="BK364" s="163">
        <f>ROUND(I364*H364,2)</f>
        <v>0</v>
      </c>
      <c r="BL364" s="18" t="s">
        <v>146</v>
      </c>
      <c r="BM364" s="162" t="s">
        <v>1586</v>
      </c>
    </row>
    <row r="365" spans="1:65" s="13" customFormat="1">
      <c r="B365" s="164"/>
      <c r="D365" s="165" t="s">
        <v>180</v>
      </c>
      <c r="E365" s="166" t="s">
        <v>1</v>
      </c>
      <c r="F365" s="167" t="s">
        <v>1587</v>
      </c>
      <c r="H365" s="168">
        <v>8.26</v>
      </c>
      <c r="I365" s="169"/>
      <c r="L365" s="164"/>
      <c r="M365" s="170"/>
      <c r="N365" s="171"/>
      <c r="O365" s="171"/>
      <c r="P365" s="171"/>
      <c r="Q365" s="171"/>
      <c r="R365" s="171"/>
      <c r="S365" s="171"/>
      <c r="T365" s="172"/>
      <c r="AT365" s="166" t="s">
        <v>180</v>
      </c>
      <c r="AU365" s="166" t="s">
        <v>97</v>
      </c>
      <c r="AV365" s="13" t="s">
        <v>97</v>
      </c>
      <c r="AW365" s="13" t="s">
        <v>30</v>
      </c>
      <c r="AX365" s="13" t="s">
        <v>74</v>
      </c>
      <c r="AY365" s="166" t="s">
        <v>140</v>
      </c>
    </row>
    <row r="366" spans="1:65" s="14" customFormat="1">
      <c r="B366" s="173"/>
      <c r="D366" s="165" t="s">
        <v>180</v>
      </c>
      <c r="E366" s="174" t="s">
        <v>1</v>
      </c>
      <c r="F366" s="175" t="s">
        <v>182</v>
      </c>
      <c r="H366" s="176">
        <v>8.26</v>
      </c>
      <c r="I366" s="177"/>
      <c r="L366" s="173"/>
      <c r="M366" s="178"/>
      <c r="N366" s="179"/>
      <c r="O366" s="179"/>
      <c r="P366" s="179"/>
      <c r="Q366" s="179"/>
      <c r="R366" s="179"/>
      <c r="S366" s="179"/>
      <c r="T366" s="180"/>
      <c r="AT366" s="174" t="s">
        <v>180</v>
      </c>
      <c r="AU366" s="174" t="s">
        <v>97</v>
      </c>
      <c r="AV366" s="14" t="s">
        <v>146</v>
      </c>
      <c r="AW366" s="14" t="s">
        <v>30</v>
      </c>
      <c r="AX366" s="14" t="s">
        <v>82</v>
      </c>
      <c r="AY366" s="174" t="s">
        <v>140</v>
      </c>
    </row>
    <row r="367" spans="1:65" s="2" customFormat="1" ht="33" customHeight="1">
      <c r="A367" s="33"/>
      <c r="B367" s="150"/>
      <c r="C367" s="151" t="s">
        <v>233</v>
      </c>
      <c r="D367" s="151" t="s">
        <v>142</v>
      </c>
      <c r="E367" s="152" t="s">
        <v>1588</v>
      </c>
      <c r="F367" s="153" t="s">
        <v>1589</v>
      </c>
      <c r="G367" s="154" t="s">
        <v>270</v>
      </c>
      <c r="H367" s="155">
        <v>37</v>
      </c>
      <c r="I367" s="156"/>
      <c r="J367" s="155">
        <f>ROUND(I367*H367,2)</f>
        <v>0</v>
      </c>
      <c r="K367" s="157"/>
      <c r="L367" s="34"/>
      <c r="M367" s="158" t="s">
        <v>1</v>
      </c>
      <c r="N367" s="159" t="s">
        <v>40</v>
      </c>
      <c r="O367" s="59"/>
      <c r="P367" s="160">
        <f>O367*H367</f>
        <v>0</v>
      </c>
      <c r="Q367" s="160">
        <v>6.7000000000000002E-4</v>
      </c>
      <c r="R367" s="160">
        <f>Q367*H367</f>
        <v>2.479E-2</v>
      </c>
      <c r="S367" s="160">
        <v>0</v>
      </c>
      <c r="T367" s="161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2" t="s">
        <v>146</v>
      </c>
      <c r="AT367" s="162" t="s">
        <v>142</v>
      </c>
      <c r="AU367" s="162" t="s">
        <v>97</v>
      </c>
      <c r="AY367" s="18" t="s">
        <v>140</v>
      </c>
      <c r="BE367" s="163">
        <f>IF(N367="základná",J367,0)</f>
        <v>0</v>
      </c>
      <c r="BF367" s="163">
        <f>IF(N367="znížená",J367,0)</f>
        <v>0</v>
      </c>
      <c r="BG367" s="163">
        <f>IF(N367="zákl. prenesená",J367,0)</f>
        <v>0</v>
      </c>
      <c r="BH367" s="163">
        <f>IF(N367="zníž. prenesená",J367,0)</f>
        <v>0</v>
      </c>
      <c r="BI367" s="163">
        <f>IF(N367="nulová",J367,0)</f>
        <v>0</v>
      </c>
      <c r="BJ367" s="18" t="s">
        <v>97</v>
      </c>
      <c r="BK367" s="163">
        <f>ROUND(I367*H367,2)</f>
        <v>0</v>
      </c>
      <c r="BL367" s="18" t="s">
        <v>146</v>
      </c>
      <c r="BM367" s="162" t="s">
        <v>1590</v>
      </c>
    </row>
    <row r="368" spans="1:65" s="15" customFormat="1">
      <c r="B368" s="196"/>
      <c r="D368" s="165" t="s">
        <v>180</v>
      </c>
      <c r="E368" s="197" t="s">
        <v>1</v>
      </c>
      <c r="F368" s="198" t="s">
        <v>1591</v>
      </c>
      <c r="H368" s="197" t="s">
        <v>1</v>
      </c>
      <c r="I368" s="199"/>
      <c r="L368" s="196"/>
      <c r="M368" s="200"/>
      <c r="N368" s="201"/>
      <c r="O368" s="201"/>
      <c r="P368" s="201"/>
      <c r="Q368" s="201"/>
      <c r="R368" s="201"/>
      <c r="S368" s="201"/>
      <c r="T368" s="202"/>
      <c r="AT368" s="197" t="s">
        <v>180</v>
      </c>
      <c r="AU368" s="197" t="s">
        <v>97</v>
      </c>
      <c r="AV368" s="15" t="s">
        <v>82</v>
      </c>
      <c r="AW368" s="15" t="s">
        <v>30</v>
      </c>
      <c r="AX368" s="15" t="s">
        <v>74</v>
      </c>
      <c r="AY368" s="197" t="s">
        <v>140</v>
      </c>
    </row>
    <row r="369" spans="1:65" s="13" customFormat="1">
      <c r="B369" s="164"/>
      <c r="D369" s="165" t="s">
        <v>180</v>
      </c>
      <c r="E369" s="166" t="s">
        <v>1</v>
      </c>
      <c r="F369" s="167" t="s">
        <v>1592</v>
      </c>
      <c r="H369" s="168">
        <v>7</v>
      </c>
      <c r="I369" s="169"/>
      <c r="L369" s="164"/>
      <c r="M369" s="170"/>
      <c r="N369" s="171"/>
      <c r="O369" s="171"/>
      <c r="P369" s="171"/>
      <c r="Q369" s="171"/>
      <c r="R369" s="171"/>
      <c r="S369" s="171"/>
      <c r="T369" s="172"/>
      <c r="AT369" s="166" t="s">
        <v>180</v>
      </c>
      <c r="AU369" s="166" t="s">
        <v>97</v>
      </c>
      <c r="AV369" s="13" t="s">
        <v>97</v>
      </c>
      <c r="AW369" s="13" t="s">
        <v>30</v>
      </c>
      <c r="AX369" s="13" t="s">
        <v>74</v>
      </c>
      <c r="AY369" s="166" t="s">
        <v>140</v>
      </c>
    </row>
    <row r="370" spans="1:65" s="13" customFormat="1">
      <c r="B370" s="164"/>
      <c r="D370" s="165" t="s">
        <v>180</v>
      </c>
      <c r="E370" s="166" t="s">
        <v>1</v>
      </c>
      <c r="F370" s="167" t="s">
        <v>1593</v>
      </c>
      <c r="H370" s="168">
        <v>6</v>
      </c>
      <c r="I370" s="169"/>
      <c r="L370" s="164"/>
      <c r="M370" s="170"/>
      <c r="N370" s="171"/>
      <c r="O370" s="171"/>
      <c r="P370" s="171"/>
      <c r="Q370" s="171"/>
      <c r="R370" s="171"/>
      <c r="S370" s="171"/>
      <c r="T370" s="172"/>
      <c r="AT370" s="166" t="s">
        <v>180</v>
      </c>
      <c r="AU370" s="166" t="s">
        <v>97</v>
      </c>
      <c r="AV370" s="13" t="s">
        <v>97</v>
      </c>
      <c r="AW370" s="13" t="s">
        <v>30</v>
      </c>
      <c r="AX370" s="13" t="s">
        <v>74</v>
      </c>
      <c r="AY370" s="166" t="s">
        <v>140</v>
      </c>
    </row>
    <row r="371" spans="1:65" s="13" customFormat="1">
      <c r="B371" s="164"/>
      <c r="D371" s="165" t="s">
        <v>180</v>
      </c>
      <c r="E371" s="166" t="s">
        <v>1</v>
      </c>
      <c r="F371" s="167" t="s">
        <v>1594</v>
      </c>
      <c r="H371" s="168">
        <v>8</v>
      </c>
      <c r="I371" s="169"/>
      <c r="L371" s="164"/>
      <c r="M371" s="170"/>
      <c r="N371" s="171"/>
      <c r="O371" s="171"/>
      <c r="P371" s="171"/>
      <c r="Q371" s="171"/>
      <c r="R371" s="171"/>
      <c r="S371" s="171"/>
      <c r="T371" s="172"/>
      <c r="AT371" s="166" t="s">
        <v>180</v>
      </c>
      <c r="AU371" s="166" t="s">
        <v>97</v>
      </c>
      <c r="AV371" s="13" t="s">
        <v>97</v>
      </c>
      <c r="AW371" s="13" t="s">
        <v>30</v>
      </c>
      <c r="AX371" s="13" t="s">
        <v>74</v>
      </c>
      <c r="AY371" s="166" t="s">
        <v>140</v>
      </c>
    </row>
    <row r="372" spans="1:65" s="13" customFormat="1">
      <c r="B372" s="164"/>
      <c r="D372" s="165" t="s">
        <v>180</v>
      </c>
      <c r="E372" s="166" t="s">
        <v>1</v>
      </c>
      <c r="F372" s="167" t="s">
        <v>1595</v>
      </c>
      <c r="H372" s="168">
        <v>10</v>
      </c>
      <c r="I372" s="169"/>
      <c r="L372" s="164"/>
      <c r="M372" s="170"/>
      <c r="N372" s="171"/>
      <c r="O372" s="171"/>
      <c r="P372" s="171"/>
      <c r="Q372" s="171"/>
      <c r="R372" s="171"/>
      <c r="S372" s="171"/>
      <c r="T372" s="172"/>
      <c r="AT372" s="166" t="s">
        <v>180</v>
      </c>
      <c r="AU372" s="166" t="s">
        <v>97</v>
      </c>
      <c r="AV372" s="13" t="s">
        <v>97</v>
      </c>
      <c r="AW372" s="13" t="s">
        <v>30</v>
      </c>
      <c r="AX372" s="13" t="s">
        <v>74</v>
      </c>
      <c r="AY372" s="166" t="s">
        <v>140</v>
      </c>
    </row>
    <row r="373" spans="1:65" s="13" customFormat="1">
      <c r="B373" s="164"/>
      <c r="D373" s="165" t="s">
        <v>180</v>
      </c>
      <c r="E373" s="166" t="s">
        <v>1</v>
      </c>
      <c r="F373" s="167" t="s">
        <v>1596</v>
      </c>
      <c r="H373" s="168">
        <v>4</v>
      </c>
      <c r="I373" s="169"/>
      <c r="L373" s="164"/>
      <c r="M373" s="170"/>
      <c r="N373" s="171"/>
      <c r="O373" s="171"/>
      <c r="P373" s="171"/>
      <c r="Q373" s="171"/>
      <c r="R373" s="171"/>
      <c r="S373" s="171"/>
      <c r="T373" s="172"/>
      <c r="AT373" s="166" t="s">
        <v>180</v>
      </c>
      <c r="AU373" s="166" t="s">
        <v>97</v>
      </c>
      <c r="AV373" s="13" t="s">
        <v>97</v>
      </c>
      <c r="AW373" s="13" t="s">
        <v>30</v>
      </c>
      <c r="AX373" s="13" t="s">
        <v>74</v>
      </c>
      <c r="AY373" s="166" t="s">
        <v>140</v>
      </c>
    </row>
    <row r="374" spans="1:65" s="13" customFormat="1">
      <c r="B374" s="164"/>
      <c r="D374" s="165" t="s">
        <v>180</v>
      </c>
      <c r="E374" s="166" t="s">
        <v>1</v>
      </c>
      <c r="F374" s="167" t="s">
        <v>1597</v>
      </c>
      <c r="H374" s="168">
        <v>1</v>
      </c>
      <c r="I374" s="169"/>
      <c r="L374" s="164"/>
      <c r="M374" s="170"/>
      <c r="N374" s="171"/>
      <c r="O374" s="171"/>
      <c r="P374" s="171"/>
      <c r="Q374" s="171"/>
      <c r="R374" s="171"/>
      <c r="S374" s="171"/>
      <c r="T374" s="172"/>
      <c r="AT374" s="166" t="s">
        <v>180</v>
      </c>
      <c r="AU374" s="166" t="s">
        <v>97</v>
      </c>
      <c r="AV374" s="13" t="s">
        <v>97</v>
      </c>
      <c r="AW374" s="13" t="s">
        <v>30</v>
      </c>
      <c r="AX374" s="13" t="s">
        <v>74</v>
      </c>
      <c r="AY374" s="166" t="s">
        <v>140</v>
      </c>
    </row>
    <row r="375" spans="1:65" s="13" customFormat="1">
      <c r="B375" s="164"/>
      <c r="D375" s="165" t="s">
        <v>180</v>
      </c>
      <c r="E375" s="166" t="s">
        <v>1</v>
      </c>
      <c r="F375" s="167" t="s">
        <v>1598</v>
      </c>
      <c r="H375" s="168">
        <v>1</v>
      </c>
      <c r="I375" s="169"/>
      <c r="L375" s="164"/>
      <c r="M375" s="170"/>
      <c r="N375" s="171"/>
      <c r="O375" s="171"/>
      <c r="P375" s="171"/>
      <c r="Q375" s="171"/>
      <c r="R375" s="171"/>
      <c r="S375" s="171"/>
      <c r="T375" s="172"/>
      <c r="AT375" s="166" t="s">
        <v>180</v>
      </c>
      <c r="AU375" s="166" t="s">
        <v>97</v>
      </c>
      <c r="AV375" s="13" t="s">
        <v>97</v>
      </c>
      <c r="AW375" s="13" t="s">
        <v>30</v>
      </c>
      <c r="AX375" s="13" t="s">
        <v>74</v>
      </c>
      <c r="AY375" s="166" t="s">
        <v>140</v>
      </c>
    </row>
    <row r="376" spans="1:65" s="14" customFormat="1">
      <c r="B376" s="173"/>
      <c r="D376" s="165" t="s">
        <v>180</v>
      </c>
      <c r="E376" s="174" t="s">
        <v>1</v>
      </c>
      <c r="F376" s="175" t="s">
        <v>182</v>
      </c>
      <c r="H376" s="176">
        <v>37</v>
      </c>
      <c r="I376" s="177"/>
      <c r="L376" s="173"/>
      <c r="M376" s="178"/>
      <c r="N376" s="179"/>
      <c r="O376" s="179"/>
      <c r="P376" s="179"/>
      <c r="Q376" s="179"/>
      <c r="R376" s="179"/>
      <c r="S376" s="179"/>
      <c r="T376" s="180"/>
      <c r="AT376" s="174" t="s">
        <v>180</v>
      </c>
      <c r="AU376" s="174" t="s">
        <v>97</v>
      </c>
      <c r="AV376" s="14" t="s">
        <v>146</v>
      </c>
      <c r="AW376" s="14" t="s">
        <v>30</v>
      </c>
      <c r="AX376" s="14" t="s">
        <v>82</v>
      </c>
      <c r="AY376" s="174" t="s">
        <v>140</v>
      </c>
    </row>
    <row r="377" spans="1:65" s="2" customFormat="1" ht="33" customHeight="1">
      <c r="A377" s="33"/>
      <c r="B377" s="150"/>
      <c r="C377" s="151" t="s">
        <v>237</v>
      </c>
      <c r="D377" s="151" t="s">
        <v>142</v>
      </c>
      <c r="E377" s="152" t="s">
        <v>1599</v>
      </c>
      <c r="F377" s="153" t="s">
        <v>1600</v>
      </c>
      <c r="G377" s="154" t="s">
        <v>270</v>
      </c>
      <c r="H377" s="155">
        <v>7</v>
      </c>
      <c r="I377" s="156"/>
      <c r="J377" s="155">
        <f>ROUND(I377*H377,2)</f>
        <v>0</v>
      </c>
      <c r="K377" s="157"/>
      <c r="L377" s="34"/>
      <c r="M377" s="158" t="s">
        <v>1</v>
      </c>
      <c r="N377" s="159" t="s">
        <v>40</v>
      </c>
      <c r="O377" s="59"/>
      <c r="P377" s="160">
        <f>O377*H377</f>
        <v>0</v>
      </c>
      <c r="Q377" s="160">
        <v>6.7000000000000002E-4</v>
      </c>
      <c r="R377" s="160">
        <f>Q377*H377</f>
        <v>4.6899999999999997E-3</v>
      </c>
      <c r="S377" s="160">
        <v>0</v>
      </c>
      <c r="T377" s="161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2" t="s">
        <v>146</v>
      </c>
      <c r="AT377" s="162" t="s">
        <v>142</v>
      </c>
      <c r="AU377" s="162" t="s">
        <v>97</v>
      </c>
      <c r="AY377" s="18" t="s">
        <v>140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8" t="s">
        <v>97</v>
      </c>
      <c r="BK377" s="163">
        <f>ROUND(I377*H377,2)</f>
        <v>0</v>
      </c>
      <c r="BL377" s="18" t="s">
        <v>146</v>
      </c>
      <c r="BM377" s="162" t="s">
        <v>1601</v>
      </c>
    </row>
    <row r="378" spans="1:65" s="15" customFormat="1" ht="20.399999999999999">
      <c r="B378" s="196"/>
      <c r="D378" s="165" t="s">
        <v>180</v>
      </c>
      <c r="E378" s="197" t="s">
        <v>1</v>
      </c>
      <c r="F378" s="198" t="s">
        <v>1602</v>
      </c>
      <c r="H378" s="197" t="s">
        <v>1</v>
      </c>
      <c r="I378" s="199"/>
      <c r="L378" s="196"/>
      <c r="M378" s="200"/>
      <c r="N378" s="201"/>
      <c r="O378" s="201"/>
      <c r="P378" s="201"/>
      <c r="Q378" s="201"/>
      <c r="R378" s="201"/>
      <c r="S378" s="201"/>
      <c r="T378" s="202"/>
      <c r="AT378" s="197" t="s">
        <v>180</v>
      </c>
      <c r="AU378" s="197" t="s">
        <v>97</v>
      </c>
      <c r="AV378" s="15" t="s">
        <v>82</v>
      </c>
      <c r="AW378" s="15" t="s">
        <v>30</v>
      </c>
      <c r="AX378" s="15" t="s">
        <v>74</v>
      </c>
      <c r="AY378" s="197" t="s">
        <v>140</v>
      </c>
    </row>
    <row r="379" spans="1:65" s="13" customFormat="1">
      <c r="B379" s="164"/>
      <c r="D379" s="165" t="s">
        <v>180</v>
      </c>
      <c r="E379" s="166" t="s">
        <v>1</v>
      </c>
      <c r="F379" s="167" t="s">
        <v>1603</v>
      </c>
      <c r="H379" s="168">
        <v>2</v>
      </c>
      <c r="I379" s="169"/>
      <c r="L379" s="164"/>
      <c r="M379" s="170"/>
      <c r="N379" s="171"/>
      <c r="O379" s="171"/>
      <c r="P379" s="171"/>
      <c r="Q379" s="171"/>
      <c r="R379" s="171"/>
      <c r="S379" s="171"/>
      <c r="T379" s="172"/>
      <c r="AT379" s="166" t="s">
        <v>180</v>
      </c>
      <c r="AU379" s="166" t="s">
        <v>97</v>
      </c>
      <c r="AV379" s="13" t="s">
        <v>97</v>
      </c>
      <c r="AW379" s="13" t="s">
        <v>30</v>
      </c>
      <c r="AX379" s="13" t="s">
        <v>74</v>
      </c>
      <c r="AY379" s="166" t="s">
        <v>140</v>
      </c>
    </row>
    <row r="380" spans="1:65" s="13" customFormat="1">
      <c r="B380" s="164"/>
      <c r="D380" s="165" t="s">
        <v>180</v>
      </c>
      <c r="E380" s="166" t="s">
        <v>1</v>
      </c>
      <c r="F380" s="167" t="s">
        <v>1604</v>
      </c>
      <c r="H380" s="168">
        <v>2</v>
      </c>
      <c r="I380" s="169"/>
      <c r="L380" s="164"/>
      <c r="M380" s="170"/>
      <c r="N380" s="171"/>
      <c r="O380" s="171"/>
      <c r="P380" s="171"/>
      <c r="Q380" s="171"/>
      <c r="R380" s="171"/>
      <c r="S380" s="171"/>
      <c r="T380" s="172"/>
      <c r="AT380" s="166" t="s">
        <v>180</v>
      </c>
      <c r="AU380" s="166" t="s">
        <v>97</v>
      </c>
      <c r="AV380" s="13" t="s">
        <v>97</v>
      </c>
      <c r="AW380" s="13" t="s">
        <v>30</v>
      </c>
      <c r="AX380" s="13" t="s">
        <v>74</v>
      </c>
      <c r="AY380" s="166" t="s">
        <v>140</v>
      </c>
    </row>
    <row r="381" spans="1:65" s="13" customFormat="1">
      <c r="B381" s="164"/>
      <c r="D381" s="165" t="s">
        <v>180</v>
      </c>
      <c r="E381" s="166" t="s">
        <v>1</v>
      </c>
      <c r="F381" s="167" t="s">
        <v>1605</v>
      </c>
      <c r="H381" s="168">
        <v>3</v>
      </c>
      <c r="I381" s="169"/>
      <c r="L381" s="164"/>
      <c r="M381" s="170"/>
      <c r="N381" s="171"/>
      <c r="O381" s="171"/>
      <c r="P381" s="171"/>
      <c r="Q381" s="171"/>
      <c r="R381" s="171"/>
      <c r="S381" s="171"/>
      <c r="T381" s="172"/>
      <c r="AT381" s="166" t="s">
        <v>180</v>
      </c>
      <c r="AU381" s="166" t="s">
        <v>97</v>
      </c>
      <c r="AV381" s="13" t="s">
        <v>97</v>
      </c>
      <c r="AW381" s="13" t="s">
        <v>30</v>
      </c>
      <c r="AX381" s="13" t="s">
        <v>74</v>
      </c>
      <c r="AY381" s="166" t="s">
        <v>140</v>
      </c>
    </row>
    <row r="382" spans="1:65" s="14" customFormat="1">
      <c r="B382" s="173"/>
      <c r="D382" s="165" t="s">
        <v>180</v>
      </c>
      <c r="E382" s="174" t="s">
        <v>1</v>
      </c>
      <c r="F382" s="175" t="s">
        <v>182</v>
      </c>
      <c r="H382" s="176">
        <v>7</v>
      </c>
      <c r="I382" s="177"/>
      <c r="L382" s="173"/>
      <c r="M382" s="178"/>
      <c r="N382" s="179"/>
      <c r="O382" s="179"/>
      <c r="P382" s="179"/>
      <c r="Q382" s="179"/>
      <c r="R382" s="179"/>
      <c r="S382" s="179"/>
      <c r="T382" s="180"/>
      <c r="AT382" s="174" t="s">
        <v>180</v>
      </c>
      <c r="AU382" s="174" t="s">
        <v>97</v>
      </c>
      <c r="AV382" s="14" t="s">
        <v>146</v>
      </c>
      <c r="AW382" s="14" t="s">
        <v>30</v>
      </c>
      <c r="AX382" s="14" t="s">
        <v>82</v>
      </c>
      <c r="AY382" s="174" t="s">
        <v>140</v>
      </c>
    </row>
    <row r="383" spans="1:65" s="12" customFormat="1" ht="22.8" customHeight="1">
      <c r="B383" s="137"/>
      <c r="D383" s="138" t="s">
        <v>73</v>
      </c>
      <c r="E383" s="148" t="s">
        <v>413</v>
      </c>
      <c r="F383" s="148" t="s">
        <v>414</v>
      </c>
      <c r="I383" s="140"/>
      <c r="J383" s="149">
        <f>BK383</f>
        <v>0</v>
      </c>
      <c r="L383" s="137"/>
      <c r="M383" s="142"/>
      <c r="N383" s="143"/>
      <c r="O383" s="143"/>
      <c r="P383" s="144">
        <f>P384</f>
        <v>0</v>
      </c>
      <c r="Q383" s="143"/>
      <c r="R383" s="144">
        <f>R384</f>
        <v>0</v>
      </c>
      <c r="S383" s="143"/>
      <c r="T383" s="145">
        <f>T384</f>
        <v>0</v>
      </c>
      <c r="AR383" s="138" t="s">
        <v>82</v>
      </c>
      <c r="AT383" s="146" t="s">
        <v>73</v>
      </c>
      <c r="AU383" s="146" t="s">
        <v>82</v>
      </c>
      <c r="AY383" s="138" t="s">
        <v>140</v>
      </c>
      <c r="BK383" s="147">
        <f>BK384</f>
        <v>0</v>
      </c>
    </row>
    <row r="384" spans="1:65" s="2" customFormat="1" ht="21.75" customHeight="1">
      <c r="A384" s="33"/>
      <c r="B384" s="150"/>
      <c r="C384" s="151" t="s">
        <v>241</v>
      </c>
      <c r="D384" s="151" t="s">
        <v>142</v>
      </c>
      <c r="E384" s="152" t="s">
        <v>1606</v>
      </c>
      <c r="F384" s="153" t="s">
        <v>1607</v>
      </c>
      <c r="G384" s="154" t="s">
        <v>178</v>
      </c>
      <c r="H384" s="155">
        <v>222.76</v>
      </c>
      <c r="I384" s="156"/>
      <c r="J384" s="155">
        <f>ROUND(I384*H384,2)</f>
        <v>0</v>
      </c>
      <c r="K384" s="157"/>
      <c r="L384" s="34"/>
      <c r="M384" s="158" t="s">
        <v>1</v>
      </c>
      <c r="N384" s="159" t="s">
        <v>40</v>
      </c>
      <c r="O384" s="59"/>
      <c r="P384" s="160">
        <f>O384*H384</f>
        <v>0</v>
      </c>
      <c r="Q384" s="160">
        <v>0</v>
      </c>
      <c r="R384" s="160">
        <f>Q384*H384</f>
        <v>0</v>
      </c>
      <c r="S384" s="160">
        <v>0</v>
      </c>
      <c r="T384" s="161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2" t="s">
        <v>146</v>
      </c>
      <c r="AT384" s="162" t="s">
        <v>142</v>
      </c>
      <c r="AU384" s="162" t="s">
        <v>97</v>
      </c>
      <c r="AY384" s="18" t="s">
        <v>140</v>
      </c>
      <c r="BE384" s="163">
        <f>IF(N384="základná",J384,0)</f>
        <v>0</v>
      </c>
      <c r="BF384" s="163">
        <f>IF(N384="znížená",J384,0)</f>
        <v>0</v>
      </c>
      <c r="BG384" s="163">
        <f>IF(N384="zákl. prenesená",J384,0)</f>
        <v>0</v>
      </c>
      <c r="BH384" s="163">
        <f>IF(N384="zníž. prenesená",J384,0)</f>
        <v>0</v>
      </c>
      <c r="BI384" s="163">
        <f>IF(N384="nulová",J384,0)</f>
        <v>0</v>
      </c>
      <c r="BJ384" s="18" t="s">
        <v>97</v>
      </c>
      <c r="BK384" s="163">
        <f>ROUND(I384*H384,2)</f>
        <v>0</v>
      </c>
      <c r="BL384" s="18" t="s">
        <v>146</v>
      </c>
      <c r="BM384" s="162" t="s">
        <v>1608</v>
      </c>
    </row>
    <row r="385" spans="1:65" s="12" customFormat="1" ht="25.95" customHeight="1">
      <c r="B385" s="137"/>
      <c r="D385" s="138" t="s">
        <v>73</v>
      </c>
      <c r="E385" s="139" t="s">
        <v>849</v>
      </c>
      <c r="F385" s="139" t="s">
        <v>850</v>
      </c>
      <c r="I385" s="140"/>
      <c r="J385" s="141">
        <f>BK385</f>
        <v>0</v>
      </c>
      <c r="L385" s="137"/>
      <c r="M385" s="142"/>
      <c r="N385" s="143"/>
      <c r="O385" s="143"/>
      <c r="P385" s="144">
        <f>P386</f>
        <v>0</v>
      </c>
      <c r="Q385" s="143"/>
      <c r="R385" s="144">
        <f>R386</f>
        <v>1.34E-3</v>
      </c>
      <c r="S385" s="143"/>
      <c r="T385" s="145">
        <f>T386</f>
        <v>0</v>
      </c>
      <c r="AR385" s="138" t="s">
        <v>146</v>
      </c>
      <c r="AT385" s="146" t="s">
        <v>73</v>
      </c>
      <c r="AU385" s="146" t="s">
        <v>74</v>
      </c>
      <c r="AY385" s="138" t="s">
        <v>140</v>
      </c>
      <c r="BK385" s="147">
        <f>BK386</f>
        <v>0</v>
      </c>
    </row>
    <row r="386" spans="1:65" s="12" customFormat="1" ht="22.8" customHeight="1">
      <c r="B386" s="137"/>
      <c r="D386" s="138" t="s">
        <v>73</v>
      </c>
      <c r="E386" s="148" t="s">
        <v>1361</v>
      </c>
      <c r="F386" s="148" t="s">
        <v>420</v>
      </c>
      <c r="I386" s="140"/>
      <c r="J386" s="149">
        <f>BK386</f>
        <v>0</v>
      </c>
      <c r="L386" s="137"/>
      <c r="M386" s="142"/>
      <c r="N386" s="143"/>
      <c r="O386" s="143"/>
      <c r="P386" s="144">
        <f>SUM(P387:P398)</f>
        <v>0</v>
      </c>
      <c r="Q386" s="143"/>
      <c r="R386" s="144">
        <f>SUM(R387:R398)</f>
        <v>1.34E-3</v>
      </c>
      <c r="S386" s="143"/>
      <c r="T386" s="145">
        <f>SUM(T387:T398)</f>
        <v>0</v>
      </c>
      <c r="AR386" s="138" t="s">
        <v>146</v>
      </c>
      <c r="AT386" s="146" t="s">
        <v>73</v>
      </c>
      <c r="AU386" s="146" t="s">
        <v>82</v>
      </c>
      <c r="AY386" s="138" t="s">
        <v>140</v>
      </c>
      <c r="BK386" s="147">
        <f>SUM(BK387:BK398)</f>
        <v>0</v>
      </c>
    </row>
    <row r="387" spans="1:65" s="2" customFormat="1" ht="16.5" customHeight="1">
      <c r="A387" s="33"/>
      <c r="B387" s="150"/>
      <c r="C387" s="151" t="s">
        <v>245</v>
      </c>
      <c r="D387" s="151" t="s">
        <v>142</v>
      </c>
      <c r="E387" s="152" t="s">
        <v>1609</v>
      </c>
      <c r="F387" s="153" t="s">
        <v>1610</v>
      </c>
      <c r="G387" s="154" t="s">
        <v>1611</v>
      </c>
      <c r="H387" s="155">
        <v>1</v>
      </c>
      <c r="I387" s="156"/>
      <c r="J387" s="155">
        <f t="shared" ref="J387:J398" si="0">ROUND(I387*H387,2)</f>
        <v>0</v>
      </c>
      <c r="K387" s="157"/>
      <c r="L387" s="34"/>
      <c r="M387" s="158" t="s">
        <v>1</v>
      </c>
      <c r="N387" s="159" t="s">
        <v>40</v>
      </c>
      <c r="O387" s="59"/>
      <c r="P387" s="160">
        <f t="shared" ref="P387:P398" si="1">O387*H387</f>
        <v>0</v>
      </c>
      <c r="Q387" s="160">
        <v>6.7000000000000002E-4</v>
      </c>
      <c r="R387" s="160">
        <f t="shared" ref="R387:R398" si="2">Q387*H387</f>
        <v>6.7000000000000002E-4</v>
      </c>
      <c r="S387" s="160">
        <v>0</v>
      </c>
      <c r="T387" s="161">
        <f t="shared" ref="T387:T398" si="3"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2" t="s">
        <v>210</v>
      </c>
      <c r="AT387" s="162" t="s">
        <v>142</v>
      </c>
      <c r="AU387" s="162" t="s">
        <v>97</v>
      </c>
      <c r="AY387" s="18" t="s">
        <v>140</v>
      </c>
      <c r="BE387" s="163">
        <f t="shared" ref="BE387:BE398" si="4">IF(N387="základná",J387,0)</f>
        <v>0</v>
      </c>
      <c r="BF387" s="163">
        <f t="shared" ref="BF387:BF398" si="5">IF(N387="znížená",J387,0)</f>
        <v>0</v>
      </c>
      <c r="BG387" s="163">
        <f t="shared" ref="BG387:BG398" si="6">IF(N387="zákl. prenesená",J387,0)</f>
        <v>0</v>
      </c>
      <c r="BH387" s="163">
        <f t="shared" ref="BH387:BH398" si="7">IF(N387="zníž. prenesená",J387,0)</f>
        <v>0</v>
      </c>
      <c r="BI387" s="163">
        <f t="shared" ref="BI387:BI398" si="8">IF(N387="nulová",J387,0)</f>
        <v>0</v>
      </c>
      <c r="BJ387" s="18" t="s">
        <v>97</v>
      </c>
      <c r="BK387" s="163">
        <f t="shared" ref="BK387:BK398" si="9">ROUND(I387*H387,2)</f>
        <v>0</v>
      </c>
      <c r="BL387" s="18" t="s">
        <v>210</v>
      </c>
      <c r="BM387" s="162" t="s">
        <v>1612</v>
      </c>
    </row>
    <row r="388" spans="1:65" s="2" customFormat="1" ht="34.200000000000003">
      <c r="A388" s="33"/>
      <c r="B388" s="150"/>
      <c r="C388" s="181" t="s">
        <v>249</v>
      </c>
      <c r="D388" s="181" t="s">
        <v>189</v>
      </c>
      <c r="E388" s="182" t="s">
        <v>1613</v>
      </c>
      <c r="F388" s="183" t="s">
        <v>2145</v>
      </c>
      <c r="G388" s="184" t="s">
        <v>515</v>
      </c>
      <c r="H388" s="185">
        <v>1</v>
      </c>
      <c r="I388" s="186"/>
      <c r="J388" s="185">
        <f t="shared" si="0"/>
        <v>0</v>
      </c>
      <c r="K388" s="187"/>
      <c r="L388" s="188"/>
      <c r="M388" s="189" t="s">
        <v>1</v>
      </c>
      <c r="N388" s="190" t="s">
        <v>40</v>
      </c>
      <c r="O388" s="59"/>
      <c r="P388" s="160">
        <f t="shared" si="1"/>
        <v>0</v>
      </c>
      <c r="Q388" s="160">
        <v>0</v>
      </c>
      <c r="R388" s="160">
        <f t="shared" si="2"/>
        <v>0</v>
      </c>
      <c r="S388" s="160">
        <v>0</v>
      </c>
      <c r="T388" s="161">
        <f t="shared" si="3"/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2" t="s">
        <v>276</v>
      </c>
      <c r="AT388" s="162" t="s">
        <v>189</v>
      </c>
      <c r="AU388" s="162" t="s">
        <v>97</v>
      </c>
      <c r="AY388" s="18" t="s">
        <v>140</v>
      </c>
      <c r="BE388" s="163">
        <f t="shared" si="4"/>
        <v>0</v>
      </c>
      <c r="BF388" s="163">
        <f t="shared" si="5"/>
        <v>0</v>
      </c>
      <c r="BG388" s="163">
        <f t="shared" si="6"/>
        <v>0</v>
      </c>
      <c r="BH388" s="163">
        <f t="shared" si="7"/>
        <v>0</v>
      </c>
      <c r="BI388" s="163">
        <f t="shared" si="8"/>
        <v>0</v>
      </c>
      <c r="BJ388" s="18" t="s">
        <v>97</v>
      </c>
      <c r="BK388" s="163">
        <f t="shared" si="9"/>
        <v>0</v>
      </c>
      <c r="BL388" s="18" t="s">
        <v>210</v>
      </c>
      <c r="BM388" s="162" t="s">
        <v>1614</v>
      </c>
    </row>
    <row r="389" spans="1:65" s="2" customFormat="1" ht="34.200000000000003">
      <c r="A389" s="33"/>
      <c r="B389" s="150"/>
      <c r="C389" s="181" t="s">
        <v>253</v>
      </c>
      <c r="D389" s="181" t="s">
        <v>189</v>
      </c>
      <c r="E389" s="182" t="s">
        <v>1615</v>
      </c>
      <c r="F389" s="183" t="s">
        <v>2146</v>
      </c>
      <c r="G389" s="184" t="s">
        <v>515</v>
      </c>
      <c r="H389" s="185">
        <v>1</v>
      </c>
      <c r="I389" s="186"/>
      <c r="J389" s="185">
        <f t="shared" si="0"/>
        <v>0</v>
      </c>
      <c r="K389" s="187"/>
      <c r="L389" s="188"/>
      <c r="M389" s="189" t="s">
        <v>1</v>
      </c>
      <c r="N389" s="190" t="s">
        <v>40</v>
      </c>
      <c r="O389" s="59"/>
      <c r="P389" s="160">
        <f t="shared" si="1"/>
        <v>0</v>
      </c>
      <c r="Q389" s="160">
        <v>0</v>
      </c>
      <c r="R389" s="160">
        <f t="shared" si="2"/>
        <v>0</v>
      </c>
      <c r="S389" s="160">
        <v>0</v>
      </c>
      <c r="T389" s="161">
        <f t="shared" si="3"/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2" t="s">
        <v>276</v>
      </c>
      <c r="AT389" s="162" t="s">
        <v>189</v>
      </c>
      <c r="AU389" s="162" t="s">
        <v>97</v>
      </c>
      <c r="AY389" s="18" t="s">
        <v>140</v>
      </c>
      <c r="BE389" s="163">
        <f t="shared" si="4"/>
        <v>0</v>
      </c>
      <c r="BF389" s="163">
        <f t="shared" si="5"/>
        <v>0</v>
      </c>
      <c r="BG389" s="163">
        <f t="shared" si="6"/>
        <v>0</v>
      </c>
      <c r="BH389" s="163">
        <f t="shared" si="7"/>
        <v>0</v>
      </c>
      <c r="BI389" s="163">
        <f t="shared" si="8"/>
        <v>0</v>
      </c>
      <c r="BJ389" s="18" t="s">
        <v>97</v>
      </c>
      <c r="BK389" s="163">
        <f t="shared" si="9"/>
        <v>0</v>
      </c>
      <c r="BL389" s="18" t="s">
        <v>210</v>
      </c>
      <c r="BM389" s="162" t="s">
        <v>1616</v>
      </c>
    </row>
    <row r="390" spans="1:65" s="2" customFormat="1" ht="34.200000000000003">
      <c r="A390" s="33"/>
      <c r="B390" s="150"/>
      <c r="C390" s="181" t="s">
        <v>257</v>
      </c>
      <c r="D390" s="181" t="s">
        <v>189</v>
      </c>
      <c r="E390" s="182" t="s">
        <v>1617</v>
      </c>
      <c r="F390" s="183" t="s">
        <v>2147</v>
      </c>
      <c r="G390" s="184" t="s">
        <v>515</v>
      </c>
      <c r="H390" s="185">
        <v>1</v>
      </c>
      <c r="I390" s="186"/>
      <c r="J390" s="185">
        <f t="shared" si="0"/>
        <v>0</v>
      </c>
      <c r="K390" s="187"/>
      <c r="L390" s="188"/>
      <c r="M390" s="189" t="s">
        <v>1</v>
      </c>
      <c r="N390" s="190" t="s">
        <v>40</v>
      </c>
      <c r="O390" s="59"/>
      <c r="P390" s="160">
        <f t="shared" si="1"/>
        <v>0</v>
      </c>
      <c r="Q390" s="160">
        <v>0</v>
      </c>
      <c r="R390" s="160">
        <f t="shared" si="2"/>
        <v>0</v>
      </c>
      <c r="S390" s="160">
        <v>0</v>
      </c>
      <c r="T390" s="161">
        <f t="shared" si="3"/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2" t="s">
        <v>276</v>
      </c>
      <c r="AT390" s="162" t="s">
        <v>189</v>
      </c>
      <c r="AU390" s="162" t="s">
        <v>97</v>
      </c>
      <c r="AY390" s="18" t="s">
        <v>140</v>
      </c>
      <c r="BE390" s="163">
        <f t="shared" si="4"/>
        <v>0</v>
      </c>
      <c r="BF390" s="163">
        <f t="shared" si="5"/>
        <v>0</v>
      </c>
      <c r="BG390" s="163">
        <f t="shared" si="6"/>
        <v>0</v>
      </c>
      <c r="BH390" s="163">
        <f t="shared" si="7"/>
        <v>0</v>
      </c>
      <c r="BI390" s="163">
        <f t="shared" si="8"/>
        <v>0</v>
      </c>
      <c r="BJ390" s="18" t="s">
        <v>97</v>
      </c>
      <c r="BK390" s="163">
        <f t="shared" si="9"/>
        <v>0</v>
      </c>
      <c r="BL390" s="18" t="s">
        <v>210</v>
      </c>
      <c r="BM390" s="162" t="s">
        <v>1618</v>
      </c>
    </row>
    <row r="391" spans="1:65" s="2" customFormat="1" ht="34.200000000000003">
      <c r="A391" s="33"/>
      <c r="B391" s="150"/>
      <c r="C391" s="181" t="s">
        <v>261</v>
      </c>
      <c r="D391" s="181" t="s">
        <v>189</v>
      </c>
      <c r="E391" s="182" t="s">
        <v>1619</v>
      </c>
      <c r="F391" s="183" t="s">
        <v>2148</v>
      </c>
      <c r="G391" s="184" t="s">
        <v>515</v>
      </c>
      <c r="H391" s="185">
        <v>1</v>
      </c>
      <c r="I391" s="186"/>
      <c r="J391" s="185">
        <f t="shared" si="0"/>
        <v>0</v>
      </c>
      <c r="K391" s="187"/>
      <c r="L391" s="188"/>
      <c r="M391" s="189" t="s">
        <v>1</v>
      </c>
      <c r="N391" s="190" t="s">
        <v>40</v>
      </c>
      <c r="O391" s="59"/>
      <c r="P391" s="160">
        <f t="shared" si="1"/>
        <v>0</v>
      </c>
      <c r="Q391" s="160">
        <v>0</v>
      </c>
      <c r="R391" s="160">
        <f t="shared" si="2"/>
        <v>0</v>
      </c>
      <c r="S391" s="160">
        <v>0</v>
      </c>
      <c r="T391" s="161">
        <f t="shared" si="3"/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2" t="s">
        <v>276</v>
      </c>
      <c r="AT391" s="162" t="s">
        <v>189</v>
      </c>
      <c r="AU391" s="162" t="s">
        <v>97</v>
      </c>
      <c r="AY391" s="18" t="s">
        <v>140</v>
      </c>
      <c r="BE391" s="163">
        <f t="shared" si="4"/>
        <v>0</v>
      </c>
      <c r="BF391" s="163">
        <f t="shared" si="5"/>
        <v>0</v>
      </c>
      <c r="BG391" s="163">
        <f t="shared" si="6"/>
        <v>0</v>
      </c>
      <c r="BH391" s="163">
        <f t="shared" si="7"/>
        <v>0</v>
      </c>
      <c r="BI391" s="163">
        <f t="shared" si="8"/>
        <v>0</v>
      </c>
      <c r="BJ391" s="18" t="s">
        <v>97</v>
      </c>
      <c r="BK391" s="163">
        <f t="shared" si="9"/>
        <v>0</v>
      </c>
      <c r="BL391" s="18" t="s">
        <v>210</v>
      </c>
      <c r="BM391" s="162" t="s">
        <v>1620</v>
      </c>
    </row>
    <row r="392" spans="1:65" s="2" customFormat="1" ht="34.200000000000003" customHeight="1">
      <c r="A392" s="33"/>
      <c r="B392" s="150"/>
      <c r="C392" s="181" t="s">
        <v>267</v>
      </c>
      <c r="D392" s="181" t="s">
        <v>189</v>
      </c>
      <c r="E392" s="182" t="s">
        <v>1621</v>
      </c>
      <c r="F392" s="183" t="s">
        <v>2149</v>
      </c>
      <c r="G392" s="184" t="s">
        <v>515</v>
      </c>
      <c r="H392" s="185">
        <v>1</v>
      </c>
      <c r="I392" s="186"/>
      <c r="J392" s="185">
        <f t="shared" si="0"/>
        <v>0</v>
      </c>
      <c r="K392" s="187"/>
      <c r="L392" s="188"/>
      <c r="M392" s="189" t="s">
        <v>1</v>
      </c>
      <c r="N392" s="190" t="s">
        <v>40</v>
      </c>
      <c r="O392" s="59"/>
      <c r="P392" s="160">
        <f t="shared" si="1"/>
        <v>0</v>
      </c>
      <c r="Q392" s="160">
        <v>0</v>
      </c>
      <c r="R392" s="160">
        <f t="shared" si="2"/>
        <v>0</v>
      </c>
      <c r="S392" s="160">
        <v>0</v>
      </c>
      <c r="T392" s="161">
        <f t="shared" si="3"/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62" t="s">
        <v>276</v>
      </c>
      <c r="AT392" s="162" t="s">
        <v>189</v>
      </c>
      <c r="AU392" s="162" t="s">
        <v>97</v>
      </c>
      <c r="AY392" s="18" t="s">
        <v>140</v>
      </c>
      <c r="BE392" s="163">
        <f t="shared" si="4"/>
        <v>0</v>
      </c>
      <c r="BF392" s="163">
        <f t="shared" si="5"/>
        <v>0</v>
      </c>
      <c r="BG392" s="163">
        <f t="shared" si="6"/>
        <v>0</v>
      </c>
      <c r="BH392" s="163">
        <f t="shared" si="7"/>
        <v>0</v>
      </c>
      <c r="BI392" s="163">
        <f t="shared" si="8"/>
        <v>0</v>
      </c>
      <c r="BJ392" s="18" t="s">
        <v>97</v>
      </c>
      <c r="BK392" s="163">
        <f t="shared" si="9"/>
        <v>0</v>
      </c>
      <c r="BL392" s="18" t="s">
        <v>210</v>
      </c>
      <c r="BM392" s="162" t="s">
        <v>1622</v>
      </c>
    </row>
    <row r="393" spans="1:65" s="2" customFormat="1" ht="41.4" customHeight="1">
      <c r="A393" s="33"/>
      <c r="B393" s="150"/>
      <c r="C393" s="181" t="s">
        <v>272</v>
      </c>
      <c r="D393" s="181" t="s">
        <v>189</v>
      </c>
      <c r="E393" s="182" t="s">
        <v>1623</v>
      </c>
      <c r="F393" s="183" t="s">
        <v>2150</v>
      </c>
      <c r="G393" s="184" t="s">
        <v>515</v>
      </c>
      <c r="H393" s="185">
        <v>1</v>
      </c>
      <c r="I393" s="186"/>
      <c r="J393" s="185">
        <f t="shared" si="0"/>
        <v>0</v>
      </c>
      <c r="K393" s="187"/>
      <c r="L393" s="188"/>
      <c r="M393" s="189" t="s">
        <v>1</v>
      </c>
      <c r="N393" s="190" t="s">
        <v>40</v>
      </c>
      <c r="O393" s="59"/>
      <c r="P393" s="160">
        <f t="shared" si="1"/>
        <v>0</v>
      </c>
      <c r="Q393" s="160">
        <v>0</v>
      </c>
      <c r="R393" s="160">
        <f t="shared" si="2"/>
        <v>0</v>
      </c>
      <c r="S393" s="160">
        <v>0</v>
      </c>
      <c r="T393" s="161">
        <f t="shared" si="3"/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2" t="s">
        <v>276</v>
      </c>
      <c r="AT393" s="162" t="s">
        <v>189</v>
      </c>
      <c r="AU393" s="162" t="s">
        <v>97</v>
      </c>
      <c r="AY393" s="18" t="s">
        <v>140</v>
      </c>
      <c r="BE393" s="163">
        <f t="shared" si="4"/>
        <v>0</v>
      </c>
      <c r="BF393" s="163">
        <f t="shared" si="5"/>
        <v>0</v>
      </c>
      <c r="BG393" s="163">
        <f t="shared" si="6"/>
        <v>0</v>
      </c>
      <c r="BH393" s="163">
        <f t="shared" si="7"/>
        <v>0</v>
      </c>
      <c r="BI393" s="163">
        <f t="shared" si="8"/>
        <v>0</v>
      </c>
      <c r="BJ393" s="18" t="s">
        <v>97</v>
      </c>
      <c r="BK393" s="163">
        <f t="shared" si="9"/>
        <v>0</v>
      </c>
      <c r="BL393" s="18" t="s">
        <v>210</v>
      </c>
      <c r="BM393" s="162" t="s">
        <v>1624</v>
      </c>
    </row>
    <row r="394" spans="1:65" s="2" customFormat="1" ht="35.4" customHeight="1">
      <c r="A394" s="33"/>
      <c r="B394" s="150"/>
      <c r="C394" s="181" t="s">
        <v>276</v>
      </c>
      <c r="D394" s="181" t="s">
        <v>189</v>
      </c>
      <c r="E394" s="182" t="s">
        <v>1625</v>
      </c>
      <c r="F394" s="183" t="s">
        <v>2151</v>
      </c>
      <c r="G394" s="184" t="s">
        <v>515</v>
      </c>
      <c r="H394" s="185">
        <v>1</v>
      </c>
      <c r="I394" s="186"/>
      <c r="J394" s="185">
        <f t="shared" si="0"/>
        <v>0</v>
      </c>
      <c r="K394" s="187"/>
      <c r="L394" s="188"/>
      <c r="M394" s="189" t="s">
        <v>1</v>
      </c>
      <c r="N394" s="190" t="s">
        <v>40</v>
      </c>
      <c r="O394" s="59"/>
      <c r="P394" s="160">
        <f t="shared" si="1"/>
        <v>0</v>
      </c>
      <c r="Q394" s="160">
        <v>0</v>
      </c>
      <c r="R394" s="160">
        <f t="shared" si="2"/>
        <v>0</v>
      </c>
      <c r="S394" s="160">
        <v>0</v>
      </c>
      <c r="T394" s="161">
        <f t="shared" si="3"/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2" t="s">
        <v>276</v>
      </c>
      <c r="AT394" s="162" t="s">
        <v>189</v>
      </c>
      <c r="AU394" s="162" t="s">
        <v>97</v>
      </c>
      <c r="AY394" s="18" t="s">
        <v>140</v>
      </c>
      <c r="BE394" s="163">
        <f t="shared" si="4"/>
        <v>0</v>
      </c>
      <c r="BF394" s="163">
        <f t="shared" si="5"/>
        <v>0</v>
      </c>
      <c r="BG394" s="163">
        <f t="shared" si="6"/>
        <v>0</v>
      </c>
      <c r="BH394" s="163">
        <f t="shared" si="7"/>
        <v>0</v>
      </c>
      <c r="BI394" s="163">
        <f t="shared" si="8"/>
        <v>0</v>
      </c>
      <c r="BJ394" s="18" t="s">
        <v>97</v>
      </c>
      <c r="BK394" s="163">
        <f t="shared" si="9"/>
        <v>0</v>
      </c>
      <c r="BL394" s="18" t="s">
        <v>210</v>
      </c>
      <c r="BM394" s="162" t="s">
        <v>1626</v>
      </c>
    </row>
    <row r="395" spans="1:65" s="2" customFormat="1" ht="21.75" customHeight="1">
      <c r="A395" s="33"/>
      <c r="B395" s="150"/>
      <c r="C395" s="151" t="s">
        <v>280</v>
      </c>
      <c r="D395" s="151" t="s">
        <v>142</v>
      </c>
      <c r="E395" s="152" t="s">
        <v>1627</v>
      </c>
      <c r="F395" s="153" t="s">
        <v>1628</v>
      </c>
      <c r="G395" s="154" t="s">
        <v>1611</v>
      </c>
      <c r="H395" s="155">
        <v>1</v>
      </c>
      <c r="I395" s="156"/>
      <c r="J395" s="155">
        <f t="shared" si="0"/>
        <v>0</v>
      </c>
      <c r="K395" s="157"/>
      <c r="L395" s="34"/>
      <c r="M395" s="158" t="s">
        <v>1</v>
      </c>
      <c r="N395" s="159" t="s">
        <v>40</v>
      </c>
      <c r="O395" s="59"/>
      <c r="P395" s="160">
        <f t="shared" si="1"/>
        <v>0</v>
      </c>
      <c r="Q395" s="160">
        <v>6.7000000000000002E-4</v>
      </c>
      <c r="R395" s="160">
        <f t="shared" si="2"/>
        <v>6.7000000000000002E-4</v>
      </c>
      <c r="S395" s="160">
        <v>0</v>
      </c>
      <c r="T395" s="161">
        <f t="shared" si="3"/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2" t="s">
        <v>210</v>
      </c>
      <c r="AT395" s="162" t="s">
        <v>142</v>
      </c>
      <c r="AU395" s="162" t="s">
        <v>97</v>
      </c>
      <c r="AY395" s="18" t="s">
        <v>140</v>
      </c>
      <c r="BE395" s="163">
        <f t="shared" si="4"/>
        <v>0</v>
      </c>
      <c r="BF395" s="163">
        <f t="shared" si="5"/>
        <v>0</v>
      </c>
      <c r="BG395" s="163">
        <f t="shared" si="6"/>
        <v>0</v>
      </c>
      <c r="BH395" s="163">
        <f t="shared" si="7"/>
        <v>0</v>
      </c>
      <c r="BI395" s="163">
        <f t="shared" si="8"/>
        <v>0</v>
      </c>
      <c r="BJ395" s="18" t="s">
        <v>97</v>
      </c>
      <c r="BK395" s="163">
        <f t="shared" si="9"/>
        <v>0</v>
      </c>
      <c r="BL395" s="18" t="s">
        <v>210</v>
      </c>
      <c r="BM395" s="162" t="s">
        <v>1629</v>
      </c>
    </row>
    <row r="396" spans="1:65" s="2" customFormat="1" ht="33" customHeight="1">
      <c r="A396" s="33"/>
      <c r="B396" s="150"/>
      <c r="C396" s="181" t="s">
        <v>284</v>
      </c>
      <c r="D396" s="181" t="s">
        <v>189</v>
      </c>
      <c r="E396" s="182" t="s">
        <v>1630</v>
      </c>
      <c r="F396" s="183" t="s">
        <v>2152</v>
      </c>
      <c r="G396" s="184" t="s">
        <v>515</v>
      </c>
      <c r="H396" s="185">
        <v>1</v>
      </c>
      <c r="I396" s="186"/>
      <c r="J396" s="185">
        <f t="shared" si="0"/>
        <v>0</v>
      </c>
      <c r="K396" s="187"/>
      <c r="L396" s="188"/>
      <c r="M396" s="189" t="s">
        <v>1</v>
      </c>
      <c r="N396" s="190" t="s">
        <v>40</v>
      </c>
      <c r="O396" s="59"/>
      <c r="P396" s="160">
        <f t="shared" si="1"/>
        <v>0</v>
      </c>
      <c r="Q396" s="160">
        <v>0</v>
      </c>
      <c r="R396" s="160">
        <f t="shared" si="2"/>
        <v>0</v>
      </c>
      <c r="S396" s="160">
        <v>0</v>
      </c>
      <c r="T396" s="161">
        <f t="shared" si="3"/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2" t="s">
        <v>276</v>
      </c>
      <c r="AT396" s="162" t="s">
        <v>189</v>
      </c>
      <c r="AU396" s="162" t="s">
        <v>97</v>
      </c>
      <c r="AY396" s="18" t="s">
        <v>140</v>
      </c>
      <c r="BE396" s="163">
        <f t="shared" si="4"/>
        <v>0</v>
      </c>
      <c r="BF396" s="163">
        <f t="shared" si="5"/>
        <v>0</v>
      </c>
      <c r="BG396" s="163">
        <f t="shared" si="6"/>
        <v>0</v>
      </c>
      <c r="BH396" s="163">
        <f t="shared" si="7"/>
        <v>0</v>
      </c>
      <c r="BI396" s="163">
        <f t="shared" si="8"/>
        <v>0</v>
      </c>
      <c r="BJ396" s="18" t="s">
        <v>97</v>
      </c>
      <c r="BK396" s="163">
        <f t="shared" si="9"/>
        <v>0</v>
      </c>
      <c r="BL396" s="18" t="s">
        <v>210</v>
      </c>
      <c r="BM396" s="162" t="s">
        <v>1631</v>
      </c>
    </row>
    <row r="397" spans="1:65" s="2" customFormat="1" ht="31.2" customHeight="1">
      <c r="A397" s="33"/>
      <c r="B397" s="150"/>
      <c r="C397" s="181" t="s">
        <v>288</v>
      </c>
      <c r="D397" s="181" t="s">
        <v>189</v>
      </c>
      <c r="E397" s="182" t="s">
        <v>1632</v>
      </c>
      <c r="F397" s="183" t="s">
        <v>2153</v>
      </c>
      <c r="G397" s="184" t="s">
        <v>515</v>
      </c>
      <c r="H397" s="185">
        <v>1</v>
      </c>
      <c r="I397" s="186"/>
      <c r="J397" s="185">
        <f t="shared" si="0"/>
        <v>0</v>
      </c>
      <c r="K397" s="187"/>
      <c r="L397" s="188"/>
      <c r="M397" s="189" t="s">
        <v>1</v>
      </c>
      <c r="N397" s="190" t="s">
        <v>40</v>
      </c>
      <c r="O397" s="59"/>
      <c r="P397" s="160">
        <f t="shared" si="1"/>
        <v>0</v>
      </c>
      <c r="Q397" s="160">
        <v>0</v>
      </c>
      <c r="R397" s="160">
        <f t="shared" si="2"/>
        <v>0</v>
      </c>
      <c r="S397" s="160">
        <v>0</v>
      </c>
      <c r="T397" s="161">
        <f t="shared" si="3"/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2" t="s">
        <v>276</v>
      </c>
      <c r="AT397" s="162" t="s">
        <v>189</v>
      </c>
      <c r="AU397" s="162" t="s">
        <v>97</v>
      </c>
      <c r="AY397" s="18" t="s">
        <v>140</v>
      </c>
      <c r="BE397" s="163">
        <f t="shared" si="4"/>
        <v>0</v>
      </c>
      <c r="BF397" s="163">
        <f t="shared" si="5"/>
        <v>0</v>
      </c>
      <c r="BG397" s="163">
        <f t="shared" si="6"/>
        <v>0</v>
      </c>
      <c r="BH397" s="163">
        <f t="shared" si="7"/>
        <v>0</v>
      </c>
      <c r="BI397" s="163">
        <f t="shared" si="8"/>
        <v>0</v>
      </c>
      <c r="BJ397" s="18" t="s">
        <v>97</v>
      </c>
      <c r="BK397" s="163">
        <f t="shared" si="9"/>
        <v>0</v>
      </c>
      <c r="BL397" s="18" t="s">
        <v>210</v>
      </c>
      <c r="BM397" s="162" t="s">
        <v>1633</v>
      </c>
    </row>
    <row r="398" spans="1:65" s="2" customFormat="1" ht="44.4" customHeight="1">
      <c r="A398" s="33"/>
      <c r="B398" s="150"/>
      <c r="C398" s="181" t="s">
        <v>292</v>
      </c>
      <c r="D398" s="181" t="s">
        <v>189</v>
      </c>
      <c r="E398" s="182" t="s">
        <v>1634</v>
      </c>
      <c r="F398" s="183" t="s">
        <v>2154</v>
      </c>
      <c r="G398" s="184" t="s">
        <v>515</v>
      </c>
      <c r="H398" s="185">
        <v>1</v>
      </c>
      <c r="I398" s="186"/>
      <c r="J398" s="185">
        <f t="shared" si="0"/>
        <v>0</v>
      </c>
      <c r="K398" s="187"/>
      <c r="L398" s="188"/>
      <c r="M398" s="189" t="s">
        <v>1</v>
      </c>
      <c r="N398" s="190" t="s">
        <v>40</v>
      </c>
      <c r="O398" s="59"/>
      <c r="P398" s="160">
        <f t="shared" si="1"/>
        <v>0</v>
      </c>
      <c r="Q398" s="160">
        <v>0</v>
      </c>
      <c r="R398" s="160">
        <f t="shared" si="2"/>
        <v>0</v>
      </c>
      <c r="S398" s="160">
        <v>0</v>
      </c>
      <c r="T398" s="161">
        <f t="shared" si="3"/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2" t="s">
        <v>276</v>
      </c>
      <c r="AT398" s="162" t="s">
        <v>189</v>
      </c>
      <c r="AU398" s="162" t="s">
        <v>97</v>
      </c>
      <c r="AY398" s="18" t="s">
        <v>140</v>
      </c>
      <c r="BE398" s="163">
        <f t="shared" si="4"/>
        <v>0</v>
      </c>
      <c r="BF398" s="163">
        <f t="shared" si="5"/>
        <v>0</v>
      </c>
      <c r="BG398" s="163">
        <f t="shared" si="6"/>
        <v>0</v>
      </c>
      <c r="BH398" s="163">
        <f t="shared" si="7"/>
        <v>0</v>
      </c>
      <c r="BI398" s="163">
        <f t="shared" si="8"/>
        <v>0</v>
      </c>
      <c r="BJ398" s="18" t="s">
        <v>97</v>
      </c>
      <c r="BK398" s="163">
        <f t="shared" si="9"/>
        <v>0</v>
      </c>
      <c r="BL398" s="18" t="s">
        <v>210</v>
      </c>
      <c r="BM398" s="162" t="s">
        <v>1635</v>
      </c>
    </row>
    <row r="399" spans="1:65" s="12" customFormat="1" ht="25.95" customHeight="1">
      <c r="B399" s="137"/>
      <c r="D399" s="138" t="s">
        <v>73</v>
      </c>
      <c r="E399" s="139" t="s">
        <v>435</v>
      </c>
      <c r="F399" s="139" t="s">
        <v>436</v>
      </c>
      <c r="I399" s="140"/>
      <c r="J399" s="141">
        <f>BK399</f>
        <v>0</v>
      </c>
      <c r="L399" s="137"/>
      <c r="M399" s="142"/>
      <c r="N399" s="143"/>
      <c r="O399" s="143"/>
      <c r="P399" s="144">
        <f>P400+P402</f>
        <v>0</v>
      </c>
      <c r="Q399" s="143"/>
      <c r="R399" s="144">
        <f>R400+R402</f>
        <v>0</v>
      </c>
      <c r="S399" s="143"/>
      <c r="T399" s="145">
        <f>T400+T402</f>
        <v>0</v>
      </c>
      <c r="AR399" s="138" t="s">
        <v>158</v>
      </c>
      <c r="AT399" s="146" t="s">
        <v>73</v>
      </c>
      <c r="AU399" s="146" t="s">
        <v>74</v>
      </c>
      <c r="AY399" s="138" t="s">
        <v>140</v>
      </c>
      <c r="BK399" s="147">
        <f>BK400+BK402</f>
        <v>0</v>
      </c>
    </row>
    <row r="400" spans="1:65" s="12" customFormat="1" ht="22.8" customHeight="1">
      <c r="B400" s="137"/>
      <c r="D400" s="138" t="s">
        <v>73</v>
      </c>
      <c r="E400" s="148" t="s">
        <v>638</v>
      </c>
      <c r="F400" s="148" t="s">
        <v>1441</v>
      </c>
      <c r="I400" s="140"/>
      <c r="J400" s="149">
        <f>BK400</f>
        <v>0</v>
      </c>
      <c r="L400" s="137"/>
      <c r="M400" s="142"/>
      <c r="N400" s="143"/>
      <c r="O400" s="143"/>
      <c r="P400" s="144">
        <f>P401</f>
        <v>0</v>
      </c>
      <c r="Q400" s="143"/>
      <c r="R400" s="144">
        <f>R401</f>
        <v>0</v>
      </c>
      <c r="S400" s="143"/>
      <c r="T400" s="145">
        <f>T401</f>
        <v>0</v>
      </c>
      <c r="AR400" s="138" t="s">
        <v>158</v>
      </c>
      <c r="AT400" s="146" t="s">
        <v>73</v>
      </c>
      <c r="AU400" s="146" t="s">
        <v>82</v>
      </c>
      <c r="AY400" s="138" t="s">
        <v>140</v>
      </c>
      <c r="BK400" s="147">
        <f>BK401</f>
        <v>0</v>
      </c>
    </row>
    <row r="401" spans="1:65" s="2" customFormat="1" ht="33" customHeight="1">
      <c r="A401" s="33"/>
      <c r="B401" s="150"/>
      <c r="C401" s="151" t="s">
        <v>296</v>
      </c>
      <c r="D401" s="151" t="s">
        <v>142</v>
      </c>
      <c r="E401" s="152" t="s">
        <v>438</v>
      </c>
      <c r="F401" s="153" t="s">
        <v>439</v>
      </c>
      <c r="G401" s="154" t="s">
        <v>515</v>
      </c>
      <c r="H401" s="155">
        <v>1</v>
      </c>
      <c r="I401" s="156"/>
      <c r="J401" s="155">
        <f>ROUND(I401*H401,2)</f>
        <v>0</v>
      </c>
      <c r="K401" s="157"/>
      <c r="L401" s="34"/>
      <c r="M401" s="158" t="s">
        <v>1</v>
      </c>
      <c r="N401" s="159" t="s">
        <v>40</v>
      </c>
      <c r="O401" s="59"/>
      <c r="P401" s="160">
        <f>O401*H401</f>
        <v>0</v>
      </c>
      <c r="Q401" s="160">
        <v>0</v>
      </c>
      <c r="R401" s="160">
        <f>Q401*H401</f>
        <v>0</v>
      </c>
      <c r="S401" s="160">
        <v>0</v>
      </c>
      <c r="T401" s="161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2" t="s">
        <v>1443</v>
      </c>
      <c r="AT401" s="162" t="s">
        <v>142</v>
      </c>
      <c r="AU401" s="162" t="s">
        <v>97</v>
      </c>
      <c r="AY401" s="18" t="s">
        <v>140</v>
      </c>
      <c r="BE401" s="163">
        <f>IF(N401="základná",J401,0)</f>
        <v>0</v>
      </c>
      <c r="BF401" s="163">
        <f>IF(N401="znížená",J401,0)</f>
        <v>0</v>
      </c>
      <c r="BG401" s="163">
        <f>IF(N401="zákl. prenesená",J401,0)</f>
        <v>0</v>
      </c>
      <c r="BH401" s="163">
        <f>IF(N401="zníž. prenesená",J401,0)</f>
        <v>0</v>
      </c>
      <c r="BI401" s="163">
        <f>IF(N401="nulová",J401,0)</f>
        <v>0</v>
      </c>
      <c r="BJ401" s="18" t="s">
        <v>97</v>
      </c>
      <c r="BK401" s="163">
        <f>ROUND(I401*H401,2)</f>
        <v>0</v>
      </c>
      <c r="BL401" s="18" t="s">
        <v>1443</v>
      </c>
      <c r="BM401" s="162" t="s">
        <v>1636</v>
      </c>
    </row>
    <row r="402" spans="1:65" s="12" customFormat="1" ht="22.8" customHeight="1">
      <c r="B402" s="137"/>
      <c r="D402" s="138" t="s">
        <v>73</v>
      </c>
      <c r="E402" s="148" t="s">
        <v>1445</v>
      </c>
      <c r="F402" s="148" t="s">
        <v>1446</v>
      </c>
      <c r="I402" s="140"/>
      <c r="J402" s="149">
        <f>BK402</f>
        <v>0</v>
      </c>
      <c r="L402" s="137"/>
      <c r="M402" s="142"/>
      <c r="N402" s="143"/>
      <c r="O402" s="143"/>
      <c r="P402" s="144">
        <f>SUM(P403:P404)</f>
        <v>0</v>
      </c>
      <c r="Q402" s="143"/>
      <c r="R402" s="144">
        <f>SUM(R403:R404)</f>
        <v>0</v>
      </c>
      <c r="S402" s="143"/>
      <c r="T402" s="145">
        <f>SUM(T403:T404)</f>
        <v>0</v>
      </c>
      <c r="AR402" s="138" t="s">
        <v>158</v>
      </c>
      <c r="AT402" s="146" t="s">
        <v>73</v>
      </c>
      <c r="AU402" s="146" t="s">
        <v>82</v>
      </c>
      <c r="AY402" s="138" t="s">
        <v>140</v>
      </c>
      <c r="BK402" s="147">
        <f>SUM(BK403:BK404)</f>
        <v>0</v>
      </c>
    </row>
    <row r="403" spans="1:65" s="2" customFormat="1" ht="21.75" customHeight="1">
      <c r="A403" s="33"/>
      <c r="B403" s="150"/>
      <c r="C403" s="151" t="s">
        <v>300</v>
      </c>
      <c r="D403" s="151" t="s">
        <v>142</v>
      </c>
      <c r="E403" s="152" t="s">
        <v>1448</v>
      </c>
      <c r="F403" s="153" t="s">
        <v>1449</v>
      </c>
      <c r="G403" s="154" t="s">
        <v>515</v>
      </c>
      <c r="H403" s="155">
        <v>1</v>
      </c>
      <c r="I403" s="156"/>
      <c r="J403" s="155">
        <f>ROUND(I403*H403,2)</f>
        <v>0</v>
      </c>
      <c r="K403" s="157"/>
      <c r="L403" s="34"/>
      <c r="M403" s="158" t="s">
        <v>1</v>
      </c>
      <c r="N403" s="159" t="s">
        <v>40</v>
      </c>
      <c r="O403" s="59"/>
      <c r="P403" s="160">
        <f>O403*H403</f>
        <v>0</v>
      </c>
      <c r="Q403" s="160">
        <v>0</v>
      </c>
      <c r="R403" s="160">
        <f>Q403*H403</f>
        <v>0</v>
      </c>
      <c r="S403" s="160">
        <v>0</v>
      </c>
      <c r="T403" s="161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62" t="s">
        <v>1443</v>
      </c>
      <c r="AT403" s="162" t="s">
        <v>142</v>
      </c>
      <c r="AU403" s="162" t="s">
        <v>97</v>
      </c>
      <c r="AY403" s="18" t="s">
        <v>140</v>
      </c>
      <c r="BE403" s="163">
        <f>IF(N403="základná",J403,0)</f>
        <v>0</v>
      </c>
      <c r="BF403" s="163">
        <f>IF(N403="znížená",J403,0)</f>
        <v>0</v>
      </c>
      <c r="BG403" s="163">
        <f>IF(N403="zákl. prenesená",J403,0)</f>
        <v>0</v>
      </c>
      <c r="BH403" s="163">
        <f>IF(N403="zníž. prenesená",J403,0)</f>
        <v>0</v>
      </c>
      <c r="BI403" s="163">
        <f>IF(N403="nulová",J403,0)</f>
        <v>0</v>
      </c>
      <c r="BJ403" s="18" t="s">
        <v>97</v>
      </c>
      <c r="BK403" s="163">
        <f>ROUND(I403*H403,2)</f>
        <v>0</v>
      </c>
      <c r="BL403" s="18" t="s">
        <v>1443</v>
      </c>
      <c r="BM403" s="162" t="s">
        <v>1637</v>
      </c>
    </row>
    <row r="404" spans="1:65" s="2" customFormat="1" ht="21.75" customHeight="1">
      <c r="A404" s="33"/>
      <c r="B404" s="150"/>
      <c r="C404" s="151" t="s">
        <v>304</v>
      </c>
      <c r="D404" s="151" t="s">
        <v>142</v>
      </c>
      <c r="E404" s="152" t="s">
        <v>1452</v>
      </c>
      <c r="F404" s="153" t="s">
        <v>1453</v>
      </c>
      <c r="G404" s="154" t="s">
        <v>515</v>
      </c>
      <c r="H404" s="155">
        <v>1</v>
      </c>
      <c r="I404" s="156"/>
      <c r="J404" s="155">
        <f>ROUND(I404*H404,2)</f>
        <v>0</v>
      </c>
      <c r="K404" s="157"/>
      <c r="L404" s="34"/>
      <c r="M404" s="191" t="s">
        <v>1</v>
      </c>
      <c r="N404" s="192" t="s">
        <v>40</v>
      </c>
      <c r="O404" s="193"/>
      <c r="P404" s="194">
        <f>O404*H404</f>
        <v>0</v>
      </c>
      <c r="Q404" s="194">
        <v>0</v>
      </c>
      <c r="R404" s="194">
        <f>Q404*H404</f>
        <v>0</v>
      </c>
      <c r="S404" s="194">
        <v>0</v>
      </c>
      <c r="T404" s="195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62" t="s">
        <v>1443</v>
      </c>
      <c r="AT404" s="162" t="s">
        <v>142</v>
      </c>
      <c r="AU404" s="162" t="s">
        <v>97</v>
      </c>
      <c r="AY404" s="18" t="s">
        <v>140</v>
      </c>
      <c r="BE404" s="163">
        <f>IF(N404="základná",J404,0)</f>
        <v>0</v>
      </c>
      <c r="BF404" s="163">
        <f>IF(N404="znížená",J404,0)</f>
        <v>0</v>
      </c>
      <c r="BG404" s="163">
        <f>IF(N404="zákl. prenesená",J404,0)</f>
        <v>0</v>
      </c>
      <c r="BH404" s="163">
        <f>IF(N404="zníž. prenesená",J404,0)</f>
        <v>0</v>
      </c>
      <c r="BI404" s="163">
        <f>IF(N404="nulová",J404,0)</f>
        <v>0</v>
      </c>
      <c r="BJ404" s="18" t="s">
        <v>97</v>
      </c>
      <c r="BK404" s="163">
        <f>ROUND(I404*H404,2)</f>
        <v>0</v>
      </c>
      <c r="BL404" s="18" t="s">
        <v>1443</v>
      </c>
      <c r="BM404" s="162" t="s">
        <v>1638</v>
      </c>
    </row>
    <row r="405" spans="1:65" s="2" customFormat="1" ht="6.9" customHeight="1">
      <c r="A405" s="33"/>
      <c r="B405" s="48"/>
      <c r="C405" s="49"/>
      <c r="D405" s="49"/>
      <c r="E405" s="49"/>
      <c r="F405" s="49"/>
      <c r="G405" s="49"/>
      <c r="H405" s="49"/>
      <c r="I405" s="49"/>
      <c r="J405" s="49"/>
      <c r="K405" s="49"/>
      <c r="L405" s="34"/>
      <c r="M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</row>
  </sheetData>
  <autoFilter ref="C128:K404" xr:uid="{00000000-0009-0000-0000-000005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13"/>
  <sheetViews>
    <sheetView showGridLines="0" topLeftCell="A187" workbookViewId="0">
      <selection activeCell="F210" sqref="F21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101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1" customFormat="1" ht="12" customHeight="1">
      <c r="B8" s="21"/>
      <c r="D8" s="28" t="s">
        <v>109</v>
      </c>
      <c r="L8" s="21"/>
    </row>
    <row r="9" spans="1:46" s="2" customFormat="1" ht="16.5" customHeight="1">
      <c r="A9" s="33"/>
      <c r="B9" s="34"/>
      <c r="C9" s="33"/>
      <c r="D9" s="33"/>
      <c r="E9" s="258" t="s">
        <v>1455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1639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30" customHeight="1">
      <c r="A11" s="33"/>
      <c r="B11" s="34"/>
      <c r="C11" s="33"/>
      <c r="D11" s="33"/>
      <c r="E11" s="239" t="s">
        <v>1640</v>
      </c>
      <c r="F11" s="257"/>
      <c r="G11" s="257"/>
      <c r="H11" s="25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 t="str">
        <f>'Rekapitulácia stavby'!AN8</f>
        <v>25. 11. 2020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0" t="str">
        <f>'Rekapitulácia stavby'!E14</f>
        <v>Vyplň údaj</v>
      </c>
      <c r="F20" s="226"/>
      <c r="G20" s="226"/>
      <c r="H20" s="226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30" t="s">
        <v>1</v>
      </c>
      <c r="F29" s="230"/>
      <c r="G29" s="230"/>
      <c r="H29" s="23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34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38</v>
      </c>
      <c r="E35" s="28" t="s">
        <v>39</v>
      </c>
      <c r="F35" s="105">
        <f>ROUND((SUM(BE129:BE212)),  2)</f>
        <v>0</v>
      </c>
      <c r="G35" s="33"/>
      <c r="H35" s="33"/>
      <c r="I35" s="106">
        <v>0.2</v>
      </c>
      <c r="J35" s="105">
        <f>ROUND(((SUM(BE129:BE212))*I35),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40</v>
      </c>
      <c r="F36" s="105">
        <f>ROUND((SUM(BF129:BF212)),  2)</f>
        <v>0</v>
      </c>
      <c r="G36" s="33"/>
      <c r="H36" s="33"/>
      <c r="I36" s="106">
        <v>0.2</v>
      </c>
      <c r="J36" s="105">
        <f>ROUND(((SUM(BF129:BF212))*I36),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41</v>
      </c>
      <c r="F37" s="105">
        <f>ROUND((SUM(BG129:BG212)),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42</v>
      </c>
      <c r="F38" s="105">
        <f>ROUND((SUM(BH129:BH212)),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43</v>
      </c>
      <c r="F39" s="105">
        <f>ROUND((SUM(BI129:BI212)),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44</v>
      </c>
      <c r="E41" s="61"/>
      <c r="F41" s="61"/>
      <c r="G41" s="109" t="s">
        <v>45</v>
      </c>
      <c r="H41" s="110" t="s">
        <v>46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109</v>
      </c>
      <c r="L86" s="21"/>
    </row>
    <row r="87" spans="1:31" s="2" customFormat="1" ht="16.5" customHeight="1">
      <c r="A87" s="33"/>
      <c r="B87" s="34"/>
      <c r="C87" s="33"/>
      <c r="D87" s="33"/>
      <c r="E87" s="258" t="s">
        <v>1455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1639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39" t="str">
        <f>E11</f>
        <v>SO05a - SO05a  Streetbalové ihrisko - úprava ku 14.02.2021</v>
      </c>
      <c r="F89" s="257"/>
      <c r="G89" s="257"/>
      <c r="H89" s="25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Banská Bystrica</v>
      </c>
      <c r="G91" s="33"/>
      <c r="H91" s="33"/>
      <c r="I91" s="28" t="s">
        <v>20</v>
      </c>
      <c r="J91" s="56" t="str">
        <f>IF(J14="","",J14)</f>
        <v>25. 11. 2020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22</v>
      </c>
      <c r="D93" s="33"/>
      <c r="E93" s="33"/>
      <c r="F93" s="26" t="str">
        <f>E17</f>
        <v>MBB, a.s., ČSA 26, Banská Bystrica</v>
      </c>
      <c r="G93" s="33"/>
      <c r="H93" s="33"/>
      <c r="I93" s="28" t="s">
        <v>28</v>
      </c>
      <c r="J93" s="31" t="str">
        <f>E23</f>
        <v>CREAT, s.r.o.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Ing.Jedlička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112</v>
      </c>
      <c r="D96" s="107"/>
      <c r="E96" s="107"/>
      <c r="F96" s="107"/>
      <c r="G96" s="107"/>
      <c r="H96" s="107"/>
      <c r="I96" s="107"/>
      <c r="J96" s="116" t="s">
        <v>113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17" t="s">
        <v>114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115</v>
      </c>
    </row>
    <row r="99" spans="1:47" s="9" customFormat="1" ht="24.9" customHeight="1">
      <c r="B99" s="118"/>
      <c r="D99" s="119" t="s">
        <v>116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47" s="10" customFormat="1" ht="19.95" customHeight="1">
      <c r="B100" s="122"/>
      <c r="D100" s="123" t="s">
        <v>117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19.95" customHeight="1">
      <c r="B101" s="122"/>
      <c r="D101" s="123" t="s">
        <v>118</v>
      </c>
      <c r="E101" s="124"/>
      <c r="F101" s="124"/>
      <c r="G101" s="124"/>
      <c r="H101" s="124"/>
      <c r="I101" s="124"/>
      <c r="J101" s="125">
        <f>J174</f>
        <v>0</v>
      </c>
      <c r="L101" s="122"/>
    </row>
    <row r="102" spans="1:47" s="10" customFormat="1" ht="19.95" customHeight="1">
      <c r="B102" s="122"/>
      <c r="D102" s="123" t="s">
        <v>119</v>
      </c>
      <c r="E102" s="124"/>
      <c r="F102" s="124"/>
      <c r="G102" s="124"/>
      <c r="H102" s="124"/>
      <c r="I102" s="124"/>
      <c r="J102" s="125">
        <f>J188</f>
        <v>0</v>
      </c>
      <c r="L102" s="122"/>
    </row>
    <row r="103" spans="1:47" s="10" customFormat="1" ht="19.95" customHeight="1">
      <c r="B103" s="122"/>
      <c r="D103" s="123" t="s">
        <v>120</v>
      </c>
      <c r="E103" s="124"/>
      <c r="F103" s="124"/>
      <c r="G103" s="124"/>
      <c r="H103" s="124"/>
      <c r="I103" s="124"/>
      <c r="J103" s="125">
        <f>J193</f>
        <v>0</v>
      </c>
      <c r="L103" s="122"/>
    </row>
    <row r="104" spans="1:47" s="10" customFormat="1" ht="19.95" customHeight="1">
      <c r="B104" s="122"/>
      <c r="D104" s="123" t="s">
        <v>121</v>
      </c>
      <c r="E104" s="124"/>
      <c r="F104" s="124"/>
      <c r="G104" s="124"/>
      <c r="H104" s="124"/>
      <c r="I104" s="124"/>
      <c r="J104" s="125">
        <f>J200</f>
        <v>0</v>
      </c>
      <c r="L104" s="122"/>
    </row>
    <row r="105" spans="1:47" s="10" customFormat="1" ht="19.95" customHeight="1">
      <c r="B105" s="122"/>
      <c r="D105" s="123" t="s">
        <v>122</v>
      </c>
      <c r="E105" s="124"/>
      <c r="F105" s="124"/>
      <c r="G105" s="124"/>
      <c r="H105" s="124"/>
      <c r="I105" s="124"/>
      <c r="J105" s="125">
        <f>J206</f>
        <v>0</v>
      </c>
      <c r="L105" s="122"/>
    </row>
    <row r="106" spans="1:47" s="9" customFormat="1" ht="24.9" customHeight="1">
      <c r="B106" s="118"/>
      <c r="D106" s="119" t="s">
        <v>125</v>
      </c>
      <c r="E106" s="120"/>
      <c r="F106" s="120"/>
      <c r="G106" s="120"/>
      <c r="H106" s="120"/>
      <c r="I106" s="120"/>
      <c r="J106" s="121">
        <f>J208</f>
        <v>0</v>
      </c>
      <c r="L106" s="118"/>
    </row>
    <row r="107" spans="1:47" s="10" customFormat="1" ht="19.95" customHeight="1">
      <c r="B107" s="122"/>
      <c r="D107" s="123" t="s">
        <v>862</v>
      </c>
      <c r="E107" s="124"/>
      <c r="F107" s="124"/>
      <c r="G107" s="124"/>
      <c r="H107" s="124"/>
      <c r="I107" s="124"/>
      <c r="J107" s="125">
        <f>J209</f>
        <v>0</v>
      </c>
      <c r="L107" s="122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" customHeight="1">
      <c r="A114" s="33"/>
      <c r="B114" s="34"/>
      <c r="C114" s="22" t="s">
        <v>126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58" t="str">
        <f>E7</f>
        <v>Revitalizácia areálu Plaváreň Štiavničky</v>
      </c>
      <c r="F117" s="259"/>
      <c r="G117" s="259"/>
      <c r="H117" s="25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109</v>
      </c>
      <c r="L118" s="21"/>
    </row>
    <row r="119" spans="1:31" s="2" customFormat="1" ht="16.5" customHeight="1">
      <c r="A119" s="33"/>
      <c r="B119" s="34"/>
      <c r="C119" s="33"/>
      <c r="D119" s="33"/>
      <c r="E119" s="258" t="s">
        <v>1455</v>
      </c>
      <c r="F119" s="257"/>
      <c r="G119" s="257"/>
      <c r="H119" s="257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1639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30" customHeight="1">
      <c r="A121" s="33"/>
      <c r="B121" s="34"/>
      <c r="C121" s="33"/>
      <c r="D121" s="33"/>
      <c r="E121" s="239" t="str">
        <f>E11</f>
        <v>SO05a - SO05a  Streetbalové ihrisko - úprava ku 14.02.2021</v>
      </c>
      <c r="F121" s="257"/>
      <c r="G121" s="257"/>
      <c r="H121" s="257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F14</f>
        <v>Banská Bystrica</v>
      </c>
      <c r="G123" s="33"/>
      <c r="H123" s="33"/>
      <c r="I123" s="28" t="s">
        <v>20</v>
      </c>
      <c r="J123" s="56" t="str">
        <f>IF(J14="","",J14)</f>
        <v>25. 11. 2020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15" customHeight="1">
      <c r="A125" s="33"/>
      <c r="B125" s="34"/>
      <c r="C125" s="28" t="s">
        <v>22</v>
      </c>
      <c r="D125" s="33"/>
      <c r="E125" s="33"/>
      <c r="F125" s="26" t="str">
        <f>E17</f>
        <v>MBB, a.s., ČSA 26, Banská Bystrica</v>
      </c>
      <c r="G125" s="33"/>
      <c r="H125" s="33"/>
      <c r="I125" s="28" t="s">
        <v>28</v>
      </c>
      <c r="J125" s="31" t="str">
        <f>E23</f>
        <v>CREAT, s.r.o.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Ing.Jedlička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127</v>
      </c>
      <c r="D128" s="129" t="s">
        <v>59</v>
      </c>
      <c r="E128" s="129" t="s">
        <v>55</v>
      </c>
      <c r="F128" s="129" t="s">
        <v>56</v>
      </c>
      <c r="G128" s="129" t="s">
        <v>128</v>
      </c>
      <c r="H128" s="129" t="s">
        <v>129</v>
      </c>
      <c r="I128" s="129" t="s">
        <v>130</v>
      </c>
      <c r="J128" s="130" t="s">
        <v>113</v>
      </c>
      <c r="K128" s="131" t="s">
        <v>131</v>
      </c>
      <c r="L128" s="132"/>
      <c r="M128" s="63" t="s">
        <v>1</v>
      </c>
      <c r="N128" s="64" t="s">
        <v>38</v>
      </c>
      <c r="O128" s="64" t="s">
        <v>132</v>
      </c>
      <c r="P128" s="64" t="s">
        <v>133</v>
      </c>
      <c r="Q128" s="64" t="s">
        <v>134</v>
      </c>
      <c r="R128" s="64" t="s">
        <v>135</v>
      </c>
      <c r="S128" s="64" t="s">
        <v>136</v>
      </c>
      <c r="T128" s="65" t="s">
        <v>137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8" customHeight="1">
      <c r="A129" s="33"/>
      <c r="B129" s="34"/>
      <c r="C129" s="70" t="s">
        <v>114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P130+P208</f>
        <v>0</v>
      </c>
      <c r="Q129" s="67"/>
      <c r="R129" s="134">
        <f>R130+R208</f>
        <v>122.98797180000001</v>
      </c>
      <c r="S129" s="67"/>
      <c r="T129" s="135">
        <f>T130+T208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73</v>
      </c>
      <c r="AU129" s="18" t="s">
        <v>115</v>
      </c>
      <c r="BK129" s="136">
        <f>BK130+BK208</f>
        <v>0</v>
      </c>
    </row>
    <row r="130" spans="1:65" s="12" customFormat="1" ht="25.95" customHeight="1">
      <c r="B130" s="137"/>
      <c r="D130" s="138" t="s">
        <v>73</v>
      </c>
      <c r="E130" s="139" t="s">
        <v>138</v>
      </c>
      <c r="F130" s="139" t="s">
        <v>139</v>
      </c>
      <c r="I130" s="140"/>
      <c r="J130" s="141">
        <f>BK130</f>
        <v>0</v>
      </c>
      <c r="L130" s="137"/>
      <c r="M130" s="142"/>
      <c r="N130" s="143"/>
      <c r="O130" s="143"/>
      <c r="P130" s="144">
        <f>P131+P174+P188+P193+P200+P206</f>
        <v>0</v>
      </c>
      <c r="Q130" s="143"/>
      <c r="R130" s="144">
        <f>R131+R174+R188+R193+R200+R206</f>
        <v>122.98797180000001</v>
      </c>
      <c r="S130" s="143"/>
      <c r="T130" s="145">
        <f>T131+T174+T188+T193+T200+T206</f>
        <v>0</v>
      </c>
      <c r="AR130" s="138" t="s">
        <v>82</v>
      </c>
      <c r="AT130" s="146" t="s">
        <v>73</v>
      </c>
      <c r="AU130" s="146" t="s">
        <v>74</v>
      </c>
      <c r="AY130" s="138" t="s">
        <v>140</v>
      </c>
      <c r="BK130" s="147">
        <f>BK131+BK174+BK188+BK193+BK200+BK206</f>
        <v>0</v>
      </c>
    </row>
    <row r="131" spans="1:65" s="12" customFormat="1" ht="22.8" customHeight="1">
      <c r="B131" s="137"/>
      <c r="D131" s="138" t="s">
        <v>73</v>
      </c>
      <c r="E131" s="148" t="s">
        <v>82</v>
      </c>
      <c r="F131" s="148" t="s">
        <v>141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SUM(P132:P173)</f>
        <v>0</v>
      </c>
      <c r="Q131" s="143"/>
      <c r="R131" s="144">
        <f>SUM(R132:R173)</f>
        <v>70.38</v>
      </c>
      <c r="S131" s="143"/>
      <c r="T131" s="145">
        <f>SUM(T132:T173)</f>
        <v>0</v>
      </c>
      <c r="AR131" s="138" t="s">
        <v>82</v>
      </c>
      <c r="AT131" s="146" t="s">
        <v>73</v>
      </c>
      <c r="AU131" s="146" t="s">
        <v>82</v>
      </c>
      <c r="AY131" s="138" t="s">
        <v>140</v>
      </c>
      <c r="BK131" s="147">
        <f>SUM(BK132:BK173)</f>
        <v>0</v>
      </c>
    </row>
    <row r="132" spans="1:65" s="2" customFormat="1" ht="21.75" customHeight="1">
      <c r="A132" s="33"/>
      <c r="B132" s="150"/>
      <c r="C132" s="151" t="s">
        <v>82</v>
      </c>
      <c r="D132" s="151" t="s">
        <v>142</v>
      </c>
      <c r="E132" s="152" t="s">
        <v>476</v>
      </c>
      <c r="F132" s="153" t="s">
        <v>477</v>
      </c>
      <c r="G132" s="154" t="s">
        <v>161</v>
      </c>
      <c r="H132" s="155">
        <v>35</v>
      </c>
      <c r="I132" s="156"/>
      <c r="J132" s="155">
        <f>ROUND(I132*H132,2)</f>
        <v>0</v>
      </c>
      <c r="K132" s="157"/>
      <c r="L132" s="34"/>
      <c r="M132" s="158" t="s">
        <v>1</v>
      </c>
      <c r="N132" s="159" t="s">
        <v>40</v>
      </c>
      <c r="O132" s="59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8" t="s">
        <v>97</v>
      </c>
      <c r="BK132" s="163">
        <f>ROUND(I132*H132,2)</f>
        <v>0</v>
      </c>
      <c r="BL132" s="18" t="s">
        <v>146</v>
      </c>
      <c r="BM132" s="162" t="s">
        <v>1641</v>
      </c>
    </row>
    <row r="133" spans="1:65" s="15" customFormat="1">
      <c r="B133" s="196"/>
      <c r="D133" s="165" t="s">
        <v>180</v>
      </c>
      <c r="E133" s="197" t="s">
        <v>1</v>
      </c>
      <c r="F133" s="198" t="s">
        <v>1642</v>
      </c>
      <c r="H133" s="197" t="s">
        <v>1</v>
      </c>
      <c r="I133" s="199"/>
      <c r="L133" s="196"/>
      <c r="M133" s="200"/>
      <c r="N133" s="201"/>
      <c r="O133" s="201"/>
      <c r="P133" s="201"/>
      <c r="Q133" s="201"/>
      <c r="R133" s="201"/>
      <c r="S133" s="201"/>
      <c r="T133" s="202"/>
      <c r="AT133" s="197" t="s">
        <v>180</v>
      </c>
      <c r="AU133" s="197" t="s">
        <v>97</v>
      </c>
      <c r="AV133" s="15" t="s">
        <v>82</v>
      </c>
      <c r="AW133" s="15" t="s">
        <v>30</v>
      </c>
      <c r="AX133" s="15" t="s">
        <v>74</v>
      </c>
      <c r="AY133" s="197" t="s">
        <v>140</v>
      </c>
    </row>
    <row r="134" spans="1:65" s="13" customFormat="1">
      <c r="B134" s="164"/>
      <c r="D134" s="165" t="s">
        <v>180</v>
      </c>
      <c r="E134" s="166" t="s">
        <v>1</v>
      </c>
      <c r="F134" s="167" t="s">
        <v>1643</v>
      </c>
      <c r="H134" s="168">
        <v>33</v>
      </c>
      <c r="I134" s="169"/>
      <c r="L134" s="164"/>
      <c r="M134" s="170"/>
      <c r="N134" s="171"/>
      <c r="O134" s="171"/>
      <c r="P134" s="171"/>
      <c r="Q134" s="171"/>
      <c r="R134" s="171"/>
      <c r="S134" s="171"/>
      <c r="T134" s="172"/>
      <c r="AT134" s="166" t="s">
        <v>180</v>
      </c>
      <c r="AU134" s="166" t="s">
        <v>97</v>
      </c>
      <c r="AV134" s="13" t="s">
        <v>97</v>
      </c>
      <c r="AW134" s="13" t="s">
        <v>30</v>
      </c>
      <c r="AX134" s="13" t="s">
        <v>74</v>
      </c>
      <c r="AY134" s="166" t="s">
        <v>140</v>
      </c>
    </row>
    <row r="135" spans="1:65" s="16" customFormat="1">
      <c r="B135" s="203"/>
      <c r="D135" s="165" t="s">
        <v>180</v>
      </c>
      <c r="E135" s="204" t="s">
        <v>1</v>
      </c>
      <c r="F135" s="205" t="s">
        <v>882</v>
      </c>
      <c r="H135" s="206">
        <v>33</v>
      </c>
      <c r="I135" s="207"/>
      <c r="L135" s="203"/>
      <c r="M135" s="208"/>
      <c r="N135" s="209"/>
      <c r="O135" s="209"/>
      <c r="P135" s="209"/>
      <c r="Q135" s="209"/>
      <c r="R135" s="209"/>
      <c r="S135" s="209"/>
      <c r="T135" s="210"/>
      <c r="AT135" s="204" t="s">
        <v>180</v>
      </c>
      <c r="AU135" s="204" t="s">
        <v>97</v>
      </c>
      <c r="AV135" s="16" t="s">
        <v>151</v>
      </c>
      <c r="AW135" s="16" t="s">
        <v>30</v>
      </c>
      <c r="AX135" s="16" t="s">
        <v>74</v>
      </c>
      <c r="AY135" s="204" t="s">
        <v>140</v>
      </c>
    </row>
    <row r="136" spans="1:65" s="15" customFormat="1">
      <c r="B136" s="196"/>
      <c r="D136" s="165" t="s">
        <v>180</v>
      </c>
      <c r="E136" s="197" t="s">
        <v>1</v>
      </c>
      <c r="F136" s="198" t="s">
        <v>1644</v>
      </c>
      <c r="H136" s="197" t="s">
        <v>1</v>
      </c>
      <c r="I136" s="199"/>
      <c r="L136" s="196"/>
      <c r="M136" s="200"/>
      <c r="N136" s="201"/>
      <c r="O136" s="201"/>
      <c r="P136" s="201"/>
      <c r="Q136" s="201"/>
      <c r="R136" s="201"/>
      <c r="S136" s="201"/>
      <c r="T136" s="202"/>
      <c r="AT136" s="197" t="s">
        <v>180</v>
      </c>
      <c r="AU136" s="197" t="s">
        <v>97</v>
      </c>
      <c r="AV136" s="15" t="s">
        <v>82</v>
      </c>
      <c r="AW136" s="15" t="s">
        <v>30</v>
      </c>
      <c r="AX136" s="15" t="s">
        <v>74</v>
      </c>
      <c r="AY136" s="197" t="s">
        <v>140</v>
      </c>
    </row>
    <row r="137" spans="1:65" s="13" customFormat="1">
      <c r="B137" s="164"/>
      <c r="D137" s="165" t="s">
        <v>180</v>
      </c>
      <c r="E137" s="166" t="s">
        <v>1</v>
      </c>
      <c r="F137" s="167" t="s">
        <v>1645</v>
      </c>
      <c r="H137" s="168">
        <v>2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180</v>
      </c>
      <c r="AU137" s="166" t="s">
        <v>97</v>
      </c>
      <c r="AV137" s="13" t="s">
        <v>97</v>
      </c>
      <c r="AW137" s="13" t="s">
        <v>30</v>
      </c>
      <c r="AX137" s="13" t="s">
        <v>74</v>
      </c>
      <c r="AY137" s="166" t="s">
        <v>140</v>
      </c>
    </row>
    <row r="138" spans="1:65" s="16" customFormat="1">
      <c r="B138" s="203"/>
      <c r="D138" s="165" t="s">
        <v>180</v>
      </c>
      <c r="E138" s="204" t="s">
        <v>1</v>
      </c>
      <c r="F138" s="205" t="s">
        <v>882</v>
      </c>
      <c r="H138" s="206">
        <v>2</v>
      </c>
      <c r="I138" s="207"/>
      <c r="L138" s="203"/>
      <c r="M138" s="208"/>
      <c r="N138" s="209"/>
      <c r="O138" s="209"/>
      <c r="P138" s="209"/>
      <c r="Q138" s="209"/>
      <c r="R138" s="209"/>
      <c r="S138" s="209"/>
      <c r="T138" s="210"/>
      <c r="AT138" s="204" t="s">
        <v>180</v>
      </c>
      <c r="AU138" s="204" t="s">
        <v>97</v>
      </c>
      <c r="AV138" s="16" t="s">
        <v>151</v>
      </c>
      <c r="AW138" s="16" t="s">
        <v>30</v>
      </c>
      <c r="AX138" s="16" t="s">
        <v>74</v>
      </c>
      <c r="AY138" s="204" t="s">
        <v>140</v>
      </c>
    </row>
    <row r="139" spans="1:65" s="14" customFormat="1">
      <c r="B139" s="173"/>
      <c r="D139" s="165" t="s">
        <v>180</v>
      </c>
      <c r="E139" s="174" t="s">
        <v>1</v>
      </c>
      <c r="F139" s="175" t="s">
        <v>182</v>
      </c>
      <c r="H139" s="176">
        <v>35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180</v>
      </c>
      <c r="AU139" s="174" t="s">
        <v>97</v>
      </c>
      <c r="AV139" s="14" t="s">
        <v>146</v>
      </c>
      <c r="AW139" s="14" t="s">
        <v>30</v>
      </c>
      <c r="AX139" s="14" t="s">
        <v>82</v>
      </c>
      <c r="AY139" s="174" t="s">
        <v>140</v>
      </c>
    </row>
    <row r="140" spans="1:65" s="2" customFormat="1" ht="21.75" customHeight="1">
      <c r="A140" s="33"/>
      <c r="B140" s="150"/>
      <c r="C140" s="151" t="s">
        <v>97</v>
      </c>
      <c r="D140" s="151" t="s">
        <v>142</v>
      </c>
      <c r="E140" s="152" t="s">
        <v>479</v>
      </c>
      <c r="F140" s="153" t="s">
        <v>480</v>
      </c>
      <c r="G140" s="154" t="s">
        <v>161</v>
      </c>
      <c r="H140" s="155">
        <v>35</v>
      </c>
      <c r="I140" s="156"/>
      <c r="J140" s="155">
        <f>ROUND(I140*H140,2)</f>
        <v>0</v>
      </c>
      <c r="K140" s="157"/>
      <c r="L140" s="34"/>
      <c r="M140" s="158" t="s">
        <v>1</v>
      </c>
      <c r="N140" s="159" t="s">
        <v>40</v>
      </c>
      <c r="O140" s="59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146</v>
      </c>
      <c r="AT140" s="162" t="s">
        <v>142</v>
      </c>
      <c r="AU140" s="162" t="s">
        <v>97</v>
      </c>
      <c r="AY140" s="18" t="s">
        <v>140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8" t="s">
        <v>97</v>
      </c>
      <c r="BK140" s="163">
        <f>ROUND(I140*H140,2)</f>
        <v>0</v>
      </c>
      <c r="BL140" s="18" t="s">
        <v>146</v>
      </c>
      <c r="BM140" s="162" t="s">
        <v>1646</v>
      </c>
    </row>
    <row r="141" spans="1:65" s="2" customFormat="1" ht="21.75" customHeight="1">
      <c r="A141" s="33"/>
      <c r="B141" s="150"/>
      <c r="C141" s="151" t="s">
        <v>151</v>
      </c>
      <c r="D141" s="151" t="s">
        <v>142</v>
      </c>
      <c r="E141" s="152" t="s">
        <v>482</v>
      </c>
      <c r="F141" s="153" t="s">
        <v>483</v>
      </c>
      <c r="G141" s="154" t="s">
        <v>161</v>
      </c>
      <c r="H141" s="155">
        <v>10.07</v>
      </c>
      <c r="I141" s="156"/>
      <c r="J141" s="155">
        <f>ROUND(I141*H141,2)</f>
        <v>0</v>
      </c>
      <c r="K141" s="157"/>
      <c r="L141" s="34"/>
      <c r="M141" s="158" t="s">
        <v>1</v>
      </c>
      <c r="N141" s="159" t="s">
        <v>40</v>
      </c>
      <c r="O141" s="59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146</v>
      </c>
      <c r="AT141" s="162" t="s">
        <v>142</v>
      </c>
      <c r="AU141" s="162" t="s">
        <v>97</v>
      </c>
      <c r="AY141" s="18" t="s">
        <v>140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8" t="s">
        <v>97</v>
      </c>
      <c r="BK141" s="163">
        <f>ROUND(I141*H141,2)</f>
        <v>0</v>
      </c>
      <c r="BL141" s="18" t="s">
        <v>146</v>
      </c>
      <c r="BM141" s="162" t="s">
        <v>1647</v>
      </c>
    </row>
    <row r="142" spans="1:65" s="13" customFormat="1">
      <c r="B142" s="164"/>
      <c r="D142" s="165" t="s">
        <v>180</v>
      </c>
      <c r="E142" s="166" t="s">
        <v>1</v>
      </c>
      <c r="F142" s="167" t="s">
        <v>1648</v>
      </c>
      <c r="H142" s="168">
        <v>6.17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180</v>
      </c>
      <c r="AU142" s="166" t="s">
        <v>97</v>
      </c>
      <c r="AV142" s="13" t="s">
        <v>97</v>
      </c>
      <c r="AW142" s="13" t="s">
        <v>30</v>
      </c>
      <c r="AX142" s="13" t="s">
        <v>74</v>
      </c>
      <c r="AY142" s="166" t="s">
        <v>140</v>
      </c>
    </row>
    <row r="143" spans="1:65" s="13" customFormat="1">
      <c r="B143" s="164"/>
      <c r="D143" s="165" t="s">
        <v>180</v>
      </c>
      <c r="E143" s="166" t="s">
        <v>1</v>
      </c>
      <c r="F143" s="167" t="s">
        <v>1649</v>
      </c>
      <c r="H143" s="168">
        <v>3.9</v>
      </c>
      <c r="I143" s="169"/>
      <c r="L143" s="164"/>
      <c r="M143" s="170"/>
      <c r="N143" s="171"/>
      <c r="O143" s="171"/>
      <c r="P143" s="171"/>
      <c r="Q143" s="171"/>
      <c r="R143" s="171"/>
      <c r="S143" s="171"/>
      <c r="T143" s="172"/>
      <c r="AT143" s="166" t="s">
        <v>180</v>
      </c>
      <c r="AU143" s="166" t="s">
        <v>97</v>
      </c>
      <c r="AV143" s="13" t="s">
        <v>97</v>
      </c>
      <c r="AW143" s="13" t="s">
        <v>30</v>
      </c>
      <c r="AX143" s="13" t="s">
        <v>74</v>
      </c>
      <c r="AY143" s="166" t="s">
        <v>140</v>
      </c>
    </row>
    <row r="144" spans="1:65" s="14" customFormat="1">
      <c r="B144" s="173"/>
      <c r="D144" s="165" t="s">
        <v>180</v>
      </c>
      <c r="E144" s="174" t="s">
        <v>1</v>
      </c>
      <c r="F144" s="175" t="s">
        <v>182</v>
      </c>
      <c r="H144" s="176">
        <v>10.07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180</v>
      </c>
      <c r="AU144" s="174" t="s">
        <v>97</v>
      </c>
      <c r="AV144" s="14" t="s">
        <v>146</v>
      </c>
      <c r="AW144" s="14" t="s">
        <v>30</v>
      </c>
      <c r="AX144" s="14" t="s">
        <v>82</v>
      </c>
      <c r="AY144" s="174" t="s">
        <v>140</v>
      </c>
    </row>
    <row r="145" spans="1:65" s="2" customFormat="1" ht="33" customHeight="1">
      <c r="A145" s="33"/>
      <c r="B145" s="150"/>
      <c r="C145" s="151" t="s">
        <v>146</v>
      </c>
      <c r="D145" s="151" t="s">
        <v>142</v>
      </c>
      <c r="E145" s="152" t="s">
        <v>485</v>
      </c>
      <c r="F145" s="153" t="s">
        <v>486</v>
      </c>
      <c r="G145" s="154" t="s">
        <v>161</v>
      </c>
      <c r="H145" s="155">
        <v>10.07</v>
      </c>
      <c r="I145" s="156"/>
      <c r="J145" s="155">
        <f>ROUND(I145*H145,2)</f>
        <v>0</v>
      </c>
      <c r="K145" s="157"/>
      <c r="L145" s="34"/>
      <c r="M145" s="158" t="s">
        <v>1</v>
      </c>
      <c r="N145" s="159" t="s">
        <v>40</v>
      </c>
      <c r="O145" s="59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146</v>
      </c>
      <c r="AT145" s="162" t="s">
        <v>142</v>
      </c>
      <c r="AU145" s="162" t="s">
        <v>97</v>
      </c>
      <c r="AY145" s="18" t="s">
        <v>140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8" t="s">
        <v>97</v>
      </c>
      <c r="BK145" s="163">
        <f>ROUND(I145*H145,2)</f>
        <v>0</v>
      </c>
      <c r="BL145" s="18" t="s">
        <v>146</v>
      </c>
      <c r="BM145" s="162" t="s">
        <v>1650</v>
      </c>
    </row>
    <row r="146" spans="1:65" s="2" customFormat="1" ht="33" customHeight="1">
      <c r="A146" s="33"/>
      <c r="B146" s="150"/>
      <c r="C146" s="151" t="s">
        <v>158</v>
      </c>
      <c r="D146" s="151" t="s">
        <v>142</v>
      </c>
      <c r="E146" s="152" t="s">
        <v>917</v>
      </c>
      <c r="F146" s="153" t="s">
        <v>918</v>
      </c>
      <c r="G146" s="154" t="s">
        <v>161</v>
      </c>
      <c r="H146" s="155">
        <v>45.74</v>
      </c>
      <c r="I146" s="156"/>
      <c r="J146" s="155">
        <f>ROUND(I146*H146,2)</f>
        <v>0</v>
      </c>
      <c r="K146" s="157"/>
      <c r="L146" s="34"/>
      <c r="M146" s="158" t="s">
        <v>1</v>
      </c>
      <c r="N146" s="159" t="s">
        <v>40</v>
      </c>
      <c r="O146" s="59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8" t="s">
        <v>97</v>
      </c>
      <c r="BK146" s="163">
        <f>ROUND(I146*H146,2)</f>
        <v>0</v>
      </c>
      <c r="BL146" s="18" t="s">
        <v>146</v>
      </c>
      <c r="BM146" s="162" t="s">
        <v>1651</v>
      </c>
    </row>
    <row r="147" spans="1:65" s="13" customFormat="1">
      <c r="B147" s="164"/>
      <c r="D147" s="165" t="s">
        <v>180</v>
      </c>
      <c r="E147" s="166" t="s">
        <v>1</v>
      </c>
      <c r="F147" s="167" t="s">
        <v>1652</v>
      </c>
      <c r="H147" s="168">
        <v>45.74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180</v>
      </c>
      <c r="AU147" s="166" t="s">
        <v>97</v>
      </c>
      <c r="AV147" s="13" t="s">
        <v>97</v>
      </c>
      <c r="AW147" s="13" t="s">
        <v>30</v>
      </c>
      <c r="AX147" s="13" t="s">
        <v>74</v>
      </c>
      <c r="AY147" s="166" t="s">
        <v>140</v>
      </c>
    </row>
    <row r="148" spans="1:65" s="14" customFormat="1">
      <c r="B148" s="173"/>
      <c r="D148" s="165" t="s">
        <v>180</v>
      </c>
      <c r="E148" s="174" t="s">
        <v>1</v>
      </c>
      <c r="F148" s="175" t="s">
        <v>182</v>
      </c>
      <c r="H148" s="176">
        <v>45.74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180</v>
      </c>
      <c r="AU148" s="174" t="s">
        <v>97</v>
      </c>
      <c r="AV148" s="14" t="s">
        <v>146</v>
      </c>
      <c r="AW148" s="14" t="s">
        <v>30</v>
      </c>
      <c r="AX148" s="14" t="s">
        <v>82</v>
      </c>
      <c r="AY148" s="174" t="s">
        <v>140</v>
      </c>
    </row>
    <row r="149" spans="1:65" s="2" customFormat="1" ht="33" customHeight="1">
      <c r="A149" s="33"/>
      <c r="B149" s="150"/>
      <c r="C149" s="151" t="s">
        <v>163</v>
      </c>
      <c r="D149" s="151" t="s">
        <v>142</v>
      </c>
      <c r="E149" s="152" t="s">
        <v>926</v>
      </c>
      <c r="F149" s="153" t="s">
        <v>927</v>
      </c>
      <c r="G149" s="154" t="s">
        <v>161</v>
      </c>
      <c r="H149" s="155">
        <v>320.18</v>
      </c>
      <c r="I149" s="156"/>
      <c r="J149" s="155">
        <f>ROUND(I149*H149,2)</f>
        <v>0</v>
      </c>
      <c r="K149" s="157"/>
      <c r="L149" s="34"/>
      <c r="M149" s="158" t="s">
        <v>1</v>
      </c>
      <c r="N149" s="159" t="s">
        <v>40</v>
      </c>
      <c r="O149" s="59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8" t="s">
        <v>97</v>
      </c>
      <c r="BK149" s="163">
        <f>ROUND(I149*H149,2)</f>
        <v>0</v>
      </c>
      <c r="BL149" s="18" t="s">
        <v>146</v>
      </c>
      <c r="BM149" s="162" t="s">
        <v>1653</v>
      </c>
    </row>
    <row r="150" spans="1:65" s="15" customFormat="1">
      <c r="B150" s="196"/>
      <c r="D150" s="165" t="s">
        <v>180</v>
      </c>
      <c r="E150" s="197" t="s">
        <v>1</v>
      </c>
      <c r="F150" s="198" t="s">
        <v>929</v>
      </c>
      <c r="H150" s="197" t="s">
        <v>1</v>
      </c>
      <c r="I150" s="199"/>
      <c r="L150" s="196"/>
      <c r="M150" s="200"/>
      <c r="N150" s="201"/>
      <c r="O150" s="201"/>
      <c r="P150" s="201"/>
      <c r="Q150" s="201"/>
      <c r="R150" s="201"/>
      <c r="S150" s="201"/>
      <c r="T150" s="202"/>
      <c r="AT150" s="197" t="s">
        <v>180</v>
      </c>
      <c r="AU150" s="197" t="s">
        <v>97</v>
      </c>
      <c r="AV150" s="15" t="s">
        <v>82</v>
      </c>
      <c r="AW150" s="15" t="s">
        <v>30</v>
      </c>
      <c r="AX150" s="15" t="s">
        <v>74</v>
      </c>
      <c r="AY150" s="197" t="s">
        <v>140</v>
      </c>
    </row>
    <row r="151" spans="1:65" s="13" customFormat="1">
      <c r="B151" s="164"/>
      <c r="D151" s="165" t="s">
        <v>180</v>
      </c>
      <c r="E151" s="166" t="s">
        <v>1</v>
      </c>
      <c r="F151" s="167" t="s">
        <v>1654</v>
      </c>
      <c r="H151" s="168">
        <v>320.18</v>
      </c>
      <c r="I151" s="169"/>
      <c r="L151" s="164"/>
      <c r="M151" s="170"/>
      <c r="N151" s="171"/>
      <c r="O151" s="171"/>
      <c r="P151" s="171"/>
      <c r="Q151" s="171"/>
      <c r="R151" s="171"/>
      <c r="S151" s="171"/>
      <c r="T151" s="172"/>
      <c r="AT151" s="166" t="s">
        <v>180</v>
      </c>
      <c r="AU151" s="166" t="s">
        <v>97</v>
      </c>
      <c r="AV151" s="13" t="s">
        <v>97</v>
      </c>
      <c r="AW151" s="13" t="s">
        <v>30</v>
      </c>
      <c r="AX151" s="13" t="s">
        <v>74</v>
      </c>
      <c r="AY151" s="166" t="s">
        <v>140</v>
      </c>
    </row>
    <row r="152" spans="1:65" s="14" customFormat="1">
      <c r="B152" s="173"/>
      <c r="D152" s="165" t="s">
        <v>180</v>
      </c>
      <c r="E152" s="174" t="s">
        <v>1</v>
      </c>
      <c r="F152" s="175" t="s">
        <v>182</v>
      </c>
      <c r="H152" s="176">
        <v>320.18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180</v>
      </c>
      <c r="AU152" s="174" t="s">
        <v>97</v>
      </c>
      <c r="AV152" s="14" t="s">
        <v>146</v>
      </c>
      <c r="AW152" s="14" t="s">
        <v>30</v>
      </c>
      <c r="AX152" s="14" t="s">
        <v>82</v>
      </c>
      <c r="AY152" s="174" t="s">
        <v>140</v>
      </c>
    </row>
    <row r="153" spans="1:65" s="2" customFormat="1" ht="33" customHeight="1">
      <c r="A153" s="33"/>
      <c r="B153" s="150"/>
      <c r="C153" s="151" t="s">
        <v>167</v>
      </c>
      <c r="D153" s="151" t="s">
        <v>142</v>
      </c>
      <c r="E153" s="152" t="s">
        <v>1655</v>
      </c>
      <c r="F153" s="153" t="s">
        <v>1656</v>
      </c>
      <c r="G153" s="154" t="s">
        <v>161</v>
      </c>
      <c r="H153" s="155">
        <v>33</v>
      </c>
      <c r="I153" s="156"/>
      <c r="J153" s="155">
        <f>ROUND(I153*H153,2)</f>
        <v>0</v>
      </c>
      <c r="K153" s="157"/>
      <c r="L153" s="34"/>
      <c r="M153" s="158" t="s">
        <v>1</v>
      </c>
      <c r="N153" s="159" t="s">
        <v>40</v>
      </c>
      <c r="O153" s="59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8" t="s">
        <v>97</v>
      </c>
      <c r="BK153" s="163">
        <f>ROUND(I153*H153,2)</f>
        <v>0</v>
      </c>
      <c r="BL153" s="18" t="s">
        <v>146</v>
      </c>
      <c r="BM153" s="162" t="s">
        <v>1657</v>
      </c>
    </row>
    <row r="154" spans="1:65" s="13" customFormat="1">
      <c r="B154" s="164"/>
      <c r="D154" s="165" t="s">
        <v>180</v>
      </c>
      <c r="E154" s="166" t="s">
        <v>1</v>
      </c>
      <c r="F154" s="167" t="s">
        <v>1658</v>
      </c>
      <c r="H154" s="168">
        <v>16.5</v>
      </c>
      <c r="I154" s="169"/>
      <c r="L154" s="164"/>
      <c r="M154" s="170"/>
      <c r="N154" s="171"/>
      <c r="O154" s="171"/>
      <c r="P154" s="171"/>
      <c r="Q154" s="171"/>
      <c r="R154" s="171"/>
      <c r="S154" s="171"/>
      <c r="T154" s="172"/>
      <c r="AT154" s="166" t="s">
        <v>180</v>
      </c>
      <c r="AU154" s="166" t="s">
        <v>97</v>
      </c>
      <c r="AV154" s="13" t="s">
        <v>97</v>
      </c>
      <c r="AW154" s="13" t="s">
        <v>30</v>
      </c>
      <c r="AX154" s="13" t="s">
        <v>74</v>
      </c>
      <c r="AY154" s="166" t="s">
        <v>140</v>
      </c>
    </row>
    <row r="155" spans="1:65" s="13" customFormat="1">
      <c r="B155" s="164"/>
      <c r="D155" s="165" t="s">
        <v>180</v>
      </c>
      <c r="E155" s="166" t="s">
        <v>1</v>
      </c>
      <c r="F155" s="167" t="s">
        <v>1659</v>
      </c>
      <c r="H155" s="168">
        <v>11.55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180</v>
      </c>
      <c r="AU155" s="166" t="s">
        <v>97</v>
      </c>
      <c r="AV155" s="13" t="s">
        <v>97</v>
      </c>
      <c r="AW155" s="13" t="s">
        <v>30</v>
      </c>
      <c r="AX155" s="13" t="s">
        <v>74</v>
      </c>
      <c r="AY155" s="166" t="s">
        <v>140</v>
      </c>
    </row>
    <row r="156" spans="1:65" s="13" customFormat="1">
      <c r="B156" s="164"/>
      <c r="D156" s="165" t="s">
        <v>180</v>
      </c>
      <c r="E156" s="166" t="s">
        <v>1</v>
      </c>
      <c r="F156" s="167" t="s">
        <v>1660</v>
      </c>
      <c r="H156" s="168">
        <v>4.95</v>
      </c>
      <c r="I156" s="169"/>
      <c r="L156" s="164"/>
      <c r="M156" s="170"/>
      <c r="N156" s="171"/>
      <c r="O156" s="171"/>
      <c r="P156" s="171"/>
      <c r="Q156" s="171"/>
      <c r="R156" s="171"/>
      <c r="S156" s="171"/>
      <c r="T156" s="172"/>
      <c r="AT156" s="166" t="s">
        <v>180</v>
      </c>
      <c r="AU156" s="166" t="s">
        <v>97</v>
      </c>
      <c r="AV156" s="13" t="s">
        <v>97</v>
      </c>
      <c r="AW156" s="13" t="s">
        <v>30</v>
      </c>
      <c r="AX156" s="13" t="s">
        <v>74</v>
      </c>
      <c r="AY156" s="166" t="s">
        <v>140</v>
      </c>
    </row>
    <row r="157" spans="1:65" s="14" customFormat="1">
      <c r="B157" s="173"/>
      <c r="D157" s="165" t="s">
        <v>180</v>
      </c>
      <c r="E157" s="174" t="s">
        <v>1</v>
      </c>
      <c r="F157" s="175" t="s">
        <v>182</v>
      </c>
      <c r="H157" s="176">
        <v>33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180</v>
      </c>
      <c r="AU157" s="174" t="s">
        <v>97</v>
      </c>
      <c r="AV157" s="14" t="s">
        <v>146</v>
      </c>
      <c r="AW157" s="14" t="s">
        <v>30</v>
      </c>
      <c r="AX157" s="14" t="s">
        <v>82</v>
      </c>
      <c r="AY157" s="174" t="s">
        <v>140</v>
      </c>
    </row>
    <row r="158" spans="1:65" s="2" customFormat="1" ht="22.8">
      <c r="A158" s="33"/>
      <c r="B158" s="150"/>
      <c r="C158" s="181" t="s">
        <v>171</v>
      </c>
      <c r="D158" s="181" t="s">
        <v>189</v>
      </c>
      <c r="E158" s="182" t="s">
        <v>1661</v>
      </c>
      <c r="F158" s="183" t="s">
        <v>1662</v>
      </c>
      <c r="G158" s="184" t="s">
        <v>178</v>
      </c>
      <c r="H158" s="185">
        <v>25.41</v>
      </c>
      <c r="I158" s="186"/>
      <c r="J158" s="185">
        <f>ROUND(I158*H158,2)</f>
        <v>0</v>
      </c>
      <c r="K158" s="187"/>
      <c r="L158" s="188"/>
      <c r="M158" s="189" t="s">
        <v>1</v>
      </c>
      <c r="N158" s="190" t="s">
        <v>40</v>
      </c>
      <c r="O158" s="59"/>
      <c r="P158" s="160">
        <f>O158*H158</f>
        <v>0</v>
      </c>
      <c r="Q158" s="160">
        <v>1</v>
      </c>
      <c r="R158" s="160">
        <f>Q158*H158</f>
        <v>25.41</v>
      </c>
      <c r="S158" s="160">
        <v>0</v>
      </c>
      <c r="T158" s="16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171</v>
      </c>
      <c r="AT158" s="162" t="s">
        <v>189</v>
      </c>
      <c r="AU158" s="162" t="s">
        <v>97</v>
      </c>
      <c r="AY158" s="18" t="s">
        <v>140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8" t="s">
        <v>97</v>
      </c>
      <c r="BK158" s="163">
        <f>ROUND(I158*H158,2)</f>
        <v>0</v>
      </c>
      <c r="BL158" s="18" t="s">
        <v>146</v>
      </c>
      <c r="BM158" s="162" t="s">
        <v>1663</v>
      </c>
    </row>
    <row r="159" spans="1:65" s="13" customFormat="1">
      <c r="B159" s="164"/>
      <c r="D159" s="165" t="s">
        <v>180</v>
      </c>
      <c r="E159" s="166" t="s">
        <v>1</v>
      </c>
      <c r="F159" s="167" t="s">
        <v>1664</v>
      </c>
      <c r="H159" s="168">
        <v>25.41</v>
      </c>
      <c r="I159" s="169"/>
      <c r="L159" s="164"/>
      <c r="M159" s="170"/>
      <c r="N159" s="171"/>
      <c r="O159" s="171"/>
      <c r="P159" s="171"/>
      <c r="Q159" s="171"/>
      <c r="R159" s="171"/>
      <c r="S159" s="171"/>
      <c r="T159" s="172"/>
      <c r="AT159" s="166" t="s">
        <v>180</v>
      </c>
      <c r="AU159" s="166" t="s">
        <v>97</v>
      </c>
      <c r="AV159" s="13" t="s">
        <v>97</v>
      </c>
      <c r="AW159" s="13" t="s">
        <v>30</v>
      </c>
      <c r="AX159" s="13" t="s">
        <v>74</v>
      </c>
      <c r="AY159" s="166" t="s">
        <v>140</v>
      </c>
    </row>
    <row r="160" spans="1:65" s="14" customFormat="1">
      <c r="B160" s="173"/>
      <c r="D160" s="165" t="s">
        <v>180</v>
      </c>
      <c r="E160" s="174" t="s">
        <v>1</v>
      </c>
      <c r="F160" s="175" t="s">
        <v>182</v>
      </c>
      <c r="H160" s="176">
        <v>25.41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180</v>
      </c>
      <c r="AU160" s="174" t="s">
        <v>97</v>
      </c>
      <c r="AV160" s="14" t="s">
        <v>146</v>
      </c>
      <c r="AW160" s="14" t="s">
        <v>30</v>
      </c>
      <c r="AX160" s="14" t="s">
        <v>82</v>
      </c>
      <c r="AY160" s="174" t="s">
        <v>140</v>
      </c>
    </row>
    <row r="161" spans="1:65" s="2" customFormat="1" ht="16.5" customHeight="1">
      <c r="A161" s="33"/>
      <c r="B161" s="150"/>
      <c r="C161" s="181" t="s">
        <v>175</v>
      </c>
      <c r="D161" s="181" t="s">
        <v>189</v>
      </c>
      <c r="E161" s="182" t="s">
        <v>1665</v>
      </c>
      <c r="F161" s="183" t="s">
        <v>1666</v>
      </c>
      <c r="G161" s="184" t="s">
        <v>178</v>
      </c>
      <c r="H161" s="185">
        <v>33.83</v>
      </c>
      <c r="I161" s="186"/>
      <c r="J161" s="185">
        <f>ROUND(I161*H161,2)</f>
        <v>0</v>
      </c>
      <c r="K161" s="187"/>
      <c r="L161" s="188"/>
      <c r="M161" s="189" t="s">
        <v>1</v>
      </c>
      <c r="N161" s="190" t="s">
        <v>40</v>
      </c>
      <c r="O161" s="59"/>
      <c r="P161" s="160">
        <f>O161*H161</f>
        <v>0</v>
      </c>
      <c r="Q161" s="160">
        <v>1</v>
      </c>
      <c r="R161" s="160">
        <f>Q161*H161</f>
        <v>33.83</v>
      </c>
      <c r="S161" s="160">
        <v>0</v>
      </c>
      <c r="T161" s="16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171</v>
      </c>
      <c r="AT161" s="162" t="s">
        <v>189</v>
      </c>
      <c r="AU161" s="162" t="s">
        <v>97</v>
      </c>
      <c r="AY161" s="18" t="s">
        <v>140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8" t="s">
        <v>97</v>
      </c>
      <c r="BK161" s="163">
        <f>ROUND(I161*H161,2)</f>
        <v>0</v>
      </c>
      <c r="BL161" s="18" t="s">
        <v>146</v>
      </c>
      <c r="BM161" s="162" t="s">
        <v>1667</v>
      </c>
    </row>
    <row r="162" spans="1:65" s="13" customFormat="1">
      <c r="B162" s="164"/>
      <c r="D162" s="165" t="s">
        <v>180</v>
      </c>
      <c r="E162" s="166" t="s">
        <v>1</v>
      </c>
      <c r="F162" s="167" t="s">
        <v>1668</v>
      </c>
      <c r="H162" s="168">
        <v>33.83</v>
      </c>
      <c r="I162" s="169"/>
      <c r="L162" s="164"/>
      <c r="M162" s="170"/>
      <c r="N162" s="171"/>
      <c r="O162" s="171"/>
      <c r="P162" s="171"/>
      <c r="Q162" s="171"/>
      <c r="R162" s="171"/>
      <c r="S162" s="171"/>
      <c r="T162" s="172"/>
      <c r="AT162" s="166" t="s">
        <v>180</v>
      </c>
      <c r="AU162" s="166" t="s">
        <v>97</v>
      </c>
      <c r="AV162" s="13" t="s">
        <v>97</v>
      </c>
      <c r="AW162" s="13" t="s">
        <v>30</v>
      </c>
      <c r="AX162" s="13" t="s">
        <v>74</v>
      </c>
      <c r="AY162" s="166" t="s">
        <v>140</v>
      </c>
    </row>
    <row r="163" spans="1:65" s="14" customFormat="1">
      <c r="B163" s="173"/>
      <c r="D163" s="165" t="s">
        <v>180</v>
      </c>
      <c r="E163" s="174" t="s">
        <v>1</v>
      </c>
      <c r="F163" s="175" t="s">
        <v>182</v>
      </c>
      <c r="H163" s="176">
        <v>33.83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180</v>
      </c>
      <c r="AU163" s="174" t="s">
        <v>97</v>
      </c>
      <c r="AV163" s="14" t="s">
        <v>146</v>
      </c>
      <c r="AW163" s="14" t="s">
        <v>30</v>
      </c>
      <c r="AX163" s="14" t="s">
        <v>82</v>
      </c>
      <c r="AY163" s="174" t="s">
        <v>140</v>
      </c>
    </row>
    <row r="164" spans="1:65" s="2" customFormat="1" ht="16.5" customHeight="1">
      <c r="A164" s="33"/>
      <c r="B164" s="150"/>
      <c r="C164" s="181" t="s">
        <v>184</v>
      </c>
      <c r="D164" s="181" t="s">
        <v>189</v>
      </c>
      <c r="E164" s="182" t="s">
        <v>1669</v>
      </c>
      <c r="F164" s="183" t="s">
        <v>1670</v>
      </c>
      <c r="G164" s="184" t="s">
        <v>178</v>
      </c>
      <c r="H164" s="185">
        <v>11.14</v>
      </c>
      <c r="I164" s="186"/>
      <c r="J164" s="185">
        <f>ROUND(I164*H164,2)</f>
        <v>0</v>
      </c>
      <c r="K164" s="187"/>
      <c r="L164" s="188"/>
      <c r="M164" s="189" t="s">
        <v>1</v>
      </c>
      <c r="N164" s="190" t="s">
        <v>40</v>
      </c>
      <c r="O164" s="59"/>
      <c r="P164" s="160">
        <f>O164*H164</f>
        <v>0</v>
      </c>
      <c r="Q164" s="160">
        <v>1</v>
      </c>
      <c r="R164" s="160">
        <f>Q164*H164</f>
        <v>11.14</v>
      </c>
      <c r="S164" s="160">
        <v>0</v>
      </c>
      <c r="T164" s="161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171</v>
      </c>
      <c r="AT164" s="162" t="s">
        <v>189</v>
      </c>
      <c r="AU164" s="162" t="s">
        <v>97</v>
      </c>
      <c r="AY164" s="18" t="s">
        <v>140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8" t="s">
        <v>97</v>
      </c>
      <c r="BK164" s="163">
        <f>ROUND(I164*H164,2)</f>
        <v>0</v>
      </c>
      <c r="BL164" s="18" t="s">
        <v>146</v>
      </c>
      <c r="BM164" s="162" t="s">
        <v>1671</v>
      </c>
    </row>
    <row r="165" spans="1:65" s="13" customFormat="1">
      <c r="B165" s="164"/>
      <c r="D165" s="165" t="s">
        <v>180</v>
      </c>
      <c r="E165" s="166" t="s">
        <v>1</v>
      </c>
      <c r="F165" s="167" t="s">
        <v>1672</v>
      </c>
      <c r="H165" s="168">
        <v>11.14</v>
      </c>
      <c r="I165" s="169"/>
      <c r="L165" s="164"/>
      <c r="M165" s="170"/>
      <c r="N165" s="171"/>
      <c r="O165" s="171"/>
      <c r="P165" s="171"/>
      <c r="Q165" s="171"/>
      <c r="R165" s="171"/>
      <c r="S165" s="171"/>
      <c r="T165" s="172"/>
      <c r="AT165" s="166" t="s">
        <v>180</v>
      </c>
      <c r="AU165" s="166" t="s">
        <v>97</v>
      </c>
      <c r="AV165" s="13" t="s">
        <v>97</v>
      </c>
      <c r="AW165" s="13" t="s">
        <v>30</v>
      </c>
      <c r="AX165" s="13" t="s">
        <v>74</v>
      </c>
      <c r="AY165" s="166" t="s">
        <v>140</v>
      </c>
    </row>
    <row r="166" spans="1:65" s="14" customFormat="1">
      <c r="B166" s="173"/>
      <c r="D166" s="165" t="s">
        <v>180</v>
      </c>
      <c r="E166" s="174" t="s">
        <v>1</v>
      </c>
      <c r="F166" s="175" t="s">
        <v>182</v>
      </c>
      <c r="H166" s="176">
        <v>11.14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4" t="s">
        <v>180</v>
      </c>
      <c r="AU166" s="174" t="s">
        <v>97</v>
      </c>
      <c r="AV166" s="14" t="s">
        <v>146</v>
      </c>
      <c r="AW166" s="14" t="s">
        <v>30</v>
      </c>
      <c r="AX166" s="14" t="s">
        <v>82</v>
      </c>
      <c r="AY166" s="174" t="s">
        <v>140</v>
      </c>
    </row>
    <row r="167" spans="1:65" s="2" customFormat="1" ht="16.5" customHeight="1">
      <c r="A167" s="33"/>
      <c r="B167" s="150"/>
      <c r="C167" s="151" t="s">
        <v>188</v>
      </c>
      <c r="D167" s="151" t="s">
        <v>142</v>
      </c>
      <c r="E167" s="152" t="s">
        <v>944</v>
      </c>
      <c r="F167" s="153" t="s">
        <v>945</v>
      </c>
      <c r="G167" s="154" t="s">
        <v>161</v>
      </c>
      <c r="H167" s="155">
        <v>45.74</v>
      </c>
      <c r="I167" s="156"/>
      <c r="J167" s="155">
        <f>ROUND(I167*H167,2)</f>
        <v>0</v>
      </c>
      <c r="K167" s="157"/>
      <c r="L167" s="34"/>
      <c r="M167" s="158" t="s">
        <v>1</v>
      </c>
      <c r="N167" s="159" t="s">
        <v>40</v>
      </c>
      <c r="O167" s="59"/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146</v>
      </c>
      <c r="AT167" s="162" t="s">
        <v>142</v>
      </c>
      <c r="AU167" s="162" t="s">
        <v>97</v>
      </c>
      <c r="AY167" s="18" t="s">
        <v>140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8" t="s">
        <v>97</v>
      </c>
      <c r="BK167" s="163">
        <f>ROUND(I167*H167,2)</f>
        <v>0</v>
      </c>
      <c r="BL167" s="18" t="s">
        <v>146</v>
      </c>
      <c r="BM167" s="162" t="s">
        <v>1673</v>
      </c>
    </row>
    <row r="168" spans="1:65" s="2" customFormat="1" ht="21.75" customHeight="1">
      <c r="A168" s="33"/>
      <c r="B168" s="150"/>
      <c r="C168" s="151" t="s">
        <v>193</v>
      </c>
      <c r="D168" s="151" t="s">
        <v>142</v>
      </c>
      <c r="E168" s="152" t="s">
        <v>176</v>
      </c>
      <c r="F168" s="153" t="s">
        <v>177</v>
      </c>
      <c r="G168" s="154" t="s">
        <v>178</v>
      </c>
      <c r="H168" s="155">
        <v>84.62</v>
      </c>
      <c r="I168" s="156"/>
      <c r="J168" s="155">
        <f>ROUND(I168*H168,2)</f>
        <v>0</v>
      </c>
      <c r="K168" s="157"/>
      <c r="L168" s="34"/>
      <c r="M168" s="158" t="s">
        <v>1</v>
      </c>
      <c r="N168" s="159" t="s">
        <v>40</v>
      </c>
      <c r="O168" s="59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146</v>
      </c>
      <c r="AT168" s="162" t="s">
        <v>142</v>
      </c>
      <c r="AU168" s="162" t="s">
        <v>97</v>
      </c>
      <c r="AY168" s="18" t="s">
        <v>140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8" t="s">
        <v>97</v>
      </c>
      <c r="BK168" s="163">
        <f>ROUND(I168*H168,2)</f>
        <v>0</v>
      </c>
      <c r="BL168" s="18" t="s">
        <v>146</v>
      </c>
      <c r="BM168" s="162" t="s">
        <v>1674</v>
      </c>
    </row>
    <row r="169" spans="1:65" s="13" customFormat="1">
      <c r="B169" s="164"/>
      <c r="D169" s="165" t="s">
        <v>180</v>
      </c>
      <c r="E169" s="166" t="s">
        <v>1</v>
      </c>
      <c r="F169" s="167" t="s">
        <v>1675</v>
      </c>
      <c r="H169" s="168">
        <v>84.62</v>
      </c>
      <c r="I169" s="169"/>
      <c r="L169" s="164"/>
      <c r="M169" s="170"/>
      <c r="N169" s="171"/>
      <c r="O169" s="171"/>
      <c r="P169" s="171"/>
      <c r="Q169" s="171"/>
      <c r="R169" s="171"/>
      <c r="S169" s="171"/>
      <c r="T169" s="172"/>
      <c r="AT169" s="166" t="s">
        <v>180</v>
      </c>
      <c r="AU169" s="166" t="s">
        <v>97</v>
      </c>
      <c r="AV169" s="13" t="s">
        <v>97</v>
      </c>
      <c r="AW169" s="13" t="s">
        <v>30</v>
      </c>
      <c r="AX169" s="13" t="s">
        <v>74</v>
      </c>
      <c r="AY169" s="166" t="s">
        <v>140</v>
      </c>
    </row>
    <row r="170" spans="1:65" s="14" customFormat="1">
      <c r="B170" s="173"/>
      <c r="D170" s="165" t="s">
        <v>180</v>
      </c>
      <c r="E170" s="174" t="s">
        <v>1</v>
      </c>
      <c r="F170" s="175" t="s">
        <v>182</v>
      </c>
      <c r="H170" s="176">
        <v>84.62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180</v>
      </c>
      <c r="AU170" s="174" t="s">
        <v>97</v>
      </c>
      <c r="AV170" s="14" t="s">
        <v>146</v>
      </c>
      <c r="AW170" s="14" t="s">
        <v>30</v>
      </c>
      <c r="AX170" s="14" t="s">
        <v>82</v>
      </c>
      <c r="AY170" s="174" t="s">
        <v>140</v>
      </c>
    </row>
    <row r="171" spans="1:65" s="2" customFormat="1" ht="21.75" customHeight="1">
      <c r="A171" s="33"/>
      <c r="B171" s="150"/>
      <c r="C171" s="151" t="s">
        <v>198</v>
      </c>
      <c r="D171" s="151" t="s">
        <v>142</v>
      </c>
      <c r="E171" s="152" t="s">
        <v>1676</v>
      </c>
      <c r="F171" s="153" t="s">
        <v>1677</v>
      </c>
      <c r="G171" s="154" t="s">
        <v>145</v>
      </c>
      <c r="H171" s="155">
        <v>165</v>
      </c>
      <c r="I171" s="156"/>
      <c r="J171" s="155">
        <f>ROUND(I171*H171,2)</f>
        <v>0</v>
      </c>
      <c r="K171" s="157"/>
      <c r="L171" s="34"/>
      <c r="M171" s="158" t="s">
        <v>1</v>
      </c>
      <c r="N171" s="159" t="s">
        <v>40</v>
      </c>
      <c r="O171" s="59"/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146</v>
      </c>
      <c r="AT171" s="162" t="s">
        <v>142</v>
      </c>
      <c r="AU171" s="162" t="s">
        <v>97</v>
      </c>
      <c r="AY171" s="18" t="s">
        <v>140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8" t="s">
        <v>97</v>
      </c>
      <c r="BK171" s="163">
        <f>ROUND(I171*H171,2)</f>
        <v>0</v>
      </c>
      <c r="BL171" s="18" t="s">
        <v>146</v>
      </c>
      <c r="BM171" s="162" t="s">
        <v>1678</v>
      </c>
    </row>
    <row r="172" spans="1:65" s="13" customFormat="1" ht="20.399999999999999">
      <c r="B172" s="164"/>
      <c r="D172" s="165" t="s">
        <v>180</v>
      </c>
      <c r="E172" s="166" t="s">
        <v>1</v>
      </c>
      <c r="F172" s="167" t="s">
        <v>1679</v>
      </c>
      <c r="H172" s="168">
        <v>165</v>
      </c>
      <c r="I172" s="169"/>
      <c r="L172" s="164"/>
      <c r="M172" s="170"/>
      <c r="N172" s="171"/>
      <c r="O172" s="171"/>
      <c r="P172" s="171"/>
      <c r="Q172" s="171"/>
      <c r="R172" s="171"/>
      <c r="S172" s="171"/>
      <c r="T172" s="172"/>
      <c r="AT172" s="166" t="s">
        <v>180</v>
      </c>
      <c r="AU172" s="166" t="s">
        <v>97</v>
      </c>
      <c r="AV172" s="13" t="s">
        <v>97</v>
      </c>
      <c r="AW172" s="13" t="s">
        <v>30</v>
      </c>
      <c r="AX172" s="13" t="s">
        <v>74</v>
      </c>
      <c r="AY172" s="166" t="s">
        <v>140</v>
      </c>
    </row>
    <row r="173" spans="1:65" s="14" customFormat="1">
      <c r="B173" s="173"/>
      <c r="D173" s="165" t="s">
        <v>180</v>
      </c>
      <c r="E173" s="174" t="s">
        <v>1</v>
      </c>
      <c r="F173" s="175" t="s">
        <v>182</v>
      </c>
      <c r="H173" s="176">
        <v>165</v>
      </c>
      <c r="I173" s="177"/>
      <c r="L173" s="173"/>
      <c r="M173" s="178"/>
      <c r="N173" s="179"/>
      <c r="O173" s="179"/>
      <c r="P173" s="179"/>
      <c r="Q173" s="179"/>
      <c r="R173" s="179"/>
      <c r="S173" s="179"/>
      <c r="T173" s="180"/>
      <c r="AT173" s="174" t="s">
        <v>180</v>
      </c>
      <c r="AU173" s="174" t="s">
        <v>97</v>
      </c>
      <c r="AV173" s="14" t="s">
        <v>146</v>
      </c>
      <c r="AW173" s="14" t="s">
        <v>30</v>
      </c>
      <c r="AX173" s="14" t="s">
        <v>82</v>
      </c>
      <c r="AY173" s="174" t="s">
        <v>140</v>
      </c>
    </row>
    <row r="174" spans="1:65" s="12" customFormat="1" ht="22.8" customHeight="1">
      <c r="B174" s="137"/>
      <c r="D174" s="138" t="s">
        <v>73</v>
      </c>
      <c r="E174" s="148" t="s">
        <v>97</v>
      </c>
      <c r="F174" s="148" t="s">
        <v>183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SUM(P175:P187)</f>
        <v>0</v>
      </c>
      <c r="Q174" s="143"/>
      <c r="R174" s="144">
        <f>SUM(R175:R187)</f>
        <v>11.729662000000001</v>
      </c>
      <c r="S174" s="143"/>
      <c r="T174" s="145">
        <f>SUM(T175:T187)</f>
        <v>0</v>
      </c>
      <c r="AR174" s="138" t="s">
        <v>82</v>
      </c>
      <c r="AT174" s="146" t="s">
        <v>73</v>
      </c>
      <c r="AU174" s="146" t="s">
        <v>82</v>
      </c>
      <c r="AY174" s="138" t="s">
        <v>140</v>
      </c>
      <c r="BK174" s="147">
        <f>SUM(BK175:BK187)</f>
        <v>0</v>
      </c>
    </row>
    <row r="175" spans="1:65" s="2" customFormat="1" ht="33" customHeight="1">
      <c r="A175" s="33"/>
      <c r="B175" s="150"/>
      <c r="C175" s="151" t="s">
        <v>202</v>
      </c>
      <c r="D175" s="151" t="s">
        <v>142</v>
      </c>
      <c r="E175" s="152" t="s">
        <v>1680</v>
      </c>
      <c r="F175" s="153" t="s">
        <v>1681</v>
      </c>
      <c r="G175" s="154" t="s">
        <v>145</v>
      </c>
      <c r="H175" s="155">
        <v>78.5</v>
      </c>
      <c r="I175" s="156"/>
      <c r="J175" s="155">
        <f>ROUND(I175*H175,2)</f>
        <v>0</v>
      </c>
      <c r="K175" s="157"/>
      <c r="L175" s="34"/>
      <c r="M175" s="158" t="s">
        <v>1</v>
      </c>
      <c r="N175" s="159" t="s">
        <v>40</v>
      </c>
      <c r="O175" s="59"/>
      <c r="P175" s="160">
        <f>O175*H175</f>
        <v>0</v>
      </c>
      <c r="Q175" s="160">
        <v>1.8000000000000001E-4</v>
      </c>
      <c r="R175" s="160">
        <f>Q175*H175</f>
        <v>1.413E-2</v>
      </c>
      <c r="S175" s="160">
        <v>0</v>
      </c>
      <c r="T175" s="161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146</v>
      </c>
      <c r="AT175" s="162" t="s">
        <v>142</v>
      </c>
      <c r="AU175" s="162" t="s">
        <v>97</v>
      </c>
      <c r="AY175" s="18" t="s">
        <v>140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8" t="s">
        <v>97</v>
      </c>
      <c r="BK175" s="163">
        <f>ROUND(I175*H175,2)</f>
        <v>0</v>
      </c>
      <c r="BL175" s="18" t="s">
        <v>146</v>
      </c>
      <c r="BM175" s="162" t="s">
        <v>1682</v>
      </c>
    </row>
    <row r="176" spans="1:65" s="15" customFormat="1">
      <c r="B176" s="196"/>
      <c r="D176" s="165" t="s">
        <v>180</v>
      </c>
      <c r="E176" s="197" t="s">
        <v>1</v>
      </c>
      <c r="F176" s="198" t="s">
        <v>1683</v>
      </c>
      <c r="H176" s="197" t="s">
        <v>1</v>
      </c>
      <c r="I176" s="199"/>
      <c r="L176" s="196"/>
      <c r="M176" s="200"/>
      <c r="N176" s="201"/>
      <c r="O176" s="201"/>
      <c r="P176" s="201"/>
      <c r="Q176" s="201"/>
      <c r="R176" s="201"/>
      <c r="S176" s="201"/>
      <c r="T176" s="202"/>
      <c r="AT176" s="197" t="s">
        <v>180</v>
      </c>
      <c r="AU176" s="197" t="s">
        <v>97</v>
      </c>
      <c r="AV176" s="15" t="s">
        <v>82</v>
      </c>
      <c r="AW176" s="15" t="s">
        <v>30</v>
      </c>
      <c r="AX176" s="15" t="s">
        <v>74</v>
      </c>
      <c r="AY176" s="197" t="s">
        <v>140</v>
      </c>
    </row>
    <row r="177" spans="1:65" s="13" customFormat="1">
      <c r="B177" s="164"/>
      <c r="D177" s="165" t="s">
        <v>180</v>
      </c>
      <c r="E177" s="166" t="s">
        <v>1</v>
      </c>
      <c r="F177" s="167" t="s">
        <v>1684</v>
      </c>
      <c r="H177" s="168">
        <v>42.27</v>
      </c>
      <c r="I177" s="169"/>
      <c r="L177" s="164"/>
      <c r="M177" s="170"/>
      <c r="N177" s="171"/>
      <c r="O177" s="171"/>
      <c r="P177" s="171"/>
      <c r="Q177" s="171"/>
      <c r="R177" s="171"/>
      <c r="S177" s="171"/>
      <c r="T177" s="172"/>
      <c r="AT177" s="166" t="s">
        <v>180</v>
      </c>
      <c r="AU177" s="166" t="s">
        <v>97</v>
      </c>
      <c r="AV177" s="13" t="s">
        <v>97</v>
      </c>
      <c r="AW177" s="13" t="s">
        <v>30</v>
      </c>
      <c r="AX177" s="13" t="s">
        <v>74</v>
      </c>
      <c r="AY177" s="166" t="s">
        <v>140</v>
      </c>
    </row>
    <row r="178" spans="1:65" s="13" customFormat="1">
      <c r="B178" s="164"/>
      <c r="D178" s="165" t="s">
        <v>180</v>
      </c>
      <c r="E178" s="166" t="s">
        <v>1</v>
      </c>
      <c r="F178" s="167" t="s">
        <v>1685</v>
      </c>
      <c r="H178" s="168">
        <v>36.229999999999997</v>
      </c>
      <c r="I178" s="169"/>
      <c r="L178" s="164"/>
      <c r="M178" s="170"/>
      <c r="N178" s="171"/>
      <c r="O178" s="171"/>
      <c r="P178" s="171"/>
      <c r="Q178" s="171"/>
      <c r="R178" s="171"/>
      <c r="S178" s="171"/>
      <c r="T178" s="172"/>
      <c r="AT178" s="166" t="s">
        <v>180</v>
      </c>
      <c r="AU178" s="166" t="s">
        <v>97</v>
      </c>
      <c r="AV178" s="13" t="s">
        <v>97</v>
      </c>
      <c r="AW178" s="13" t="s">
        <v>30</v>
      </c>
      <c r="AX178" s="13" t="s">
        <v>74</v>
      </c>
      <c r="AY178" s="166" t="s">
        <v>140</v>
      </c>
    </row>
    <row r="179" spans="1:65" s="14" customFormat="1">
      <c r="B179" s="173"/>
      <c r="D179" s="165" t="s">
        <v>180</v>
      </c>
      <c r="E179" s="174" t="s">
        <v>1</v>
      </c>
      <c r="F179" s="175" t="s">
        <v>182</v>
      </c>
      <c r="H179" s="176">
        <v>78.5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180</v>
      </c>
      <c r="AU179" s="174" t="s">
        <v>97</v>
      </c>
      <c r="AV179" s="14" t="s">
        <v>146</v>
      </c>
      <c r="AW179" s="14" t="s">
        <v>30</v>
      </c>
      <c r="AX179" s="14" t="s">
        <v>82</v>
      </c>
      <c r="AY179" s="174" t="s">
        <v>140</v>
      </c>
    </row>
    <row r="180" spans="1:65" s="2" customFormat="1" ht="22.8">
      <c r="A180" s="33"/>
      <c r="B180" s="150"/>
      <c r="C180" s="181" t="s">
        <v>206</v>
      </c>
      <c r="D180" s="181" t="s">
        <v>189</v>
      </c>
      <c r="E180" s="182" t="s">
        <v>1686</v>
      </c>
      <c r="F180" s="183" t="s">
        <v>2155</v>
      </c>
      <c r="G180" s="184" t="s">
        <v>145</v>
      </c>
      <c r="H180" s="185">
        <v>92.08</v>
      </c>
      <c r="I180" s="186"/>
      <c r="J180" s="185">
        <f>ROUND(I180*H180,2)</f>
        <v>0</v>
      </c>
      <c r="K180" s="187"/>
      <c r="L180" s="188"/>
      <c r="M180" s="189" t="s">
        <v>1</v>
      </c>
      <c r="N180" s="190" t="s">
        <v>40</v>
      </c>
      <c r="O180" s="59"/>
      <c r="P180" s="160">
        <f>O180*H180</f>
        <v>0</v>
      </c>
      <c r="Q180" s="160">
        <v>4.0000000000000002E-4</v>
      </c>
      <c r="R180" s="160">
        <f>Q180*H180</f>
        <v>3.6832000000000004E-2</v>
      </c>
      <c r="S180" s="160">
        <v>0</v>
      </c>
      <c r="T180" s="161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171</v>
      </c>
      <c r="AT180" s="162" t="s">
        <v>189</v>
      </c>
      <c r="AU180" s="162" t="s">
        <v>97</v>
      </c>
      <c r="AY180" s="18" t="s">
        <v>140</v>
      </c>
      <c r="BE180" s="163">
        <f>IF(N180="základná",J180,0)</f>
        <v>0</v>
      </c>
      <c r="BF180" s="163">
        <f>IF(N180="znížená",J180,0)</f>
        <v>0</v>
      </c>
      <c r="BG180" s="163">
        <f>IF(N180="zákl. prenesená",J180,0)</f>
        <v>0</v>
      </c>
      <c r="BH180" s="163">
        <f>IF(N180="zníž. prenesená",J180,0)</f>
        <v>0</v>
      </c>
      <c r="BI180" s="163">
        <f>IF(N180="nulová",J180,0)</f>
        <v>0</v>
      </c>
      <c r="BJ180" s="18" t="s">
        <v>97</v>
      </c>
      <c r="BK180" s="163">
        <f>ROUND(I180*H180,2)</f>
        <v>0</v>
      </c>
      <c r="BL180" s="18" t="s">
        <v>146</v>
      </c>
      <c r="BM180" s="162" t="s">
        <v>1687</v>
      </c>
    </row>
    <row r="181" spans="1:65" s="13" customFormat="1" ht="20.399999999999999">
      <c r="B181" s="164"/>
      <c r="D181" s="165" t="s">
        <v>180</v>
      </c>
      <c r="F181" s="167" t="s">
        <v>1688</v>
      </c>
      <c r="H181" s="168">
        <v>92.08</v>
      </c>
      <c r="I181" s="169"/>
      <c r="L181" s="164"/>
      <c r="M181" s="170"/>
      <c r="N181" s="171"/>
      <c r="O181" s="171"/>
      <c r="P181" s="171"/>
      <c r="Q181" s="171"/>
      <c r="R181" s="171"/>
      <c r="S181" s="171"/>
      <c r="T181" s="172"/>
      <c r="AT181" s="166" t="s">
        <v>180</v>
      </c>
      <c r="AU181" s="166" t="s">
        <v>97</v>
      </c>
      <c r="AV181" s="13" t="s">
        <v>97</v>
      </c>
      <c r="AW181" s="13" t="s">
        <v>3</v>
      </c>
      <c r="AX181" s="13" t="s">
        <v>82</v>
      </c>
      <c r="AY181" s="166" t="s">
        <v>140</v>
      </c>
    </row>
    <row r="182" spans="1:65" s="2" customFormat="1" ht="16.5" customHeight="1">
      <c r="A182" s="33"/>
      <c r="B182" s="150"/>
      <c r="C182" s="151" t="s">
        <v>210</v>
      </c>
      <c r="D182" s="151" t="s">
        <v>142</v>
      </c>
      <c r="E182" s="152" t="s">
        <v>1689</v>
      </c>
      <c r="F182" s="153" t="s">
        <v>1690</v>
      </c>
      <c r="G182" s="154" t="s">
        <v>264</v>
      </c>
      <c r="H182" s="155">
        <v>33</v>
      </c>
      <c r="I182" s="156"/>
      <c r="J182" s="155">
        <f>ROUND(I182*H182,2)</f>
        <v>0</v>
      </c>
      <c r="K182" s="157"/>
      <c r="L182" s="34"/>
      <c r="M182" s="158" t="s">
        <v>1</v>
      </c>
      <c r="N182" s="159" t="s">
        <v>40</v>
      </c>
      <c r="O182" s="59"/>
      <c r="P182" s="160">
        <f>O182*H182</f>
        <v>0</v>
      </c>
      <c r="Q182" s="160">
        <v>0.2427</v>
      </c>
      <c r="R182" s="160">
        <f>Q182*H182</f>
        <v>8.0091000000000001</v>
      </c>
      <c r="S182" s="160">
        <v>0</v>
      </c>
      <c r="T182" s="161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8" t="s">
        <v>97</v>
      </c>
      <c r="BK182" s="163">
        <f>ROUND(I182*H182,2)</f>
        <v>0</v>
      </c>
      <c r="BL182" s="18" t="s">
        <v>146</v>
      </c>
      <c r="BM182" s="162" t="s">
        <v>1691</v>
      </c>
    </row>
    <row r="183" spans="1:65" s="13" customFormat="1">
      <c r="B183" s="164"/>
      <c r="D183" s="165" t="s">
        <v>180</v>
      </c>
      <c r="E183" s="166" t="s">
        <v>1</v>
      </c>
      <c r="F183" s="167" t="s">
        <v>1692</v>
      </c>
      <c r="H183" s="168">
        <v>33</v>
      </c>
      <c r="I183" s="169"/>
      <c r="L183" s="164"/>
      <c r="M183" s="170"/>
      <c r="N183" s="171"/>
      <c r="O183" s="171"/>
      <c r="P183" s="171"/>
      <c r="Q183" s="171"/>
      <c r="R183" s="171"/>
      <c r="S183" s="171"/>
      <c r="T183" s="172"/>
      <c r="AT183" s="166" t="s">
        <v>180</v>
      </c>
      <c r="AU183" s="166" t="s">
        <v>97</v>
      </c>
      <c r="AV183" s="13" t="s">
        <v>97</v>
      </c>
      <c r="AW183" s="13" t="s">
        <v>30</v>
      </c>
      <c r="AX183" s="13" t="s">
        <v>74</v>
      </c>
      <c r="AY183" s="166" t="s">
        <v>140</v>
      </c>
    </row>
    <row r="184" spans="1:65" s="14" customFormat="1">
      <c r="B184" s="173"/>
      <c r="D184" s="165" t="s">
        <v>180</v>
      </c>
      <c r="E184" s="174" t="s">
        <v>1</v>
      </c>
      <c r="F184" s="175" t="s">
        <v>182</v>
      </c>
      <c r="H184" s="176">
        <v>33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180</v>
      </c>
      <c r="AU184" s="174" t="s">
        <v>97</v>
      </c>
      <c r="AV184" s="14" t="s">
        <v>146</v>
      </c>
      <c r="AW184" s="14" t="s">
        <v>30</v>
      </c>
      <c r="AX184" s="14" t="s">
        <v>82</v>
      </c>
      <c r="AY184" s="174" t="s">
        <v>140</v>
      </c>
    </row>
    <row r="185" spans="1:65" s="2" customFormat="1" ht="16.5" customHeight="1">
      <c r="A185" s="33"/>
      <c r="B185" s="150"/>
      <c r="C185" s="151" t="s">
        <v>214</v>
      </c>
      <c r="D185" s="151" t="s">
        <v>142</v>
      </c>
      <c r="E185" s="152" t="s">
        <v>1693</v>
      </c>
      <c r="F185" s="153" t="s">
        <v>1694</v>
      </c>
      <c r="G185" s="154" t="s">
        <v>264</v>
      </c>
      <c r="H185" s="155">
        <v>15</v>
      </c>
      <c r="I185" s="156"/>
      <c r="J185" s="155">
        <f>ROUND(I185*H185,2)</f>
        <v>0</v>
      </c>
      <c r="K185" s="157"/>
      <c r="L185" s="34"/>
      <c r="M185" s="158" t="s">
        <v>1</v>
      </c>
      <c r="N185" s="159" t="s">
        <v>40</v>
      </c>
      <c r="O185" s="59"/>
      <c r="P185" s="160">
        <f>O185*H185</f>
        <v>0</v>
      </c>
      <c r="Q185" s="160">
        <v>0.24464</v>
      </c>
      <c r="R185" s="160">
        <f>Q185*H185</f>
        <v>3.6696</v>
      </c>
      <c r="S185" s="160">
        <v>0</v>
      </c>
      <c r="T185" s="161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146</v>
      </c>
      <c r="AT185" s="162" t="s">
        <v>142</v>
      </c>
      <c r="AU185" s="162" t="s">
        <v>97</v>
      </c>
      <c r="AY185" s="18" t="s">
        <v>140</v>
      </c>
      <c r="BE185" s="163">
        <f>IF(N185="základná",J185,0)</f>
        <v>0</v>
      </c>
      <c r="BF185" s="163">
        <f>IF(N185="znížená",J185,0)</f>
        <v>0</v>
      </c>
      <c r="BG185" s="163">
        <f>IF(N185="zákl. prenesená",J185,0)</f>
        <v>0</v>
      </c>
      <c r="BH185" s="163">
        <f>IF(N185="zníž. prenesená",J185,0)</f>
        <v>0</v>
      </c>
      <c r="BI185" s="163">
        <f>IF(N185="nulová",J185,0)</f>
        <v>0</v>
      </c>
      <c r="BJ185" s="18" t="s">
        <v>97</v>
      </c>
      <c r="BK185" s="163">
        <f>ROUND(I185*H185,2)</f>
        <v>0</v>
      </c>
      <c r="BL185" s="18" t="s">
        <v>146</v>
      </c>
      <c r="BM185" s="162" t="s">
        <v>1695</v>
      </c>
    </row>
    <row r="186" spans="1:65" s="13" customFormat="1">
      <c r="B186" s="164"/>
      <c r="D186" s="165" t="s">
        <v>180</v>
      </c>
      <c r="E186" s="166" t="s">
        <v>1</v>
      </c>
      <c r="F186" s="167" t="s">
        <v>1696</v>
      </c>
      <c r="H186" s="168">
        <v>15</v>
      </c>
      <c r="I186" s="169"/>
      <c r="L186" s="164"/>
      <c r="M186" s="170"/>
      <c r="N186" s="171"/>
      <c r="O186" s="171"/>
      <c r="P186" s="171"/>
      <c r="Q186" s="171"/>
      <c r="R186" s="171"/>
      <c r="S186" s="171"/>
      <c r="T186" s="172"/>
      <c r="AT186" s="166" t="s">
        <v>180</v>
      </c>
      <c r="AU186" s="166" t="s">
        <v>97</v>
      </c>
      <c r="AV186" s="13" t="s">
        <v>97</v>
      </c>
      <c r="AW186" s="13" t="s">
        <v>30</v>
      </c>
      <c r="AX186" s="13" t="s">
        <v>74</v>
      </c>
      <c r="AY186" s="166" t="s">
        <v>140</v>
      </c>
    </row>
    <row r="187" spans="1:65" s="14" customFormat="1">
      <c r="B187" s="173"/>
      <c r="D187" s="165" t="s">
        <v>180</v>
      </c>
      <c r="E187" s="174" t="s">
        <v>1</v>
      </c>
      <c r="F187" s="175" t="s">
        <v>182</v>
      </c>
      <c r="H187" s="176">
        <v>15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180</v>
      </c>
      <c r="AU187" s="174" t="s">
        <v>97</v>
      </c>
      <c r="AV187" s="14" t="s">
        <v>146</v>
      </c>
      <c r="AW187" s="14" t="s">
        <v>30</v>
      </c>
      <c r="AX187" s="14" t="s">
        <v>82</v>
      </c>
      <c r="AY187" s="174" t="s">
        <v>140</v>
      </c>
    </row>
    <row r="188" spans="1:65" s="12" customFormat="1" ht="22.8" customHeight="1">
      <c r="B188" s="137"/>
      <c r="D188" s="138" t="s">
        <v>73</v>
      </c>
      <c r="E188" s="148" t="s">
        <v>146</v>
      </c>
      <c r="F188" s="148" t="s">
        <v>192</v>
      </c>
      <c r="I188" s="140"/>
      <c r="J188" s="149">
        <f>BK188</f>
        <v>0</v>
      </c>
      <c r="L188" s="137"/>
      <c r="M188" s="142"/>
      <c r="N188" s="143"/>
      <c r="O188" s="143"/>
      <c r="P188" s="144">
        <f>SUM(P189:P192)</f>
        <v>0</v>
      </c>
      <c r="Q188" s="143"/>
      <c r="R188" s="144">
        <f>SUM(R189:R192)</f>
        <v>23.3321018</v>
      </c>
      <c r="S188" s="143"/>
      <c r="T188" s="145">
        <f>SUM(T189:T192)</f>
        <v>0</v>
      </c>
      <c r="AR188" s="138" t="s">
        <v>82</v>
      </c>
      <c r="AT188" s="146" t="s">
        <v>73</v>
      </c>
      <c r="AU188" s="146" t="s">
        <v>82</v>
      </c>
      <c r="AY188" s="138" t="s">
        <v>140</v>
      </c>
      <c r="BK188" s="147">
        <f>SUM(BK189:BK192)</f>
        <v>0</v>
      </c>
    </row>
    <row r="189" spans="1:65" s="2" customFormat="1" ht="33" customHeight="1">
      <c r="A189" s="33"/>
      <c r="B189" s="150"/>
      <c r="C189" s="151" t="s">
        <v>218</v>
      </c>
      <c r="D189" s="151" t="s">
        <v>142</v>
      </c>
      <c r="E189" s="152" t="s">
        <v>1697</v>
      </c>
      <c r="F189" s="153" t="s">
        <v>1698</v>
      </c>
      <c r="G189" s="154" t="s">
        <v>161</v>
      </c>
      <c r="H189" s="155">
        <v>12.34</v>
      </c>
      <c r="I189" s="156"/>
      <c r="J189" s="155">
        <f>ROUND(I189*H189,2)</f>
        <v>0</v>
      </c>
      <c r="K189" s="157"/>
      <c r="L189" s="34"/>
      <c r="M189" s="158" t="s">
        <v>1</v>
      </c>
      <c r="N189" s="159" t="s">
        <v>40</v>
      </c>
      <c r="O189" s="59"/>
      <c r="P189" s="160">
        <f>O189*H189</f>
        <v>0</v>
      </c>
      <c r="Q189" s="160">
        <v>1.8907700000000001</v>
      </c>
      <c r="R189" s="160">
        <f>Q189*H189</f>
        <v>23.3321018</v>
      </c>
      <c r="S189" s="160">
        <v>0</v>
      </c>
      <c r="T189" s="161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146</v>
      </c>
      <c r="AT189" s="162" t="s">
        <v>142</v>
      </c>
      <c r="AU189" s="162" t="s">
        <v>97</v>
      </c>
      <c r="AY189" s="18" t="s">
        <v>140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8" t="s">
        <v>97</v>
      </c>
      <c r="BK189" s="163">
        <f>ROUND(I189*H189,2)</f>
        <v>0</v>
      </c>
      <c r="BL189" s="18" t="s">
        <v>146</v>
      </c>
      <c r="BM189" s="162" t="s">
        <v>1699</v>
      </c>
    </row>
    <row r="190" spans="1:65" s="13" customFormat="1">
      <c r="B190" s="164"/>
      <c r="D190" s="165" t="s">
        <v>180</v>
      </c>
      <c r="E190" s="166" t="s">
        <v>1</v>
      </c>
      <c r="F190" s="167" t="s">
        <v>1700</v>
      </c>
      <c r="H190" s="168">
        <v>6.17</v>
      </c>
      <c r="I190" s="169"/>
      <c r="L190" s="164"/>
      <c r="M190" s="170"/>
      <c r="N190" s="171"/>
      <c r="O190" s="171"/>
      <c r="P190" s="171"/>
      <c r="Q190" s="171"/>
      <c r="R190" s="171"/>
      <c r="S190" s="171"/>
      <c r="T190" s="172"/>
      <c r="AT190" s="166" t="s">
        <v>180</v>
      </c>
      <c r="AU190" s="166" t="s">
        <v>97</v>
      </c>
      <c r="AV190" s="13" t="s">
        <v>97</v>
      </c>
      <c r="AW190" s="13" t="s">
        <v>30</v>
      </c>
      <c r="AX190" s="13" t="s">
        <v>74</v>
      </c>
      <c r="AY190" s="166" t="s">
        <v>140</v>
      </c>
    </row>
    <row r="191" spans="1:65" s="13" customFormat="1">
      <c r="B191" s="164"/>
      <c r="D191" s="165" t="s">
        <v>180</v>
      </c>
      <c r="E191" s="166" t="s">
        <v>1</v>
      </c>
      <c r="F191" s="167" t="s">
        <v>1701</v>
      </c>
      <c r="H191" s="168">
        <v>6.17</v>
      </c>
      <c r="I191" s="169"/>
      <c r="L191" s="164"/>
      <c r="M191" s="170"/>
      <c r="N191" s="171"/>
      <c r="O191" s="171"/>
      <c r="P191" s="171"/>
      <c r="Q191" s="171"/>
      <c r="R191" s="171"/>
      <c r="S191" s="171"/>
      <c r="T191" s="172"/>
      <c r="AT191" s="166" t="s">
        <v>180</v>
      </c>
      <c r="AU191" s="166" t="s">
        <v>97</v>
      </c>
      <c r="AV191" s="13" t="s">
        <v>97</v>
      </c>
      <c r="AW191" s="13" t="s">
        <v>30</v>
      </c>
      <c r="AX191" s="13" t="s">
        <v>74</v>
      </c>
      <c r="AY191" s="166" t="s">
        <v>140</v>
      </c>
    </row>
    <row r="192" spans="1:65" s="14" customFormat="1">
      <c r="B192" s="173"/>
      <c r="D192" s="165" t="s">
        <v>180</v>
      </c>
      <c r="E192" s="174" t="s">
        <v>1</v>
      </c>
      <c r="F192" s="175" t="s">
        <v>182</v>
      </c>
      <c r="H192" s="176">
        <v>12.34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180</v>
      </c>
      <c r="AU192" s="174" t="s">
        <v>97</v>
      </c>
      <c r="AV192" s="14" t="s">
        <v>146</v>
      </c>
      <c r="AW192" s="14" t="s">
        <v>30</v>
      </c>
      <c r="AX192" s="14" t="s">
        <v>82</v>
      </c>
      <c r="AY192" s="174" t="s">
        <v>140</v>
      </c>
    </row>
    <row r="193" spans="1:65" s="12" customFormat="1" ht="22.8" customHeight="1">
      <c r="B193" s="137"/>
      <c r="D193" s="138" t="s">
        <v>73</v>
      </c>
      <c r="E193" s="148" t="s">
        <v>158</v>
      </c>
      <c r="F193" s="148" t="s">
        <v>197</v>
      </c>
      <c r="I193" s="140"/>
      <c r="J193" s="149">
        <f>BK193</f>
        <v>0</v>
      </c>
      <c r="L193" s="137"/>
      <c r="M193" s="142"/>
      <c r="N193" s="143"/>
      <c r="O193" s="143"/>
      <c r="P193" s="144">
        <f>SUM(P194:P199)</f>
        <v>0</v>
      </c>
      <c r="Q193" s="143"/>
      <c r="R193" s="144">
        <f>SUM(R194:R199)</f>
        <v>0.58574999999999999</v>
      </c>
      <c r="S193" s="143"/>
      <c r="T193" s="145">
        <f>SUM(T194:T199)</f>
        <v>0</v>
      </c>
      <c r="AR193" s="138" t="s">
        <v>82</v>
      </c>
      <c r="AT193" s="146" t="s">
        <v>73</v>
      </c>
      <c r="AU193" s="146" t="s">
        <v>82</v>
      </c>
      <c r="AY193" s="138" t="s">
        <v>140</v>
      </c>
      <c r="BK193" s="147">
        <f>SUM(BK194:BK199)</f>
        <v>0</v>
      </c>
    </row>
    <row r="194" spans="1:65" s="2" customFormat="1" ht="21.75" customHeight="1">
      <c r="A194" s="33"/>
      <c r="B194" s="150"/>
      <c r="C194" s="151" t="s">
        <v>222</v>
      </c>
      <c r="D194" s="151" t="s">
        <v>142</v>
      </c>
      <c r="E194" s="152" t="s">
        <v>1702</v>
      </c>
      <c r="F194" s="153" t="s">
        <v>1703</v>
      </c>
      <c r="G194" s="154" t="s">
        <v>145</v>
      </c>
      <c r="H194" s="155">
        <v>165</v>
      </c>
      <c r="I194" s="156"/>
      <c r="J194" s="155">
        <f>ROUND(I194*H194,2)</f>
        <v>0</v>
      </c>
      <c r="K194" s="157"/>
      <c r="L194" s="34"/>
      <c r="M194" s="158" t="s">
        <v>1</v>
      </c>
      <c r="N194" s="159" t="s">
        <v>40</v>
      </c>
      <c r="O194" s="59"/>
      <c r="P194" s="160">
        <f>O194*H194</f>
        <v>0</v>
      </c>
      <c r="Q194" s="160">
        <v>1.8E-3</v>
      </c>
      <c r="R194" s="160">
        <f>Q194*H194</f>
        <v>0.29699999999999999</v>
      </c>
      <c r="S194" s="160">
        <v>0</v>
      </c>
      <c r="T194" s="161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146</v>
      </c>
      <c r="AT194" s="162" t="s">
        <v>142</v>
      </c>
      <c r="AU194" s="162" t="s">
        <v>97</v>
      </c>
      <c r="AY194" s="18" t="s">
        <v>140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8" t="s">
        <v>97</v>
      </c>
      <c r="BK194" s="163">
        <f>ROUND(I194*H194,2)</f>
        <v>0</v>
      </c>
      <c r="BL194" s="18" t="s">
        <v>146</v>
      </c>
      <c r="BM194" s="162" t="s">
        <v>1704</v>
      </c>
    </row>
    <row r="195" spans="1:65" s="13" customFormat="1">
      <c r="B195" s="164"/>
      <c r="D195" s="165" t="s">
        <v>180</v>
      </c>
      <c r="E195" s="166" t="s">
        <v>1</v>
      </c>
      <c r="F195" s="167" t="s">
        <v>1705</v>
      </c>
      <c r="H195" s="168">
        <v>165</v>
      </c>
      <c r="I195" s="169"/>
      <c r="L195" s="164"/>
      <c r="M195" s="170"/>
      <c r="N195" s="171"/>
      <c r="O195" s="171"/>
      <c r="P195" s="171"/>
      <c r="Q195" s="171"/>
      <c r="R195" s="171"/>
      <c r="S195" s="171"/>
      <c r="T195" s="172"/>
      <c r="AT195" s="166" t="s">
        <v>180</v>
      </c>
      <c r="AU195" s="166" t="s">
        <v>97</v>
      </c>
      <c r="AV195" s="13" t="s">
        <v>97</v>
      </c>
      <c r="AW195" s="13" t="s">
        <v>30</v>
      </c>
      <c r="AX195" s="13" t="s">
        <v>74</v>
      </c>
      <c r="AY195" s="166" t="s">
        <v>140</v>
      </c>
    </row>
    <row r="196" spans="1:65" s="14" customFormat="1">
      <c r="B196" s="173"/>
      <c r="D196" s="165" t="s">
        <v>180</v>
      </c>
      <c r="E196" s="174" t="s">
        <v>1</v>
      </c>
      <c r="F196" s="175" t="s">
        <v>182</v>
      </c>
      <c r="H196" s="176">
        <v>165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180</v>
      </c>
      <c r="AU196" s="174" t="s">
        <v>97</v>
      </c>
      <c r="AV196" s="14" t="s">
        <v>146</v>
      </c>
      <c r="AW196" s="14" t="s">
        <v>30</v>
      </c>
      <c r="AX196" s="14" t="s">
        <v>82</v>
      </c>
      <c r="AY196" s="174" t="s">
        <v>140</v>
      </c>
    </row>
    <row r="197" spans="1:65" s="2" customFormat="1" ht="33" customHeight="1">
      <c r="A197" s="33"/>
      <c r="B197" s="150"/>
      <c r="C197" s="151" t="s">
        <v>7</v>
      </c>
      <c r="D197" s="151" t="s">
        <v>142</v>
      </c>
      <c r="E197" s="152" t="s">
        <v>1706</v>
      </c>
      <c r="F197" s="153" t="s">
        <v>1707</v>
      </c>
      <c r="G197" s="154" t="s">
        <v>145</v>
      </c>
      <c r="H197" s="155">
        <v>165</v>
      </c>
      <c r="I197" s="156"/>
      <c r="J197" s="155">
        <f>ROUND(I197*H197,2)</f>
        <v>0</v>
      </c>
      <c r="K197" s="157"/>
      <c r="L197" s="34"/>
      <c r="M197" s="158" t="s">
        <v>1</v>
      </c>
      <c r="N197" s="159" t="s">
        <v>40</v>
      </c>
      <c r="O197" s="59"/>
      <c r="P197" s="160">
        <f>O197*H197</f>
        <v>0</v>
      </c>
      <c r="Q197" s="160">
        <v>1.75E-3</v>
      </c>
      <c r="R197" s="160">
        <f>Q197*H197</f>
        <v>0.28875000000000001</v>
      </c>
      <c r="S197" s="160">
        <v>0</v>
      </c>
      <c r="T197" s="161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146</v>
      </c>
      <c r="AT197" s="162" t="s">
        <v>142</v>
      </c>
      <c r="AU197" s="162" t="s">
        <v>97</v>
      </c>
      <c r="AY197" s="18" t="s">
        <v>140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8" t="s">
        <v>97</v>
      </c>
      <c r="BK197" s="163">
        <f>ROUND(I197*H197,2)</f>
        <v>0</v>
      </c>
      <c r="BL197" s="18" t="s">
        <v>146</v>
      </c>
      <c r="BM197" s="162" t="s">
        <v>1708</v>
      </c>
    </row>
    <row r="198" spans="1:65" s="13" customFormat="1">
      <c r="B198" s="164"/>
      <c r="D198" s="165" t="s">
        <v>180</v>
      </c>
      <c r="E198" s="166" t="s">
        <v>1</v>
      </c>
      <c r="F198" s="167" t="s">
        <v>1705</v>
      </c>
      <c r="H198" s="168">
        <v>165</v>
      </c>
      <c r="I198" s="169"/>
      <c r="L198" s="164"/>
      <c r="M198" s="170"/>
      <c r="N198" s="171"/>
      <c r="O198" s="171"/>
      <c r="P198" s="171"/>
      <c r="Q198" s="171"/>
      <c r="R198" s="171"/>
      <c r="S198" s="171"/>
      <c r="T198" s="172"/>
      <c r="AT198" s="166" t="s">
        <v>180</v>
      </c>
      <c r="AU198" s="166" t="s">
        <v>97</v>
      </c>
      <c r="AV198" s="13" t="s">
        <v>97</v>
      </c>
      <c r="AW198" s="13" t="s">
        <v>30</v>
      </c>
      <c r="AX198" s="13" t="s">
        <v>74</v>
      </c>
      <c r="AY198" s="166" t="s">
        <v>140</v>
      </c>
    </row>
    <row r="199" spans="1:65" s="14" customFormat="1">
      <c r="B199" s="173"/>
      <c r="D199" s="165" t="s">
        <v>180</v>
      </c>
      <c r="E199" s="174" t="s">
        <v>1</v>
      </c>
      <c r="F199" s="175" t="s">
        <v>182</v>
      </c>
      <c r="H199" s="176">
        <v>165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180</v>
      </c>
      <c r="AU199" s="174" t="s">
        <v>97</v>
      </c>
      <c r="AV199" s="14" t="s">
        <v>146</v>
      </c>
      <c r="AW199" s="14" t="s">
        <v>30</v>
      </c>
      <c r="AX199" s="14" t="s">
        <v>82</v>
      </c>
      <c r="AY199" s="174" t="s">
        <v>140</v>
      </c>
    </row>
    <row r="200" spans="1:65" s="12" customFormat="1" ht="22.8" customHeight="1">
      <c r="B200" s="137"/>
      <c r="D200" s="138" t="s">
        <v>73</v>
      </c>
      <c r="E200" s="148" t="s">
        <v>175</v>
      </c>
      <c r="F200" s="148" t="s">
        <v>266</v>
      </c>
      <c r="I200" s="140"/>
      <c r="J200" s="149">
        <f>BK200</f>
        <v>0</v>
      </c>
      <c r="L200" s="137"/>
      <c r="M200" s="142"/>
      <c r="N200" s="143"/>
      <c r="O200" s="143"/>
      <c r="P200" s="144">
        <f>SUM(P201:P205)</f>
        <v>0</v>
      </c>
      <c r="Q200" s="143"/>
      <c r="R200" s="144">
        <f>SUM(R201:R205)</f>
        <v>16.960458000000003</v>
      </c>
      <c r="S200" s="143"/>
      <c r="T200" s="145">
        <f>SUM(T201:T205)</f>
        <v>0</v>
      </c>
      <c r="AR200" s="138" t="s">
        <v>82</v>
      </c>
      <c r="AT200" s="146" t="s">
        <v>73</v>
      </c>
      <c r="AU200" s="146" t="s">
        <v>82</v>
      </c>
      <c r="AY200" s="138" t="s">
        <v>140</v>
      </c>
      <c r="BK200" s="147">
        <f>SUM(BK201:BK205)</f>
        <v>0</v>
      </c>
    </row>
    <row r="201" spans="1:65" s="2" customFormat="1" ht="33" customHeight="1">
      <c r="A201" s="33"/>
      <c r="B201" s="150"/>
      <c r="C201" s="151" t="s">
        <v>229</v>
      </c>
      <c r="D201" s="151" t="s">
        <v>142</v>
      </c>
      <c r="E201" s="152" t="s">
        <v>1709</v>
      </c>
      <c r="F201" s="153" t="s">
        <v>1710</v>
      </c>
      <c r="G201" s="154" t="s">
        <v>264</v>
      </c>
      <c r="H201" s="155">
        <v>52</v>
      </c>
      <c r="I201" s="156"/>
      <c r="J201" s="155">
        <f>ROUND(I201*H201,2)</f>
        <v>0</v>
      </c>
      <c r="K201" s="157"/>
      <c r="L201" s="34"/>
      <c r="M201" s="158" t="s">
        <v>1</v>
      </c>
      <c r="N201" s="159" t="s">
        <v>40</v>
      </c>
      <c r="O201" s="59"/>
      <c r="P201" s="160">
        <f>O201*H201</f>
        <v>0</v>
      </c>
      <c r="Q201" s="160">
        <v>0.16556000000000001</v>
      </c>
      <c r="R201" s="160">
        <f>Q201*H201</f>
        <v>8.6091200000000008</v>
      </c>
      <c r="S201" s="160">
        <v>0</v>
      </c>
      <c r="T201" s="161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2" t="s">
        <v>146</v>
      </c>
      <c r="AT201" s="162" t="s">
        <v>142</v>
      </c>
      <c r="AU201" s="162" t="s">
        <v>97</v>
      </c>
      <c r="AY201" s="18" t="s">
        <v>140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8" t="s">
        <v>97</v>
      </c>
      <c r="BK201" s="163">
        <f>ROUND(I201*H201,2)</f>
        <v>0</v>
      </c>
      <c r="BL201" s="18" t="s">
        <v>146</v>
      </c>
      <c r="BM201" s="162" t="s">
        <v>1711</v>
      </c>
    </row>
    <row r="202" spans="1:65" s="13" customFormat="1">
      <c r="B202" s="164"/>
      <c r="D202" s="165" t="s">
        <v>180</v>
      </c>
      <c r="E202" s="166" t="s">
        <v>1</v>
      </c>
      <c r="F202" s="167" t="s">
        <v>1712</v>
      </c>
      <c r="H202" s="168">
        <v>52</v>
      </c>
      <c r="I202" s="169"/>
      <c r="L202" s="164"/>
      <c r="M202" s="170"/>
      <c r="N202" s="171"/>
      <c r="O202" s="171"/>
      <c r="P202" s="171"/>
      <c r="Q202" s="171"/>
      <c r="R202" s="171"/>
      <c r="S202" s="171"/>
      <c r="T202" s="172"/>
      <c r="AT202" s="166" t="s">
        <v>180</v>
      </c>
      <c r="AU202" s="166" t="s">
        <v>97</v>
      </c>
      <c r="AV202" s="13" t="s">
        <v>97</v>
      </c>
      <c r="AW202" s="13" t="s">
        <v>30</v>
      </c>
      <c r="AX202" s="13" t="s">
        <v>74</v>
      </c>
      <c r="AY202" s="166" t="s">
        <v>140</v>
      </c>
    </row>
    <row r="203" spans="1:65" s="14" customFormat="1">
      <c r="B203" s="173"/>
      <c r="D203" s="165" t="s">
        <v>180</v>
      </c>
      <c r="E203" s="174" t="s">
        <v>1</v>
      </c>
      <c r="F203" s="175" t="s">
        <v>182</v>
      </c>
      <c r="H203" s="176">
        <v>52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180</v>
      </c>
      <c r="AU203" s="174" t="s">
        <v>97</v>
      </c>
      <c r="AV203" s="14" t="s">
        <v>146</v>
      </c>
      <c r="AW203" s="14" t="s">
        <v>30</v>
      </c>
      <c r="AX203" s="14" t="s">
        <v>82</v>
      </c>
      <c r="AY203" s="174" t="s">
        <v>140</v>
      </c>
    </row>
    <row r="204" spans="1:65" s="2" customFormat="1" ht="21.75" customHeight="1">
      <c r="A204" s="33"/>
      <c r="B204" s="150"/>
      <c r="C204" s="181" t="s">
        <v>233</v>
      </c>
      <c r="D204" s="181" t="s">
        <v>189</v>
      </c>
      <c r="E204" s="182" t="s">
        <v>1713</v>
      </c>
      <c r="F204" s="183" t="s">
        <v>1714</v>
      </c>
      <c r="G204" s="184" t="s">
        <v>270</v>
      </c>
      <c r="H204" s="185">
        <v>54</v>
      </c>
      <c r="I204" s="186"/>
      <c r="J204" s="185">
        <f>ROUND(I204*H204,2)</f>
        <v>0</v>
      </c>
      <c r="K204" s="187"/>
      <c r="L204" s="188"/>
      <c r="M204" s="189" t="s">
        <v>1</v>
      </c>
      <c r="N204" s="190" t="s">
        <v>40</v>
      </c>
      <c r="O204" s="59"/>
      <c r="P204" s="160">
        <f>O204*H204</f>
        <v>0</v>
      </c>
      <c r="Q204" s="160">
        <v>4.8000000000000001E-2</v>
      </c>
      <c r="R204" s="160">
        <f>Q204*H204</f>
        <v>2.5920000000000001</v>
      </c>
      <c r="S204" s="160">
        <v>0</v>
      </c>
      <c r="T204" s="161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2" t="s">
        <v>171</v>
      </c>
      <c r="AT204" s="162" t="s">
        <v>189</v>
      </c>
      <c r="AU204" s="162" t="s">
        <v>97</v>
      </c>
      <c r="AY204" s="18" t="s">
        <v>140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8" t="s">
        <v>97</v>
      </c>
      <c r="BK204" s="163">
        <f>ROUND(I204*H204,2)</f>
        <v>0</v>
      </c>
      <c r="BL204" s="18" t="s">
        <v>146</v>
      </c>
      <c r="BM204" s="162" t="s">
        <v>1715</v>
      </c>
    </row>
    <row r="205" spans="1:65" s="2" customFormat="1" ht="21.75" customHeight="1">
      <c r="A205" s="33"/>
      <c r="B205" s="150"/>
      <c r="C205" s="151" t="s">
        <v>237</v>
      </c>
      <c r="D205" s="151" t="s">
        <v>142</v>
      </c>
      <c r="E205" s="152" t="s">
        <v>1121</v>
      </c>
      <c r="F205" s="153" t="s">
        <v>1122</v>
      </c>
      <c r="G205" s="154" t="s">
        <v>161</v>
      </c>
      <c r="H205" s="155">
        <v>2.6</v>
      </c>
      <c r="I205" s="156"/>
      <c r="J205" s="155">
        <f>ROUND(I205*H205,2)</f>
        <v>0</v>
      </c>
      <c r="K205" s="157"/>
      <c r="L205" s="34"/>
      <c r="M205" s="158" t="s">
        <v>1</v>
      </c>
      <c r="N205" s="159" t="s">
        <v>40</v>
      </c>
      <c r="O205" s="59"/>
      <c r="P205" s="160">
        <f>O205*H205</f>
        <v>0</v>
      </c>
      <c r="Q205" s="160">
        <v>2.2151299999999998</v>
      </c>
      <c r="R205" s="160">
        <f>Q205*H205</f>
        <v>5.7593379999999996</v>
      </c>
      <c r="S205" s="160">
        <v>0</v>
      </c>
      <c r="T205" s="16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2" t="s">
        <v>146</v>
      </c>
      <c r="AT205" s="162" t="s">
        <v>142</v>
      </c>
      <c r="AU205" s="162" t="s">
        <v>97</v>
      </c>
      <c r="AY205" s="18" t="s">
        <v>140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8" t="s">
        <v>97</v>
      </c>
      <c r="BK205" s="163">
        <f>ROUND(I205*H205,2)</f>
        <v>0</v>
      </c>
      <c r="BL205" s="18" t="s">
        <v>146</v>
      </c>
      <c r="BM205" s="162" t="s">
        <v>1716</v>
      </c>
    </row>
    <row r="206" spans="1:65" s="12" customFormat="1" ht="22.8" customHeight="1">
      <c r="B206" s="137"/>
      <c r="D206" s="138" t="s">
        <v>73</v>
      </c>
      <c r="E206" s="148" t="s">
        <v>413</v>
      </c>
      <c r="F206" s="148" t="s">
        <v>414</v>
      </c>
      <c r="I206" s="140"/>
      <c r="J206" s="149">
        <f>BK206</f>
        <v>0</v>
      </c>
      <c r="L206" s="137"/>
      <c r="M206" s="142"/>
      <c r="N206" s="143"/>
      <c r="O206" s="143"/>
      <c r="P206" s="144">
        <f>P207</f>
        <v>0</v>
      </c>
      <c r="Q206" s="143"/>
      <c r="R206" s="144">
        <f>R207</f>
        <v>0</v>
      </c>
      <c r="S206" s="143"/>
      <c r="T206" s="145">
        <f>T207</f>
        <v>0</v>
      </c>
      <c r="AR206" s="138" t="s">
        <v>82</v>
      </c>
      <c r="AT206" s="146" t="s">
        <v>73</v>
      </c>
      <c r="AU206" s="146" t="s">
        <v>82</v>
      </c>
      <c r="AY206" s="138" t="s">
        <v>140</v>
      </c>
      <c r="BK206" s="147">
        <f>BK207</f>
        <v>0</v>
      </c>
    </row>
    <row r="207" spans="1:65" s="2" customFormat="1" ht="21.75" customHeight="1">
      <c r="A207" s="33"/>
      <c r="B207" s="150"/>
      <c r="C207" s="151" t="s">
        <v>241</v>
      </c>
      <c r="D207" s="151" t="s">
        <v>142</v>
      </c>
      <c r="E207" s="152" t="s">
        <v>1606</v>
      </c>
      <c r="F207" s="153" t="s">
        <v>1607</v>
      </c>
      <c r="G207" s="154" t="s">
        <v>178</v>
      </c>
      <c r="H207" s="155">
        <v>122.99</v>
      </c>
      <c r="I207" s="156"/>
      <c r="J207" s="155">
        <f>ROUND(I207*H207,2)</f>
        <v>0</v>
      </c>
      <c r="K207" s="157"/>
      <c r="L207" s="34"/>
      <c r="M207" s="158" t="s">
        <v>1</v>
      </c>
      <c r="N207" s="159" t="s">
        <v>40</v>
      </c>
      <c r="O207" s="59"/>
      <c r="P207" s="160">
        <f>O207*H207</f>
        <v>0</v>
      </c>
      <c r="Q207" s="160">
        <v>0</v>
      </c>
      <c r="R207" s="160">
        <f>Q207*H207</f>
        <v>0</v>
      </c>
      <c r="S207" s="160">
        <v>0</v>
      </c>
      <c r="T207" s="161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2" t="s">
        <v>146</v>
      </c>
      <c r="AT207" s="162" t="s">
        <v>142</v>
      </c>
      <c r="AU207" s="162" t="s">
        <v>97</v>
      </c>
      <c r="AY207" s="18" t="s">
        <v>140</v>
      </c>
      <c r="BE207" s="163">
        <f>IF(N207="základná",J207,0)</f>
        <v>0</v>
      </c>
      <c r="BF207" s="163">
        <f>IF(N207="znížená",J207,0)</f>
        <v>0</v>
      </c>
      <c r="BG207" s="163">
        <f>IF(N207="zákl. prenesená",J207,0)</f>
        <v>0</v>
      </c>
      <c r="BH207" s="163">
        <f>IF(N207="zníž. prenesená",J207,0)</f>
        <v>0</v>
      </c>
      <c r="BI207" s="163">
        <f>IF(N207="nulová",J207,0)</f>
        <v>0</v>
      </c>
      <c r="BJ207" s="18" t="s">
        <v>97</v>
      </c>
      <c r="BK207" s="163">
        <f>ROUND(I207*H207,2)</f>
        <v>0</v>
      </c>
      <c r="BL207" s="18" t="s">
        <v>146</v>
      </c>
      <c r="BM207" s="162" t="s">
        <v>1717</v>
      </c>
    </row>
    <row r="208" spans="1:65" s="12" customFormat="1" ht="25.95" customHeight="1">
      <c r="B208" s="137"/>
      <c r="D208" s="138" t="s">
        <v>73</v>
      </c>
      <c r="E208" s="139" t="s">
        <v>435</v>
      </c>
      <c r="F208" s="139" t="s">
        <v>436</v>
      </c>
      <c r="I208" s="140"/>
      <c r="J208" s="141">
        <f>BK208</f>
        <v>0</v>
      </c>
      <c r="L208" s="137"/>
      <c r="M208" s="142"/>
      <c r="N208" s="143"/>
      <c r="O208" s="143"/>
      <c r="P208" s="144">
        <f>P209</f>
        <v>0</v>
      </c>
      <c r="Q208" s="143"/>
      <c r="R208" s="144">
        <f>R209</f>
        <v>0</v>
      </c>
      <c r="S208" s="143"/>
      <c r="T208" s="145">
        <f>T209</f>
        <v>0</v>
      </c>
      <c r="AR208" s="138" t="s">
        <v>158</v>
      </c>
      <c r="AT208" s="146" t="s">
        <v>73</v>
      </c>
      <c r="AU208" s="146" t="s">
        <v>74</v>
      </c>
      <c r="AY208" s="138" t="s">
        <v>140</v>
      </c>
      <c r="BK208" s="147">
        <f>BK209</f>
        <v>0</v>
      </c>
    </row>
    <row r="209" spans="1:65" s="12" customFormat="1" ht="22.8" customHeight="1">
      <c r="B209" s="137"/>
      <c r="D209" s="138" t="s">
        <v>73</v>
      </c>
      <c r="E209" s="148" t="s">
        <v>638</v>
      </c>
      <c r="F209" s="148" t="s">
        <v>1441</v>
      </c>
      <c r="I209" s="140"/>
      <c r="J209" s="149">
        <f>BK209</f>
        <v>0</v>
      </c>
      <c r="L209" s="137"/>
      <c r="M209" s="142"/>
      <c r="N209" s="143"/>
      <c r="O209" s="143"/>
      <c r="P209" s="144">
        <f>SUM(P210:P212)</f>
        <v>0</v>
      </c>
      <c r="Q209" s="143"/>
      <c r="R209" s="144">
        <f>SUM(R210:R212)</f>
        <v>0</v>
      </c>
      <c r="S209" s="143"/>
      <c r="T209" s="145">
        <f>SUM(T210:T212)</f>
        <v>0</v>
      </c>
      <c r="AR209" s="138" t="s">
        <v>158</v>
      </c>
      <c r="AT209" s="146" t="s">
        <v>73</v>
      </c>
      <c r="AU209" s="146" t="s">
        <v>82</v>
      </c>
      <c r="AY209" s="138" t="s">
        <v>140</v>
      </c>
      <c r="BK209" s="147">
        <f>SUM(BK210:BK212)</f>
        <v>0</v>
      </c>
    </row>
    <row r="210" spans="1:65" s="2" customFormat="1" ht="21.75" customHeight="1">
      <c r="A210" s="33"/>
      <c r="B210" s="150"/>
      <c r="C210" s="151" t="s">
        <v>245</v>
      </c>
      <c r="D210" s="151" t="s">
        <v>142</v>
      </c>
      <c r="E210" s="152" t="s">
        <v>1718</v>
      </c>
      <c r="F210" s="153" t="s">
        <v>1719</v>
      </c>
      <c r="G210" s="154" t="s">
        <v>440</v>
      </c>
      <c r="H210" s="155">
        <v>1</v>
      </c>
      <c r="I210" s="156"/>
      <c r="J210" s="155">
        <f>ROUND(I210*H210,2)</f>
        <v>0</v>
      </c>
      <c r="K210" s="157"/>
      <c r="L210" s="34"/>
      <c r="M210" s="158" t="s">
        <v>1</v>
      </c>
      <c r="N210" s="159" t="s">
        <v>40</v>
      </c>
      <c r="O210" s="59"/>
      <c r="P210" s="160">
        <f>O210*H210</f>
        <v>0</v>
      </c>
      <c r="Q210" s="160">
        <v>0</v>
      </c>
      <c r="R210" s="160">
        <f>Q210*H210</f>
        <v>0</v>
      </c>
      <c r="S210" s="160">
        <v>0</v>
      </c>
      <c r="T210" s="161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2" t="s">
        <v>1443</v>
      </c>
      <c r="AT210" s="162" t="s">
        <v>142</v>
      </c>
      <c r="AU210" s="162" t="s">
        <v>97</v>
      </c>
      <c r="AY210" s="18" t="s">
        <v>140</v>
      </c>
      <c r="BE210" s="163">
        <f>IF(N210="základná",J210,0)</f>
        <v>0</v>
      </c>
      <c r="BF210" s="163">
        <f>IF(N210="znížená",J210,0)</f>
        <v>0</v>
      </c>
      <c r="BG210" s="163">
        <f>IF(N210="zákl. prenesená",J210,0)</f>
        <v>0</v>
      </c>
      <c r="BH210" s="163">
        <f>IF(N210="zníž. prenesená",J210,0)</f>
        <v>0</v>
      </c>
      <c r="BI210" s="163">
        <f>IF(N210="nulová",J210,0)</f>
        <v>0</v>
      </c>
      <c r="BJ210" s="18" t="s">
        <v>97</v>
      </c>
      <c r="BK210" s="163">
        <f>ROUND(I210*H210,2)</f>
        <v>0</v>
      </c>
      <c r="BL210" s="18" t="s">
        <v>1443</v>
      </c>
      <c r="BM210" s="162" t="s">
        <v>1720</v>
      </c>
    </row>
    <row r="211" spans="1:65" s="13" customFormat="1">
      <c r="B211" s="164"/>
      <c r="D211" s="165" t="s">
        <v>180</v>
      </c>
      <c r="E211" s="166" t="s">
        <v>1</v>
      </c>
      <c r="F211" s="167" t="s">
        <v>1721</v>
      </c>
      <c r="H211" s="168">
        <v>1</v>
      </c>
      <c r="I211" s="169"/>
      <c r="L211" s="164"/>
      <c r="M211" s="170"/>
      <c r="N211" s="171"/>
      <c r="O211" s="171"/>
      <c r="P211" s="171"/>
      <c r="Q211" s="171"/>
      <c r="R211" s="171"/>
      <c r="S211" s="171"/>
      <c r="T211" s="172"/>
      <c r="AT211" s="166" t="s">
        <v>180</v>
      </c>
      <c r="AU211" s="166" t="s">
        <v>97</v>
      </c>
      <c r="AV211" s="13" t="s">
        <v>97</v>
      </c>
      <c r="AW211" s="13" t="s">
        <v>30</v>
      </c>
      <c r="AX211" s="13" t="s">
        <v>74</v>
      </c>
      <c r="AY211" s="166" t="s">
        <v>140</v>
      </c>
    </row>
    <row r="212" spans="1:65" s="14" customFormat="1">
      <c r="B212" s="173"/>
      <c r="D212" s="165" t="s">
        <v>180</v>
      </c>
      <c r="E212" s="174" t="s">
        <v>1</v>
      </c>
      <c r="F212" s="175" t="s">
        <v>182</v>
      </c>
      <c r="H212" s="176">
        <v>1</v>
      </c>
      <c r="I212" s="177"/>
      <c r="L212" s="173"/>
      <c r="M212" s="211"/>
      <c r="N212" s="212"/>
      <c r="O212" s="212"/>
      <c r="P212" s="212"/>
      <c r="Q212" s="212"/>
      <c r="R212" s="212"/>
      <c r="S212" s="212"/>
      <c r="T212" s="213"/>
      <c r="AT212" s="174" t="s">
        <v>180</v>
      </c>
      <c r="AU212" s="174" t="s">
        <v>97</v>
      </c>
      <c r="AV212" s="14" t="s">
        <v>146</v>
      </c>
      <c r="AW212" s="14" t="s">
        <v>30</v>
      </c>
      <c r="AX212" s="14" t="s">
        <v>82</v>
      </c>
      <c r="AY212" s="174" t="s">
        <v>140</v>
      </c>
    </row>
    <row r="213" spans="1:65" s="2" customFormat="1" ht="6.9" customHeight="1">
      <c r="A213" s="33"/>
      <c r="B213" s="48"/>
      <c r="C213" s="49"/>
      <c r="D213" s="49"/>
      <c r="E213" s="49"/>
      <c r="F213" s="49"/>
      <c r="G213" s="49"/>
      <c r="H213" s="49"/>
      <c r="I213" s="49"/>
      <c r="J213" s="49"/>
      <c r="K213" s="49"/>
      <c r="L213" s="34"/>
      <c r="M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</row>
  </sheetData>
  <autoFilter ref="C128:K212" xr:uid="{00000000-0009-0000-0000-000006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74"/>
  <sheetViews>
    <sheetView showGridLines="0" topLeftCell="A191" workbookViewId="0">
      <selection activeCell="H270" sqref="H27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104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39" t="s">
        <v>1722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ROUND(J130,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ROUND((SUM(BE130:BE273)),  2)</f>
        <v>0</v>
      </c>
      <c r="G33" s="33"/>
      <c r="H33" s="33"/>
      <c r="I33" s="106">
        <v>0.2</v>
      </c>
      <c r="J33" s="105">
        <f>ROUND(((SUM(BE130:BE273))*I33),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ROUND((SUM(BF130:BF273)),  2)</f>
        <v>0</v>
      </c>
      <c r="G34" s="33"/>
      <c r="H34" s="33"/>
      <c r="I34" s="106">
        <v>0.2</v>
      </c>
      <c r="J34" s="105">
        <f>ROUND(((SUM(BF130:BF273))*I34),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ROUND((SUM(BG130:BG273)),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ROUND((SUM(BH130:BH273)),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ROUND((SUM(BI130:BI273)),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39" t="str">
        <f>E9</f>
        <v>SO06 - SO06  Stavebné úpravy terasy krytej plavárne - úprava ku 14.02.2021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J130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116</v>
      </c>
      <c r="E97" s="120"/>
      <c r="F97" s="120"/>
      <c r="G97" s="120"/>
      <c r="H97" s="120"/>
      <c r="I97" s="120"/>
      <c r="J97" s="121">
        <f>J131</f>
        <v>0</v>
      </c>
      <c r="L97" s="118"/>
    </row>
    <row r="98" spans="1:31" s="10" customFormat="1" ht="19.95" customHeight="1">
      <c r="B98" s="122"/>
      <c r="D98" s="123" t="s">
        <v>117</v>
      </c>
      <c r="E98" s="124"/>
      <c r="F98" s="124"/>
      <c r="G98" s="124"/>
      <c r="H98" s="124"/>
      <c r="I98" s="124"/>
      <c r="J98" s="125">
        <f>J132</f>
        <v>0</v>
      </c>
      <c r="L98" s="122"/>
    </row>
    <row r="99" spans="1:31" s="10" customFormat="1" ht="19.95" customHeight="1">
      <c r="B99" s="122"/>
      <c r="D99" s="123" t="s">
        <v>118</v>
      </c>
      <c r="E99" s="124"/>
      <c r="F99" s="124"/>
      <c r="G99" s="124"/>
      <c r="H99" s="124"/>
      <c r="I99" s="124"/>
      <c r="J99" s="125">
        <f>J153</f>
        <v>0</v>
      </c>
      <c r="L99" s="122"/>
    </row>
    <row r="100" spans="1:31" s="10" customFormat="1" ht="19.95" customHeight="1">
      <c r="B100" s="122"/>
      <c r="D100" s="123" t="s">
        <v>1723</v>
      </c>
      <c r="E100" s="124"/>
      <c r="F100" s="124"/>
      <c r="G100" s="124"/>
      <c r="H100" s="124"/>
      <c r="I100" s="124"/>
      <c r="J100" s="125">
        <f>J169</f>
        <v>0</v>
      </c>
      <c r="L100" s="122"/>
    </row>
    <row r="101" spans="1:31" s="10" customFormat="1" ht="19.95" customHeight="1">
      <c r="B101" s="122"/>
      <c r="D101" s="123" t="s">
        <v>121</v>
      </c>
      <c r="E101" s="124"/>
      <c r="F101" s="124"/>
      <c r="G101" s="124"/>
      <c r="H101" s="124"/>
      <c r="I101" s="124"/>
      <c r="J101" s="125">
        <f>J181</f>
        <v>0</v>
      </c>
      <c r="L101" s="122"/>
    </row>
    <row r="102" spans="1:31" s="10" customFormat="1" ht="19.95" customHeight="1">
      <c r="B102" s="122"/>
      <c r="D102" s="123" t="s">
        <v>122</v>
      </c>
      <c r="E102" s="124"/>
      <c r="F102" s="124"/>
      <c r="G102" s="124"/>
      <c r="H102" s="124"/>
      <c r="I102" s="124"/>
      <c r="J102" s="125">
        <f>J185</f>
        <v>0</v>
      </c>
      <c r="L102" s="122"/>
    </row>
    <row r="103" spans="1:31" s="9" customFormat="1" ht="24.9" customHeight="1">
      <c r="B103" s="118"/>
      <c r="D103" s="119" t="s">
        <v>123</v>
      </c>
      <c r="E103" s="120"/>
      <c r="F103" s="120"/>
      <c r="G103" s="120"/>
      <c r="H103" s="120"/>
      <c r="I103" s="120"/>
      <c r="J103" s="121">
        <f>J187</f>
        <v>0</v>
      </c>
      <c r="L103" s="118"/>
    </row>
    <row r="104" spans="1:31" s="10" customFormat="1" ht="19.95" customHeight="1">
      <c r="B104" s="122"/>
      <c r="D104" s="123" t="s">
        <v>1724</v>
      </c>
      <c r="E104" s="124"/>
      <c r="F104" s="124"/>
      <c r="G104" s="124"/>
      <c r="H104" s="124"/>
      <c r="I104" s="124"/>
      <c r="J104" s="125">
        <f>J188</f>
        <v>0</v>
      </c>
      <c r="L104" s="122"/>
    </row>
    <row r="105" spans="1:31" s="10" customFormat="1" ht="19.95" customHeight="1">
      <c r="B105" s="122"/>
      <c r="D105" s="123" t="s">
        <v>1725</v>
      </c>
      <c r="E105" s="124"/>
      <c r="F105" s="124"/>
      <c r="G105" s="124"/>
      <c r="H105" s="124"/>
      <c r="I105" s="124"/>
      <c r="J105" s="125">
        <f>J195</f>
        <v>0</v>
      </c>
      <c r="L105" s="122"/>
    </row>
    <row r="106" spans="1:31" s="10" customFormat="1" ht="19.95" customHeight="1">
      <c r="B106" s="122"/>
      <c r="D106" s="123" t="s">
        <v>1726</v>
      </c>
      <c r="E106" s="124"/>
      <c r="F106" s="124"/>
      <c r="G106" s="124"/>
      <c r="H106" s="124"/>
      <c r="I106" s="124"/>
      <c r="J106" s="125">
        <f>J204</f>
        <v>0</v>
      </c>
      <c r="L106" s="122"/>
    </row>
    <row r="107" spans="1:31" s="10" customFormat="1" ht="19.95" customHeight="1">
      <c r="B107" s="122"/>
      <c r="D107" s="123" t="s">
        <v>1727</v>
      </c>
      <c r="E107" s="124"/>
      <c r="F107" s="124"/>
      <c r="G107" s="124"/>
      <c r="H107" s="124"/>
      <c r="I107" s="124"/>
      <c r="J107" s="125">
        <f>J212</f>
        <v>0</v>
      </c>
      <c r="L107" s="122"/>
    </row>
    <row r="108" spans="1:31" s="10" customFormat="1" ht="19.95" customHeight="1">
      <c r="B108" s="122"/>
      <c r="D108" s="123" t="s">
        <v>859</v>
      </c>
      <c r="E108" s="124"/>
      <c r="F108" s="124"/>
      <c r="G108" s="124"/>
      <c r="H108" s="124"/>
      <c r="I108" s="124"/>
      <c r="J108" s="125">
        <f>J220</f>
        <v>0</v>
      </c>
      <c r="L108" s="122"/>
    </row>
    <row r="109" spans="1:31" s="9" customFormat="1" ht="24.9" customHeight="1">
      <c r="B109" s="118"/>
      <c r="D109" s="119" t="s">
        <v>125</v>
      </c>
      <c r="E109" s="120"/>
      <c r="F109" s="120"/>
      <c r="G109" s="120"/>
      <c r="H109" s="120"/>
      <c r="I109" s="120"/>
      <c r="J109" s="121">
        <f>J270</f>
        <v>0</v>
      </c>
      <c r="L109" s="118"/>
    </row>
    <row r="110" spans="1:31" s="10" customFormat="1" ht="19.95" customHeight="1">
      <c r="B110" s="122"/>
      <c r="D110" s="123" t="s">
        <v>863</v>
      </c>
      <c r="E110" s="124"/>
      <c r="F110" s="124"/>
      <c r="G110" s="124"/>
      <c r="H110" s="124"/>
      <c r="I110" s="124"/>
      <c r="J110" s="125">
        <f>J271</f>
        <v>0</v>
      </c>
      <c r="L110" s="122"/>
    </row>
    <row r="111" spans="1:31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" customHeight="1">
      <c r="A116" s="33"/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" customHeight="1">
      <c r="A117" s="33"/>
      <c r="B117" s="34"/>
      <c r="C117" s="22" t="s">
        <v>126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14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3"/>
      <c r="D120" s="33"/>
      <c r="E120" s="258" t="str">
        <f>E7</f>
        <v>Revitalizácia areálu Plaváreň Štiavničky</v>
      </c>
      <c r="F120" s="259"/>
      <c r="G120" s="259"/>
      <c r="H120" s="259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109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30" customHeight="1">
      <c r="A122" s="33"/>
      <c r="B122" s="34"/>
      <c r="C122" s="33"/>
      <c r="D122" s="33"/>
      <c r="E122" s="239" t="str">
        <f>E9</f>
        <v>SO06 - SO06  Stavebné úpravy terasy krytej plavárne - úprava ku 14.02.2021</v>
      </c>
      <c r="F122" s="257"/>
      <c r="G122" s="257"/>
      <c r="H122" s="257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18</v>
      </c>
      <c r="D124" s="33"/>
      <c r="E124" s="33"/>
      <c r="F124" s="26" t="str">
        <f>F12</f>
        <v>Banská Bystrica</v>
      </c>
      <c r="G124" s="33"/>
      <c r="H124" s="33"/>
      <c r="I124" s="28" t="s">
        <v>20</v>
      </c>
      <c r="J124" s="56" t="str">
        <f>IF(J12="","",J12)</f>
        <v>25. 11. 2020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22</v>
      </c>
      <c r="D126" s="33"/>
      <c r="E126" s="33"/>
      <c r="F126" s="26" t="str">
        <f>E15</f>
        <v>MBB, a.s., ČSA 26, Banská Bystrica</v>
      </c>
      <c r="G126" s="33"/>
      <c r="H126" s="33"/>
      <c r="I126" s="28" t="s">
        <v>28</v>
      </c>
      <c r="J126" s="31" t="str">
        <f>E21</f>
        <v>CREAT, s.r.o.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15" customHeight="1">
      <c r="A127" s="33"/>
      <c r="B127" s="34"/>
      <c r="C127" s="28" t="s">
        <v>26</v>
      </c>
      <c r="D127" s="33"/>
      <c r="E127" s="33"/>
      <c r="F127" s="26" t="str">
        <f>IF(E18="","",E18)</f>
        <v>Vyplň údaj</v>
      </c>
      <c r="G127" s="33"/>
      <c r="H127" s="33"/>
      <c r="I127" s="28" t="s">
        <v>31</v>
      </c>
      <c r="J127" s="31" t="str">
        <f>E24</f>
        <v>Ing.Jedlička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26"/>
      <c r="B129" s="127"/>
      <c r="C129" s="128" t="s">
        <v>127</v>
      </c>
      <c r="D129" s="129" t="s">
        <v>59</v>
      </c>
      <c r="E129" s="129" t="s">
        <v>55</v>
      </c>
      <c r="F129" s="129" t="s">
        <v>56</v>
      </c>
      <c r="G129" s="129" t="s">
        <v>128</v>
      </c>
      <c r="H129" s="129" t="s">
        <v>129</v>
      </c>
      <c r="I129" s="129" t="s">
        <v>130</v>
      </c>
      <c r="J129" s="130" t="s">
        <v>113</v>
      </c>
      <c r="K129" s="131" t="s">
        <v>131</v>
      </c>
      <c r="L129" s="132"/>
      <c r="M129" s="63" t="s">
        <v>1</v>
      </c>
      <c r="N129" s="64" t="s">
        <v>38</v>
      </c>
      <c r="O129" s="64" t="s">
        <v>132</v>
      </c>
      <c r="P129" s="64" t="s">
        <v>133</v>
      </c>
      <c r="Q129" s="64" t="s">
        <v>134</v>
      </c>
      <c r="R129" s="64" t="s">
        <v>135</v>
      </c>
      <c r="S129" s="64" t="s">
        <v>136</v>
      </c>
      <c r="T129" s="65" t="s">
        <v>137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8" customHeight="1">
      <c r="A130" s="33"/>
      <c r="B130" s="34"/>
      <c r="C130" s="70" t="s">
        <v>114</v>
      </c>
      <c r="D130" s="33"/>
      <c r="E130" s="33"/>
      <c r="F130" s="33"/>
      <c r="G130" s="33"/>
      <c r="H130" s="33"/>
      <c r="I130" s="33"/>
      <c r="J130" s="133">
        <f>BK130</f>
        <v>0</v>
      </c>
      <c r="K130" s="33"/>
      <c r="L130" s="34"/>
      <c r="M130" s="66"/>
      <c r="N130" s="57"/>
      <c r="O130" s="67"/>
      <c r="P130" s="134">
        <f>P131+P187+P270</f>
        <v>0</v>
      </c>
      <c r="Q130" s="67"/>
      <c r="R130" s="134">
        <f>R131+R187+R270</f>
        <v>2.3465596</v>
      </c>
      <c r="S130" s="67"/>
      <c r="T130" s="135">
        <f>T131+T187+T270</f>
        <v>4.3200000000000002E-2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73</v>
      </c>
      <c r="AU130" s="18" t="s">
        <v>115</v>
      </c>
      <c r="BK130" s="136">
        <f>BK131+BK187+BK270</f>
        <v>0</v>
      </c>
    </row>
    <row r="131" spans="1:65" s="12" customFormat="1" ht="25.95" customHeight="1">
      <c r="B131" s="137"/>
      <c r="D131" s="138" t="s">
        <v>73</v>
      </c>
      <c r="E131" s="139" t="s">
        <v>138</v>
      </c>
      <c r="F131" s="139" t="s">
        <v>139</v>
      </c>
      <c r="I131" s="140"/>
      <c r="J131" s="141">
        <f>BK131</f>
        <v>0</v>
      </c>
      <c r="L131" s="137"/>
      <c r="M131" s="142"/>
      <c r="N131" s="143"/>
      <c r="O131" s="143"/>
      <c r="P131" s="144">
        <f>P132+P153+P169+P181+P185</f>
        <v>0</v>
      </c>
      <c r="Q131" s="143"/>
      <c r="R131" s="144">
        <f>R132+R153+R169+R181+R185</f>
        <v>1.9178790999999999</v>
      </c>
      <c r="S131" s="143"/>
      <c r="T131" s="145">
        <f>T132+T153+T169+T181+T185</f>
        <v>5.7000000000000002E-3</v>
      </c>
      <c r="AR131" s="138" t="s">
        <v>82</v>
      </c>
      <c r="AT131" s="146" t="s">
        <v>73</v>
      </c>
      <c r="AU131" s="146" t="s">
        <v>74</v>
      </c>
      <c r="AY131" s="138" t="s">
        <v>140</v>
      </c>
      <c r="BK131" s="147">
        <f>BK132+BK153+BK169+BK181+BK185</f>
        <v>0</v>
      </c>
    </row>
    <row r="132" spans="1:65" s="12" customFormat="1" ht="22.8" customHeight="1">
      <c r="B132" s="137"/>
      <c r="D132" s="138" t="s">
        <v>73</v>
      </c>
      <c r="E132" s="148" t="s">
        <v>82</v>
      </c>
      <c r="F132" s="148" t="s">
        <v>141</v>
      </c>
      <c r="I132" s="140"/>
      <c r="J132" s="149">
        <f>BK132</f>
        <v>0</v>
      </c>
      <c r="L132" s="137"/>
      <c r="M132" s="142"/>
      <c r="N132" s="143"/>
      <c r="O132" s="143"/>
      <c r="P132" s="144">
        <f>SUM(P133:P152)</f>
        <v>0</v>
      </c>
      <c r="Q132" s="143"/>
      <c r="R132" s="144">
        <f>SUM(R133:R152)</f>
        <v>0</v>
      </c>
      <c r="S132" s="143"/>
      <c r="T132" s="145">
        <f>SUM(T133:T152)</f>
        <v>0</v>
      </c>
      <c r="AR132" s="138" t="s">
        <v>82</v>
      </c>
      <c r="AT132" s="146" t="s">
        <v>73</v>
      </c>
      <c r="AU132" s="146" t="s">
        <v>82</v>
      </c>
      <c r="AY132" s="138" t="s">
        <v>140</v>
      </c>
      <c r="BK132" s="147">
        <f>SUM(BK133:BK152)</f>
        <v>0</v>
      </c>
    </row>
    <row r="133" spans="1:65" s="2" customFormat="1" ht="21.75" customHeight="1">
      <c r="A133" s="33"/>
      <c r="B133" s="150"/>
      <c r="C133" s="151" t="s">
        <v>82</v>
      </c>
      <c r="D133" s="151" t="s">
        <v>142</v>
      </c>
      <c r="E133" s="152" t="s">
        <v>876</v>
      </c>
      <c r="F133" s="153" t="s">
        <v>877</v>
      </c>
      <c r="G133" s="154" t="s">
        <v>161</v>
      </c>
      <c r="H133" s="155">
        <v>0.77</v>
      </c>
      <c r="I133" s="156"/>
      <c r="J133" s="155">
        <f>ROUND(I133*H133,2)</f>
        <v>0</v>
      </c>
      <c r="K133" s="157"/>
      <c r="L133" s="34"/>
      <c r="M133" s="158" t="s">
        <v>1</v>
      </c>
      <c r="N133" s="159" t="s">
        <v>40</v>
      </c>
      <c r="O133" s="59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2" t="s">
        <v>146</v>
      </c>
      <c r="AT133" s="162" t="s">
        <v>142</v>
      </c>
      <c r="AU133" s="162" t="s">
        <v>97</v>
      </c>
      <c r="AY133" s="18" t="s">
        <v>140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8" t="s">
        <v>97</v>
      </c>
      <c r="BK133" s="163">
        <f>ROUND(I133*H133,2)</f>
        <v>0</v>
      </c>
      <c r="BL133" s="18" t="s">
        <v>146</v>
      </c>
      <c r="BM133" s="162" t="s">
        <v>1728</v>
      </c>
    </row>
    <row r="134" spans="1:65" s="15" customFormat="1">
      <c r="B134" s="196"/>
      <c r="D134" s="165" t="s">
        <v>180</v>
      </c>
      <c r="E134" s="197" t="s">
        <v>1</v>
      </c>
      <c r="F134" s="198" t="s">
        <v>1729</v>
      </c>
      <c r="H134" s="197" t="s">
        <v>1</v>
      </c>
      <c r="I134" s="199"/>
      <c r="L134" s="196"/>
      <c r="M134" s="200"/>
      <c r="N134" s="201"/>
      <c r="O134" s="201"/>
      <c r="P134" s="201"/>
      <c r="Q134" s="201"/>
      <c r="R134" s="201"/>
      <c r="S134" s="201"/>
      <c r="T134" s="202"/>
      <c r="AT134" s="197" t="s">
        <v>180</v>
      </c>
      <c r="AU134" s="197" t="s">
        <v>97</v>
      </c>
      <c r="AV134" s="15" t="s">
        <v>82</v>
      </c>
      <c r="AW134" s="15" t="s">
        <v>30</v>
      </c>
      <c r="AX134" s="15" t="s">
        <v>74</v>
      </c>
      <c r="AY134" s="197" t="s">
        <v>140</v>
      </c>
    </row>
    <row r="135" spans="1:65" s="13" customFormat="1">
      <c r="B135" s="164"/>
      <c r="D135" s="165" t="s">
        <v>180</v>
      </c>
      <c r="E135" s="166" t="s">
        <v>1</v>
      </c>
      <c r="F135" s="167" t="s">
        <v>1730</v>
      </c>
      <c r="H135" s="168">
        <v>0.77</v>
      </c>
      <c r="I135" s="169"/>
      <c r="L135" s="164"/>
      <c r="M135" s="170"/>
      <c r="N135" s="171"/>
      <c r="O135" s="171"/>
      <c r="P135" s="171"/>
      <c r="Q135" s="171"/>
      <c r="R135" s="171"/>
      <c r="S135" s="171"/>
      <c r="T135" s="172"/>
      <c r="AT135" s="166" t="s">
        <v>180</v>
      </c>
      <c r="AU135" s="166" t="s">
        <v>97</v>
      </c>
      <c r="AV135" s="13" t="s">
        <v>97</v>
      </c>
      <c r="AW135" s="13" t="s">
        <v>30</v>
      </c>
      <c r="AX135" s="13" t="s">
        <v>74</v>
      </c>
      <c r="AY135" s="166" t="s">
        <v>140</v>
      </c>
    </row>
    <row r="136" spans="1:65" s="14" customFormat="1">
      <c r="B136" s="173"/>
      <c r="D136" s="165" t="s">
        <v>180</v>
      </c>
      <c r="E136" s="174" t="s">
        <v>1</v>
      </c>
      <c r="F136" s="175" t="s">
        <v>182</v>
      </c>
      <c r="H136" s="176">
        <v>0.77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180</v>
      </c>
      <c r="AU136" s="174" t="s">
        <v>97</v>
      </c>
      <c r="AV136" s="14" t="s">
        <v>146</v>
      </c>
      <c r="AW136" s="14" t="s">
        <v>30</v>
      </c>
      <c r="AX136" s="14" t="s">
        <v>82</v>
      </c>
      <c r="AY136" s="174" t="s">
        <v>140</v>
      </c>
    </row>
    <row r="137" spans="1:65" s="2" customFormat="1" ht="21.75" customHeight="1">
      <c r="A137" s="33"/>
      <c r="B137" s="150"/>
      <c r="C137" s="151" t="s">
        <v>97</v>
      </c>
      <c r="D137" s="151" t="s">
        <v>142</v>
      </c>
      <c r="E137" s="152" t="s">
        <v>891</v>
      </c>
      <c r="F137" s="153" t="s">
        <v>892</v>
      </c>
      <c r="G137" s="154" t="s">
        <v>161</v>
      </c>
      <c r="H137" s="155">
        <v>0.77</v>
      </c>
      <c r="I137" s="156"/>
      <c r="J137" s="155">
        <f>ROUND(I137*H137,2)</f>
        <v>0</v>
      </c>
      <c r="K137" s="157"/>
      <c r="L137" s="34"/>
      <c r="M137" s="158" t="s">
        <v>1</v>
      </c>
      <c r="N137" s="159" t="s">
        <v>40</v>
      </c>
      <c r="O137" s="59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146</v>
      </c>
      <c r="AT137" s="162" t="s">
        <v>142</v>
      </c>
      <c r="AU137" s="162" t="s">
        <v>97</v>
      </c>
      <c r="AY137" s="18" t="s">
        <v>140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8" t="s">
        <v>97</v>
      </c>
      <c r="BK137" s="163">
        <f>ROUND(I137*H137,2)</f>
        <v>0</v>
      </c>
      <c r="BL137" s="18" t="s">
        <v>146</v>
      </c>
      <c r="BM137" s="162" t="s">
        <v>1731</v>
      </c>
    </row>
    <row r="138" spans="1:65" s="2" customFormat="1" ht="33" customHeight="1">
      <c r="A138" s="33"/>
      <c r="B138" s="150"/>
      <c r="C138" s="151" t="s">
        <v>151</v>
      </c>
      <c r="D138" s="151" t="s">
        <v>142</v>
      </c>
      <c r="E138" s="152" t="s">
        <v>917</v>
      </c>
      <c r="F138" s="153" t="s">
        <v>918</v>
      </c>
      <c r="G138" s="154" t="s">
        <v>161</v>
      </c>
      <c r="H138" s="155">
        <v>0.77</v>
      </c>
      <c r="I138" s="156"/>
      <c r="J138" s="155">
        <f>ROUND(I138*H138,2)</f>
        <v>0</v>
      </c>
      <c r="K138" s="157"/>
      <c r="L138" s="34"/>
      <c r="M138" s="158" t="s">
        <v>1</v>
      </c>
      <c r="N138" s="159" t="s">
        <v>40</v>
      </c>
      <c r="O138" s="59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146</v>
      </c>
      <c r="AT138" s="162" t="s">
        <v>142</v>
      </c>
      <c r="AU138" s="162" t="s">
        <v>97</v>
      </c>
      <c r="AY138" s="18" t="s">
        <v>140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8" t="s">
        <v>97</v>
      </c>
      <c r="BK138" s="163">
        <f>ROUND(I138*H138,2)</f>
        <v>0</v>
      </c>
      <c r="BL138" s="18" t="s">
        <v>146</v>
      </c>
      <c r="BM138" s="162" t="s">
        <v>1732</v>
      </c>
    </row>
    <row r="139" spans="1:65" s="15" customFormat="1" ht="20.399999999999999">
      <c r="B139" s="196"/>
      <c r="D139" s="165" t="s">
        <v>180</v>
      </c>
      <c r="E139" s="197" t="s">
        <v>1</v>
      </c>
      <c r="F139" s="198" t="s">
        <v>920</v>
      </c>
      <c r="H139" s="197" t="s">
        <v>1</v>
      </c>
      <c r="I139" s="199"/>
      <c r="L139" s="196"/>
      <c r="M139" s="200"/>
      <c r="N139" s="201"/>
      <c r="O139" s="201"/>
      <c r="P139" s="201"/>
      <c r="Q139" s="201"/>
      <c r="R139" s="201"/>
      <c r="S139" s="201"/>
      <c r="T139" s="202"/>
      <c r="AT139" s="197" t="s">
        <v>180</v>
      </c>
      <c r="AU139" s="197" t="s">
        <v>97</v>
      </c>
      <c r="AV139" s="15" t="s">
        <v>82</v>
      </c>
      <c r="AW139" s="15" t="s">
        <v>30</v>
      </c>
      <c r="AX139" s="15" t="s">
        <v>74</v>
      </c>
      <c r="AY139" s="197" t="s">
        <v>140</v>
      </c>
    </row>
    <row r="140" spans="1:65" s="13" customFormat="1">
      <c r="B140" s="164"/>
      <c r="D140" s="165" t="s">
        <v>180</v>
      </c>
      <c r="E140" s="166" t="s">
        <v>1</v>
      </c>
      <c r="F140" s="167" t="s">
        <v>1733</v>
      </c>
      <c r="H140" s="168">
        <v>0.77</v>
      </c>
      <c r="I140" s="169"/>
      <c r="L140" s="164"/>
      <c r="M140" s="170"/>
      <c r="N140" s="171"/>
      <c r="O140" s="171"/>
      <c r="P140" s="171"/>
      <c r="Q140" s="171"/>
      <c r="R140" s="171"/>
      <c r="S140" s="171"/>
      <c r="T140" s="172"/>
      <c r="AT140" s="166" t="s">
        <v>180</v>
      </c>
      <c r="AU140" s="166" t="s">
        <v>97</v>
      </c>
      <c r="AV140" s="13" t="s">
        <v>97</v>
      </c>
      <c r="AW140" s="13" t="s">
        <v>30</v>
      </c>
      <c r="AX140" s="13" t="s">
        <v>74</v>
      </c>
      <c r="AY140" s="166" t="s">
        <v>140</v>
      </c>
    </row>
    <row r="141" spans="1:65" s="14" customFormat="1">
      <c r="B141" s="173"/>
      <c r="D141" s="165" t="s">
        <v>180</v>
      </c>
      <c r="E141" s="174" t="s">
        <v>1</v>
      </c>
      <c r="F141" s="175" t="s">
        <v>182</v>
      </c>
      <c r="H141" s="176">
        <v>0.77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180</v>
      </c>
      <c r="AU141" s="174" t="s">
        <v>97</v>
      </c>
      <c r="AV141" s="14" t="s">
        <v>146</v>
      </c>
      <c r="AW141" s="14" t="s">
        <v>30</v>
      </c>
      <c r="AX141" s="14" t="s">
        <v>82</v>
      </c>
      <c r="AY141" s="174" t="s">
        <v>140</v>
      </c>
    </row>
    <row r="142" spans="1:65" s="2" customFormat="1" ht="33" customHeight="1">
      <c r="A142" s="33"/>
      <c r="B142" s="150"/>
      <c r="C142" s="151" t="s">
        <v>146</v>
      </c>
      <c r="D142" s="151" t="s">
        <v>142</v>
      </c>
      <c r="E142" s="152" t="s">
        <v>926</v>
      </c>
      <c r="F142" s="153" t="s">
        <v>927</v>
      </c>
      <c r="G142" s="154" t="s">
        <v>161</v>
      </c>
      <c r="H142" s="155">
        <v>5.39</v>
      </c>
      <c r="I142" s="156"/>
      <c r="J142" s="155">
        <f>ROUND(I142*H142,2)</f>
        <v>0</v>
      </c>
      <c r="K142" s="157"/>
      <c r="L142" s="34"/>
      <c r="M142" s="158" t="s">
        <v>1</v>
      </c>
      <c r="N142" s="159" t="s">
        <v>40</v>
      </c>
      <c r="O142" s="59"/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146</v>
      </c>
      <c r="AT142" s="162" t="s">
        <v>142</v>
      </c>
      <c r="AU142" s="162" t="s">
        <v>97</v>
      </c>
      <c r="AY142" s="18" t="s">
        <v>140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8" t="s">
        <v>97</v>
      </c>
      <c r="BK142" s="163">
        <f>ROUND(I142*H142,2)</f>
        <v>0</v>
      </c>
      <c r="BL142" s="18" t="s">
        <v>146</v>
      </c>
      <c r="BM142" s="162" t="s">
        <v>1734</v>
      </c>
    </row>
    <row r="143" spans="1:65" s="15" customFormat="1">
      <c r="B143" s="196"/>
      <c r="D143" s="165" t="s">
        <v>180</v>
      </c>
      <c r="E143" s="197" t="s">
        <v>1</v>
      </c>
      <c r="F143" s="198" t="s">
        <v>929</v>
      </c>
      <c r="H143" s="197" t="s">
        <v>1</v>
      </c>
      <c r="I143" s="199"/>
      <c r="L143" s="196"/>
      <c r="M143" s="200"/>
      <c r="N143" s="201"/>
      <c r="O143" s="201"/>
      <c r="P143" s="201"/>
      <c r="Q143" s="201"/>
      <c r="R143" s="201"/>
      <c r="S143" s="201"/>
      <c r="T143" s="202"/>
      <c r="AT143" s="197" t="s">
        <v>180</v>
      </c>
      <c r="AU143" s="197" t="s">
        <v>97</v>
      </c>
      <c r="AV143" s="15" t="s">
        <v>82</v>
      </c>
      <c r="AW143" s="15" t="s">
        <v>30</v>
      </c>
      <c r="AX143" s="15" t="s">
        <v>74</v>
      </c>
      <c r="AY143" s="197" t="s">
        <v>140</v>
      </c>
    </row>
    <row r="144" spans="1:65" s="13" customFormat="1">
      <c r="B144" s="164"/>
      <c r="D144" s="165" t="s">
        <v>180</v>
      </c>
      <c r="E144" s="166" t="s">
        <v>1</v>
      </c>
      <c r="F144" s="167" t="s">
        <v>1735</v>
      </c>
      <c r="H144" s="168">
        <v>5.39</v>
      </c>
      <c r="I144" s="169"/>
      <c r="L144" s="164"/>
      <c r="M144" s="170"/>
      <c r="N144" s="171"/>
      <c r="O144" s="171"/>
      <c r="P144" s="171"/>
      <c r="Q144" s="171"/>
      <c r="R144" s="171"/>
      <c r="S144" s="171"/>
      <c r="T144" s="172"/>
      <c r="AT144" s="166" t="s">
        <v>180</v>
      </c>
      <c r="AU144" s="166" t="s">
        <v>97</v>
      </c>
      <c r="AV144" s="13" t="s">
        <v>97</v>
      </c>
      <c r="AW144" s="13" t="s">
        <v>30</v>
      </c>
      <c r="AX144" s="13" t="s">
        <v>74</v>
      </c>
      <c r="AY144" s="166" t="s">
        <v>140</v>
      </c>
    </row>
    <row r="145" spans="1:65" s="14" customFormat="1">
      <c r="B145" s="173"/>
      <c r="D145" s="165" t="s">
        <v>180</v>
      </c>
      <c r="E145" s="174" t="s">
        <v>1</v>
      </c>
      <c r="F145" s="175" t="s">
        <v>182</v>
      </c>
      <c r="H145" s="176">
        <v>5.39</v>
      </c>
      <c r="I145" s="177"/>
      <c r="L145" s="173"/>
      <c r="M145" s="178"/>
      <c r="N145" s="179"/>
      <c r="O145" s="179"/>
      <c r="P145" s="179"/>
      <c r="Q145" s="179"/>
      <c r="R145" s="179"/>
      <c r="S145" s="179"/>
      <c r="T145" s="180"/>
      <c r="AT145" s="174" t="s">
        <v>180</v>
      </c>
      <c r="AU145" s="174" t="s">
        <v>97</v>
      </c>
      <c r="AV145" s="14" t="s">
        <v>146</v>
      </c>
      <c r="AW145" s="14" t="s">
        <v>30</v>
      </c>
      <c r="AX145" s="14" t="s">
        <v>82</v>
      </c>
      <c r="AY145" s="174" t="s">
        <v>140</v>
      </c>
    </row>
    <row r="146" spans="1:65" s="2" customFormat="1" ht="21.75" customHeight="1">
      <c r="A146" s="33"/>
      <c r="B146" s="150"/>
      <c r="C146" s="151" t="s">
        <v>158</v>
      </c>
      <c r="D146" s="151" t="s">
        <v>142</v>
      </c>
      <c r="E146" s="152" t="s">
        <v>931</v>
      </c>
      <c r="F146" s="153" t="s">
        <v>932</v>
      </c>
      <c r="G146" s="154" t="s">
        <v>161</v>
      </c>
      <c r="H146" s="155">
        <v>0.77</v>
      </c>
      <c r="I146" s="156"/>
      <c r="J146" s="155">
        <f>ROUND(I146*H146,2)</f>
        <v>0</v>
      </c>
      <c r="K146" s="157"/>
      <c r="L146" s="34"/>
      <c r="M146" s="158" t="s">
        <v>1</v>
      </c>
      <c r="N146" s="159" t="s">
        <v>40</v>
      </c>
      <c r="O146" s="59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8" t="s">
        <v>97</v>
      </c>
      <c r="BK146" s="163">
        <f>ROUND(I146*H146,2)</f>
        <v>0</v>
      </c>
      <c r="BL146" s="18" t="s">
        <v>146</v>
      </c>
      <c r="BM146" s="162" t="s">
        <v>1736</v>
      </c>
    </row>
    <row r="147" spans="1:65" s="13" customFormat="1">
      <c r="B147" s="164"/>
      <c r="D147" s="165" t="s">
        <v>180</v>
      </c>
      <c r="E147" s="166" t="s">
        <v>1</v>
      </c>
      <c r="F147" s="167" t="s">
        <v>1733</v>
      </c>
      <c r="H147" s="168">
        <v>0.77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180</v>
      </c>
      <c r="AU147" s="166" t="s">
        <v>97</v>
      </c>
      <c r="AV147" s="13" t="s">
        <v>97</v>
      </c>
      <c r="AW147" s="13" t="s">
        <v>30</v>
      </c>
      <c r="AX147" s="13" t="s">
        <v>74</v>
      </c>
      <c r="AY147" s="166" t="s">
        <v>140</v>
      </c>
    </row>
    <row r="148" spans="1:65" s="14" customFormat="1">
      <c r="B148" s="173"/>
      <c r="D148" s="165" t="s">
        <v>180</v>
      </c>
      <c r="E148" s="174" t="s">
        <v>1</v>
      </c>
      <c r="F148" s="175" t="s">
        <v>182</v>
      </c>
      <c r="H148" s="176">
        <v>0.77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180</v>
      </c>
      <c r="AU148" s="174" t="s">
        <v>97</v>
      </c>
      <c r="AV148" s="14" t="s">
        <v>146</v>
      </c>
      <c r="AW148" s="14" t="s">
        <v>30</v>
      </c>
      <c r="AX148" s="14" t="s">
        <v>82</v>
      </c>
      <c r="AY148" s="174" t="s">
        <v>140</v>
      </c>
    </row>
    <row r="149" spans="1:65" s="2" customFormat="1" ht="16.5" customHeight="1">
      <c r="A149" s="33"/>
      <c r="B149" s="150"/>
      <c r="C149" s="151" t="s">
        <v>163</v>
      </c>
      <c r="D149" s="151" t="s">
        <v>142</v>
      </c>
      <c r="E149" s="152" t="s">
        <v>944</v>
      </c>
      <c r="F149" s="153" t="s">
        <v>945</v>
      </c>
      <c r="G149" s="154" t="s">
        <v>161</v>
      </c>
      <c r="H149" s="155">
        <v>0.77</v>
      </c>
      <c r="I149" s="156"/>
      <c r="J149" s="155">
        <f>ROUND(I149*H149,2)</f>
        <v>0</v>
      </c>
      <c r="K149" s="157"/>
      <c r="L149" s="34"/>
      <c r="M149" s="158" t="s">
        <v>1</v>
      </c>
      <c r="N149" s="159" t="s">
        <v>40</v>
      </c>
      <c r="O149" s="59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8" t="s">
        <v>97</v>
      </c>
      <c r="BK149" s="163">
        <f>ROUND(I149*H149,2)</f>
        <v>0</v>
      </c>
      <c r="BL149" s="18" t="s">
        <v>146</v>
      </c>
      <c r="BM149" s="162" t="s">
        <v>1737</v>
      </c>
    </row>
    <row r="150" spans="1:65" s="2" customFormat="1" ht="21.75" customHeight="1">
      <c r="A150" s="33"/>
      <c r="B150" s="150"/>
      <c r="C150" s="151" t="s">
        <v>167</v>
      </c>
      <c r="D150" s="151" t="s">
        <v>142</v>
      </c>
      <c r="E150" s="152" t="s">
        <v>176</v>
      </c>
      <c r="F150" s="153" t="s">
        <v>511</v>
      </c>
      <c r="G150" s="154" t="s">
        <v>178</v>
      </c>
      <c r="H150" s="155">
        <v>1.42</v>
      </c>
      <c r="I150" s="156"/>
      <c r="J150" s="155">
        <f>ROUND(I150*H150,2)</f>
        <v>0</v>
      </c>
      <c r="K150" s="157"/>
      <c r="L150" s="34"/>
      <c r="M150" s="158" t="s">
        <v>1</v>
      </c>
      <c r="N150" s="159" t="s">
        <v>40</v>
      </c>
      <c r="O150" s="59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146</v>
      </c>
      <c r="AT150" s="162" t="s">
        <v>142</v>
      </c>
      <c r="AU150" s="162" t="s">
        <v>97</v>
      </c>
      <c r="AY150" s="18" t="s">
        <v>140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8" t="s">
        <v>97</v>
      </c>
      <c r="BK150" s="163">
        <f>ROUND(I150*H150,2)</f>
        <v>0</v>
      </c>
      <c r="BL150" s="18" t="s">
        <v>146</v>
      </c>
      <c r="BM150" s="162" t="s">
        <v>1738</v>
      </c>
    </row>
    <row r="151" spans="1:65" s="13" customFormat="1">
      <c r="B151" s="164"/>
      <c r="D151" s="165" t="s">
        <v>180</v>
      </c>
      <c r="E151" s="166" t="s">
        <v>1</v>
      </c>
      <c r="F151" s="167" t="s">
        <v>1739</v>
      </c>
      <c r="H151" s="168">
        <v>1.42</v>
      </c>
      <c r="I151" s="169"/>
      <c r="L151" s="164"/>
      <c r="M151" s="170"/>
      <c r="N151" s="171"/>
      <c r="O151" s="171"/>
      <c r="P151" s="171"/>
      <c r="Q151" s="171"/>
      <c r="R151" s="171"/>
      <c r="S151" s="171"/>
      <c r="T151" s="172"/>
      <c r="AT151" s="166" t="s">
        <v>180</v>
      </c>
      <c r="AU151" s="166" t="s">
        <v>97</v>
      </c>
      <c r="AV151" s="13" t="s">
        <v>97</v>
      </c>
      <c r="AW151" s="13" t="s">
        <v>30</v>
      </c>
      <c r="AX151" s="13" t="s">
        <v>74</v>
      </c>
      <c r="AY151" s="166" t="s">
        <v>140</v>
      </c>
    </row>
    <row r="152" spans="1:65" s="14" customFormat="1">
      <c r="B152" s="173"/>
      <c r="D152" s="165" t="s">
        <v>180</v>
      </c>
      <c r="E152" s="174" t="s">
        <v>1</v>
      </c>
      <c r="F152" s="175" t="s">
        <v>182</v>
      </c>
      <c r="H152" s="176">
        <v>1.42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180</v>
      </c>
      <c r="AU152" s="174" t="s">
        <v>97</v>
      </c>
      <c r="AV152" s="14" t="s">
        <v>146</v>
      </c>
      <c r="AW152" s="14" t="s">
        <v>30</v>
      </c>
      <c r="AX152" s="14" t="s">
        <v>82</v>
      </c>
      <c r="AY152" s="174" t="s">
        <v>140</v>
      </c>
    </row>
    <row r="153" spans="1:65" s="12" customFormat="1" ht="22.8" customHeight="1">
      <c r="B153" s="137"/>
      <c r="D153" s="138" t="s">
        <v>73</v>
      </c>
      <c r="E153" s="148" t="s">
        <v>97</v>
      </c>
      <c r="F153" s="148" t="s">
        <v>183</v>
      </c>
      <c r="I153" s="140"/>
      <c r="J153" s="149">
        <f>BK153</f>
        <v>0</v>
      </c>
      <c r="L153" s="137"/>
      <c r="M153" s="142"/>
      <c r="N153" s="143"/>
      <c r="O153" s="143"/>
      <c r="P153" s="144">
        <f>SUM(P154:P168)</f>
        <v>0</v>
      </c>
      <c r="Q153" s="143"/>
      <c r="R153" s="144">
        <f>SUM(R154:R168)</f>
        <v>1.8972051000000001</v>
      </c>
      <c r="S153" s="143"/>
      <c r="T153" s="145">
        <f>SUM(T154:T168)</f>
        <v>0</v>
      </c>
      <c r="AR153" s="138" t="s">
        <v>82</v>
      </c>
      <c r="AT153" s="146" t="s">
        <v>73</v>
      </c>
      <c r="AU153" s="146" t="s">
        <v>82</v>
      </c>
      <c r="AY153" s="138" t="s">
        <v>140</v>
      </c>
      <c r="BK153" s="147">
        <f>SUM(BK154:BK168)</f>
        <v>0</v>
      </c>
    </row>
    <row r="154" spans="1:65" s="2" customFormat="1" ht="21.75" customHeight="1">
      <c r="A154" s="33"/>
      <c r="B154" s="150"/>
      <c r="C154" s="151" t="s">
        <v>171</v>
      </c>
      <c r="D154" s="151" t="s">
        <v>142</v>
      </c>
      <c r="E154" s="152" t="s">
        <v>1020</v>
      </c>
      <c r="F154" s="153" t="s">
        <v>1021</v>
      </c>
      <c r="G154" s="154" t="s">
        <v>161</v>
      </c>
      <c r="H154" s="155">
        <v>7.0000000000000007E-2</v>
      </c>
      <c r="I154" s="156"/>
      <c r="J154" s="155">
        <f>ROUND(I154*H154,2)</f>
        <v>0</v>
      </c>
      <c r="K154" s="157"/>
      <c r="L154" s="34"/>
      <c r="M154" s="158" t="s">
        <v>1</v>
      </c>
      <c r="N154" s="159" t="s">
        <v>40</v>
      </c>
      <c r="O154" s="59"/>
      <c r="P154" s="160">
        <f>O154*H154</f>
        <v>0</v>
      </c>
      <c r="Q154" s="160">
        <v>2.0699999999999998</v>
      </c>
      <c r="R154" s="160">
        <f>Q154*H154</f>
        <v>0.1449</v>
      </c>
      <c r="S154" s="160">
        <v>0</v>
      </c>
      <c r="T154" s="161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146</v>
      </c>
      <c r="AT154" s="162" t="s">
        <v>142</v>
      </c>
      <c r="AU154" s="162" t="s">
        <v>97</v>
      </c>
      <c r="AY154" s="18" t="s">
        <v>140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8" t="s">
        <v>97</v>
      </c>
      <c r="BK154" s="163">
        <f>ROUND(I154*H154,2)</f>
        <v>0</v>
      </c>
      <c r="BL154" s="18" t="s">
        <v>146</v>
      </c>
      <c r="BM154" s="162" t="s">
        <v>1740</v>
      </c>
    </row>
    <row r="155" spans="1:65" s="13" customFormat="1">
      <c r="B155" s="164"/>
      <c r="D155" s="165" t="s">
        <v>180</v>
      </c>
      <c r="E155" s="166" t="s">
        <v>1</v>
      </c>
      <c r="F155" s="167" t="s">
        <v>1741</v>
      </c>
      <c r="H155" s="168">
        <v>7.0000000000000007E-2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180</v>
      </c>
      <c r="AU155" s="166" t="s">
        <v>97</v>
      </c>
      <c r="AV155" s="13" t="s">
        <v>97</v>
      </c>
      <c r="AW155" s="13" t="s">
        <v>30</v>
      </c>
      <c r="AX155" s="13" t="s">
        <v>74</v>
      </c>
      <c r="AY155" s="166" t="s">
        <v>140</v>
      </c>
    </row>
    <row r="156" spans="1:65" s="14" customFormat="1">
      <c r="B156" s="173"/>
      <c r="D156" s="165" t="s">
        <v>180</v>
      </c>
      <c r="E156" s="174" t="s">
        <v>1</v>
      </c>
      <c r="F156" s="175" t="s">
        <v>182</v>
      </c>
      <c r="H156" s="176">
        <v>7.0000000000000007E-2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180</v>
      </c>
      <c r="AU156" s="174" t="s">
        <v>97</v>
      </c>
      <c r="AV156" s="14" t="s">
        <v>146</v>
      </c>
      <c r="AW156" s="14" t="s">
        <v>30</v>
      </c>
      <c r="AX156" s="14" t="s">
        <v>82</v>
      </c>
      <c r="AY156" s="174" t="s">
        <v>140</v>
      </c>
    </row>
    <row r="157" spans="1:65" s="2" customFormat="1" ht="16.5" customHeight="1">
      <c r="A157" s="33"/>
      <c r="B157" s="150"/>
      <c r="C157" s="151" t="s">
        <v>175</v>
      </c>
      <c r="D157" s="151" t="s">
        <v>142</v>
      </c>
      <c r="E157" s="152" t="s">
        <v>1742</v>
      </c>
      <c r="F157" s="153" t="s">
        <v>1743</v>
      </c>
      <c r="G157" s="154" t="s">
        <v>161</v>
      </c>
      <c r="H157" s="155">
        <v>0.75</v>
      </c>
      <c r="I157" s="156"/>
      <c r="J157" s="155">
        <f>ROUND(I157*H157,2)</f>
        <v>0</v>
      </c>
      <c r="K157" s="157"/>
      <c r="L157" s="34"/>
      <c r="M157" s="158" t="s">
        <v>1</v>
      </c>
      <c r="N157" s="159" t="s">
        <v>40</v>
      </c>
      <c r="O157" s="59"/>
      <c r="P157" s="160">
        <f>O157*H157</f>
        <v>0</v>
      </c>
      <c r="Q157" s="160">
        <v>2.3354300000000001</v>
      </c>
      <c r="R157" s="160">
        <f>Q157*H157</f>
        <v>1.7515725</v>
      </c>
      <c r="S157" s="160">
        <v>0</v>
      </c>
      <c r="T157" s="16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146</v>
      </c>
      <c r="AT157" s="162" t="s">
        <v>142</v>
      </c>
      <c r="AU157" s="162" t="s">
        <v>97</v>
      </c>
      <c r="AY157" s="18" t="s">
        <v>140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8" t="s">
        <v>97</v>
      </c>
      <c r="BK157" s="163">
        <f>ROUND(I157*H157,2)</f>
        <v>0</v>
      </c>
      <c r="BL157" s="18" t="s">
        <v>146</v>
      </c>
      <c r="BM157" s="162" t="s">
        <v>1744</v>
      </c>
    </row>
    <row r="158" spans="1:65" s="13" customFormat="1">
      <c r="B158" s="164"/>
      <c r="D158" s="165" t="s">
        <v>180</v>
      </c>
      <c r="E158" s="166" t="s">
        <v>1</v>
      </c>
      <c r="F158" s="167" t="s">
        <v>1745</v>
      </c>
      <c r="H158" s="168">
        <v>0.67</v>
      </c>
      <c r="I158" s="169"/>
      <c r="L158" s="164"/>
      <c r="M158" s="170"/>
      <c r="N158" s="171"/>
      <c r="O158" s="171"/>
      <c r="P158" s="171"/>
      <c r="Q158" s="171"/>
      <c r="R158" s="171"/>
      <c r="S158" s="171"/>
      <c r="T158" s="172"/>
      <c r="AT158" s="166" t="s">
        <v>180</v>
      </c>
      <c r="AU158" s="166" t="s">
        <v>97</v>
      </c>
      <c r="AV158" s="13" t="s">
        <v>97</v>
      </c>
      <c r="AW158" s="13" t="s">
        <v>30</v>
      </c>
      <c r="AX158" s="13" t="s">
        <v>74</v>
      </c>
      <c r="AY158" s="166" t="s">
        <v>140</v>
      </c>
    </row>
    <row r="159" spans="1:65" s="16" customFormat="1">
      <c r="B159" s="203"/>
      <c r="D159" s="165" t="s">
        <v>180</v>
      </c>
      <c r="E159" s="204" t="s">
        <v>1</v>
      </c>
      <c r="F159" s="205" t="s">
        <v>882</v>
      </c>
      <c r="H159" s="206">
        <v>0.67</v>
      </c>
      <c r="I159" s="207"/>
      <c r="L159" s="203"/>
      <c r="M159" s="208"/>
      <c r="N159" s="209"/>
      <c r="O159" s="209"/>
      <c r="P159" s="209"/>
      <c r="Q159" s="209"/>
      <c r="R159" s="209"/>
      <c r="S159" s="209"/>
      <c r="T159" s="210"/>
      <c r="AT159" s="204" t="s">
        <v>180</v>
      </c>
      <c r="AU159" s="204" t="s">
        <v>97</v>
      </c>
      <c r="AV159" s="16" t="s">
        <v>151</v>
      </c>
      <c r="AW159" s="16" t="s">
        <v>30</v>
      </c>
      <c r="AX159" s="16" t="s">
        <v>74</v>
      </c>
      <c r="AY159" s="204" t="s">
        <v>140</v>
      </c>
    </row>
    <row r="160" spans="1:65" s="13" customFormat="1">
      <c r="B160" s="164"/>
      <c r="D160" s="165" t="s">
        <v>180</v>
      </c>
      <c r="E160" s="166" t="s">
        <v>1</v>
      </c>
      <c r="F160" s="167" t="s">
        <v>1746</v>
      </c>
      <c r="H160" s="168">
        <v>7.0000000000000007E-2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180</v>
      </c>
      <c r="AU160" s="166" t="s">
        <v>97</v>
      </c>
      <c r="AV160" s="13" t="s">
        <v>97</v>
      </c>
      <c r="AW160" s="13" t="s">
        <v>30</v>
      </c>
      <c r="AX160" s="13" t="s">
        <v>74</v>
      </c>
      <c r="AY160" s="166" t="s">
        <v>140</v>
      </c>
    </row>
    <row r="161" spans="1:65" s="16" customFormat="1">
      <c r="B161" s="203"/>
      <c r="D161" s="165" t="s">
        <v>180</v>
      </c>
      <c r="E161" s="204" t="s">
        <v>1</v>
      </c>
      <c r="F161" s="205" t="s">
        <v>882</v>
      </c>
      <c r="H161" s="206">
        <v>7.0000000000000007E-2</v>
      </c>
      <c r="I161" s="207"/>
      <c r="L161" s="203"/>
      <c r="M161" s="208"/>
      <c r="N161" s="209"/>
      <c r="O161" s="209"/>
      <c r="P161" s="209"/>
      <c r="Q161" s="209"/>
      <c r="R161" s="209"/>
      <c r="S161" s="209"/>
      <c r="T161" s="210"/>
      <c r="AT161" s="204" t="s">
        <v>180</v>
      </c>
      <c r="AU161" s="204" t="s">
        <v>97</v>
      </c>
      <c r="AV161" s="16" t="s">
        <v>151</v>
      </c>
      <c r="AW161" s="16" t="s">
        <v>30</v>
      </c>
      <c r="AX161" s="16" t="s">
        <v>74</v>
      </c>
      <c r="AY161" s="204" t="s">
        <v>140</v>
      </c>
    </row>
    <row r="162" spans="1:65" s="13" customFormat="1">
      <c r="B162" s="164"/>
      <c r="D162" s="165" t="s">
        <v>180</v>
      </c>
      <c r="E162" s="166" t="s">
        <v>1</v>
      </c>
      <c r="F162" s="167" t="s">
        <v>1747</v>
      </c>
      <c r="H162" s="168">
        <v>0.01</v>
      </c>
      <c r="I162" s="169"/>
      <c r="L162" s="164"/>
      <c r="M162" s="170"/>
      <c r="N162" s="171"/>
      <c r="O162" s="171"/>
      <c r="P162" s="171"/>
      <c r="Q162" s="171"/>
      <c r="R162" s="171"/>
      <c r="S162" s="171"/>
      <c r="T162" s="172"/>
      <c r="AT162" s="166" t="s">
        <v>180</v>
      </c>
      <c r="AU162" s="166" t="s">
        <v>97</v>
      </c>
      <c r="AV162" s="13" t="s">
        <v>97</v>
      </c>
      <c r="AW162" s="13" t="s">
        <v>30</v>
      </c>
      <c r="AX162" s="13" t="s">
        <v>74</v>
      </c>
      <c r="AY162" s="166" t="s">
        <v>140</v>
      </c>
    </row>
    <row r="163" spans="1:65" s="16" customFormat="1">
      <c r="B163" s="203"/>
      <c r="D163" s="165" t="s">
        <v>180</v>
      </c>
      <c r="E163" s="204" t="s">
        <v>1</v>
      </c>
      <c r="F163" s="205" t="s">
        <v>882</v>
      </c>
      <c r="H163" s="206">
        <v>0.01</v>
      </c>
      <c r="I163" s="207"/>
      <c r="L163" s="203"/>
      <c r="M163" s="208"/>
      <c r="N163" s="209"/>
      <c r="O163" s="209"/>
      <c r="P163" s="209"/>
      <c r="Q163" s="209"/>
      <c r="R163" s="209"/>
      <c r="S163" s="209"/>
      <c r="T163" s="210"/>
      <c r="AT163" s="204" t="s">
        <v>180</v>
      </c>
      <c r="AU163" s="204" t="s">
        <v>97</v>
      </c>
      <c r="AV163" s="16" t="s">
        <v>151</v>
      </c>
      <c r="AW163" s="16" t="s">
        <v>30</v>
      </c>
      <c r="AX163" s="16" t="s">
        <v>74</v>
      </c>
      <c r="AY163" s="204" t="s">
        <v>140</v>
      </c>
    </row>
    <row r="164" spans="1:65" s="14" customFormat="1">
      <c r="B164" s="173"/>
      <c r="D164" s="165" t="s">
        <v>180</v>
      </c>
      <c r="E164" s="174" t="s">
        <v>1</v>
      </c>
      <c r="F164" s="175" t="s">
        <v>182</v>
      </c>
      <c r="H164" s="176">
        <v>0.75</v>
      </c>
      <c r="I164" s="177"/>
      <c r="L164" s="173"/>
      <c r="M164" s="178"/>
      <c r="N164" s="179"/>
      <c r="O164" s="179"/>
      <c r="P164" s="179"/>
      <c r="Q164" s="179"/>
      <c r="R164" s="179"/>
      <c r="S164" s="179"/>
      <c r="T164" s="180"/>
      <c r="AT164" s="174" t="s">
        <v>180</v>
      </c>
      <c r="AU164" s="174" t="s">
        <v>97</v>
      </c>
      <c r="AV164" s="14" t="s">
        <v>146</v>
      </c>
      <c r="AW164" s="14" t="s">
        <v>30</v>
      </c>
      <c r="AX164" s="14" t="s">
        <v>82</v>
      </c>
      <c r="AY164" s="174" t="s">
        <v>140</v>
      </c>
    </row>
    <row r="165" spans="1:65" s="2" customFormat="1" ht="21.75" customHeight="1">
      <c r="A165" s="33"/>
      <c r="B165" s="150"/>
      <c r="C165" s="151" t="s">
        <v>184</v>
      </c>
      <c r="D165" s="151" t="s">
        <v>142</v>
      </c>
      <c r="E165" s="152" t="s">
        <v>1748</v>
      </c>
      <c r="F165" s="153" t="s">
        <v>1042</v>
      </c>
      <c r="G165" s="154" t="s">
        <v>145</v>
      </c>
      <c r="H165" s="155">
        <v>0.18</v>
      </c>
      <c r="I165" s="156"/>
      <c r="J165" s="155">
        <f>ROUND(I165*H165,2)</f>
        <v>0</v>
      </c>
      <c r="K165" s="157"/>
      <c r="L165" s="34"/>
      <c r="M165" s="158" t="s">
        <v>1</v>
      </c>
      <c r="N165" s="159" t="s">
        <v>40</v>
      </c>
      <c r="O165" s="59"/>
      <c r="P165" s="160">
        <f>O165*H165</f>
        <v>0</v>
      </c>
      <c r="Q165" s="160">
        <v>4.0699999999999998E-3</v>
      </c>
      <c r="R165" s="160">
        <f>Q165*H165</f>
        <v>7.3259999999999992E-4</v>
      </c>
      <c r="S165" s="160">
        <v>0</v>
      </c>
      <c r="T165" s="161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146</v>
      </c>
      <c r="AT165" s="162" t="s">
        <v>142</v>
      </c>
      <c r="AU165" s="162" t="s">
        <v>97</v>
      </c>
      <c r="AY165" s="18" t="s">
        <v>140</v>
      </c>
      <c r="BE165" s="163">
        <f>IF(N165="základná",J165,0)</f>
        <v>0</v>
      </c>
      <c r="BF165" s="163">
        <f>IF(N165="znížená",J165,0)</f>
        <v>0</v>
      </c>
      <c r="BG165" s="163">
        <f>IF(N165="zákl. prenesená",J165,0)</f>
        <v>0</v>
      </c>
      <c r="BH165" s="163">
        <f>IF(N165="zníž. prenesená",J165,0)</f>
        <v>0</v>
      </c>
      <c r="BI165" s="163">
        <f>IF(N165="nulová",J165,0)</f>
        <v>0</v>
      </c>
      <c r="BJ165" s="18" t="s">
        <v>97</v>
      </c>
      <c r="BK165" s="163">
        <f>ROUND(I165*H165,2)</f>
        <v>0</v>
      </c>
      <c r="BL165" s="18" t="s">
        <v>146</v>
      </c>
      <c r="BM165" s="162" t="s">
        <v>1749</v>
      </c>
    </row>
    <row r="166" spans="1:65" s="13" customFormat="1">
      <c r="B166" s="164"/>
      <c r="D166" s="165" t="s">
        <v>180</v>
      </c>
      <c r="E166" s="166" t="s">
        <v>1</v>
      </c>
      <c r="F166" s="167" t="s">
        <v>1750</v>
      </c>
      <c r="H166" s="168">
        <v>0.18</v>
      </c>
      <c r="I166" s="169"/>
      <c r="L166" s="164"/>
      <c r="M166" s="170"/>
      <c r="N166" s="171"/>
      <c r="O166" s="171"/>
      <c r="P166" s="171"/>
      <c r="Q166" s="171"/>
      <c r="R166" s="171"/>
      <c r="S166" s="171"/>
      <c r="T166" s="172"/>
      <c r="AT166" s="166" t="s">
        <v>180</v>
      </c>
      <c r="AU166" s="166" t="s">
        <v>97</v>
      </c>
      <c r="AV166" s="13" t="s">
        <v>97</v>
      </c>
      <c r="AW166" s="13" t="s">
        <v>30</v>
      </c>
      <c r="AX166" s="13" t="s">
        <v>74</v>
      </c>
      <c r="AY166" s="166" t="s">
        <v>140</v>
      </c>
    </row>
    <row r="167" spans="1:65" s="14" customFormat="1">
      <c r="B167" s="173"/>
      <c r="D167" s="165" t="s">
        <v>180</v>
      </c>
      <c r="E167" s="174" t="s">
        <v>1</v>
      </c>
      <c r="F167" s="175" t="s">
        <v>182</v>
      </c>
      <c r="H167" s="176">
        <v>0.18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180</v>
      </c>
      <c r="AU167" s="174" t="s">
        <v>97</v>
      </c>
      <c r="AV167" s="14" t="s">
        <v>146</v>
      </c>
      <c r="AW167" s="14" t="s">
        <v>30</v>
      </c>
      <c r="AX167" s="14" t="s">
        <v>82</v>
      </c>
      <c r="AY167" s="174" t="s">
        <v>140</v>
      </c>
    </row>
    <row r="168" spans="1:65" s="2" customFormat="1" ht="21.75" customHeight="1">
      <c r="A168" s="33"/>
      <c r="B168" s="150"/>
      <c r="C168" s="151" t="s">
        <v>188</v>
      </c>
      <c r="D168" s="151" t="s">
        <v>142</v>
      </c>
      <c r="E168" s="152" t="s">
        <v>1751</v>
      </c>
      <c r="F168" s="153" t="s">
        <v>1046</v>
      </c>
      <c r="G168" s="154" t="s">
        <v>145</v>
      </c>
      <c r="H168" s="155">
        <v>0.18</v>
      </c>
      <c r="I168" s="156"/>
      <c r="J168" s="155">
        <f>ROUND(I168*H168,2)</f>
        <v>0</v>
      </c>
      <c r="K168" s="157"/>
      <c r="L168" s="34"/>
      <c r="M168" s="158" t="s">
        <v>1</v>
      </c>
      <c r="N168" s="159" t="s">
        <v>40</v>
      </c>
      <c r="O168" s="59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146</v>
      </c>
      <c r="AT168" s="162" t="s">
        <v>142</v>
      </c>
      <c r="AU168" s="162" t="s">
        <v>97</v>
      </c>
      <c r="AY168" s="18" t="s">
        <v>140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8" t="s">
        <v>97</v>
      </c>
      <c r="BK168" s="163">
        <f>ROUND(I168*H168,2)</f>
        <v>0</v>
      </c>
      <c r="BL168" s="18" t="s">
        <v>146</v>
      </c>
      <c r="BM168" s="162" t="s">
        <v>1752</v>
      </c>
    </row>
    <row r="169" spans="1:65" s="12" customFormat="1" ht="22.8" customHeight="1">
      <c r="B169" s="137"/>
      <c r="D169" s="138" t="s">
        <v>73</v>
      </c>
      <c r="E169" s="148" t="s">
        <v>163</v>
      </c>
      <c r="F169" s="148" t="s">
        <v>1753</v>
      </c>
      <c r="I169" s="140"/>
      <c r="J169" s="149">
        <f>BK169</f>
        <v>0</v>
      </c>
      <c r="L169" s="137"/>
      <c r="M169" s="142"/>
      <c r="N169" s="143"/>
      <c r="O169" s="143"/>
      <c r="P169" s="144">
        <f>SUM(P170:P180)</f>
        <v>0</v>
      </c>
      <c r="Q169" s="143"/>
      <c r="R169" s="144">
        <f>SUM(R170:R180)</f>
        <v>8.0739999999999996E-3</v>
      </c>
      <c r="S169" s="143"/>
      <c r="T169" s="145">
        <f>SUM(T170:T180)</f>
        <v>0</v>
      </c>
      <c r="AR169" s="138" t="s">
        <v>82</v>
      </c>
      <c r="AT169" s="146" t="s">
        <v>73</v>
      </c>
      <c r="AU169" s="146" t="s">
        <v>82</v>
      </c>
      <c r="AY169" s="138" t="s">
        <v>140</v>
      </c>
      <c r="BK169" s="147">
        <f>SUM(BK170:BK180)</f>
        <v>0</v>
      </c>
    </row>
    <row r="170" spans="1:65" s="2" customFormat="1" ht="33" customHeight="1">
      <c r="A170" s="33"/>
      <c r="B170" s="150"/>
      <c r="C170" s="151" t="s">
        <v>193</v>
      </c>
      <c r="D170" s="151" t="s">
        <v>142</v>
      </c>
      <c r="E170" s="152" t="s">
        <v>1754</v>
      </c>
      <c r="F170" s="153" t="s">
        <v>1755</v>
      </c>
      <c r="G170" s="154" t="s">
        <v>145</v>
      </c>
      <c r="H170" s="155">
        <v>3.61</v>
      </c>
      <c r="I170" s="156"/>
      <c r="J170" s="155">
        <f>ROUND(I170*H170,2)</f>
        <v>0</v>
      </c>
      <c r="K170" s="157"/>
      <c r="L170" s="34"/>
      <c r="M170" s="158" t="s">
        <v>1</v>
      </c>
      <c r="N170" s="159" t="s">
        <v>40</v>
      </c>
      <c r="O170" s="59"/>
      <c r="P170" s="160">
        <f>O170*H170</f>
        <v>0</v>
      </c>
      <c r="Q170" s="160">
        <v>4.4000000000000002E-4</v>
      </c>
      <c r="R170" s="160">
        <f>Q170*H170</f>
        <v>1.5884E-3</v>
      </c>
      <c r="S170" s="160">
        <v>0</v>
      </c>
      <c r="T170" s="161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146</v>
      </c>
      <c r="AT170" s="162" t="s">
        <v>142</v>
      </c>
      <c r="AU170" s="162" t="s">
        <v>97</v>
      </c>
      <c r="AY170" s="18" t="s">
        <v>140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8" t="s">
        <v>97</v>
      </c>
      <c r="BK170" s="163">
        <f>ROUND(I170*H170,2)</f>
        <v>0</v>
      </c>
      <c r="BL170" s="18" t="s">
        <v>146</v>
      </c>
      <c r="BM170" s="162" t="s">
        <v>1756</v>
      </c>
    </row>
    <row r="171" spans="1:65" s="15" customFormat="1">
      <c r="B171" s="196"/>
      <c r="D171" s="165" t="s">
        <v>180</v>
      </c>
      <c r="E171" s="197" t="s">
        <v>1</v>
      </c>
      <c r="F171" s="198" t="s">
        <v>1757</v>
      </c>
      <c r="H171" s="197" t="s">
        <v>1</v>
      </c>
      <c r="I171" s="199"/>
      <c r="L171" s="196"/>
      <c r="M171" s="200"/>
      <c r="N171" s="201"/>
      <c r="O171" s="201"/>
      <c r="P171" s="201"/>
      <c r="Q171" s="201"/>
      <c r="R171" s="201"/>
      <c r="S171" s="201"/>
      <c r="T171" s="202"/>
      <c r="AT171" s="197" t="s">
        <v>180</v>
      </c>
      <c r="AU171" s="197" t="s">
        <v>97</v>
      </c>
      <c r="AV171" s="15" t="s">
        <v>82</v>
      </c>
      <c r="AW171" s="15" t="s">
        <v>30</v>
      </c>
      <c r="AX171" s="15" t="s">
        <v>74</v>
      </c>
      <c r="AY171" s="197" t="s">
        <v>140</v>
      </c>
    </row>
    <row r="172" spans="1:65" s="13" customFormat="1">
      <c r="B172" s="164"/>
      <c r="D172" s="165" t="s">
        <v>180</v>
      </c>
      <c r="E172" s="166" t="s">
        <v>1</v>
      </c>
      <c r="F172" s="167" t="s">
        <v>1758</v>
      </c>
      <c r="H172" s="168">
        <v>3.61</v>
      </c>
      <c r="I172" s="169"/>
      <c r="L172" s="164"/>
      <c r="M172" s="170"/>
      <c r="N172" s="171"/>
      <c r="O172" s="171"/>
      <c r="P172" s="171"/>
      <c r="Q172" s="171"/>
      <c r="R172" s="171"/>
      <c r="S172" s="171"/>
      <c r="T172" s="172"/>
      <c r="AT172" s="166" t="s">
        <v>180</v>
      </c>
      <c r="AU172" s="166" t="s">
        <v>97</v>
      </c>
      <c r="AV172" s="13" t="s">
        <v>97</v>
      </c>
      <c r="AW172" s="13" t="s">
        <v>30</v>
      </c>
      <c r="AX172" s="13" t="s">
        <v>74</v>
      </c>
      <c r="AY172" s="166" t="s">
        <v>140</v>
      </c>
    </row>
    <row r="173" spans="1:65" s="14" customFormat="1">
      <c r="B173" s="173"/>
      <c r="D173" s="165" t="s">
        <v>180</v>
      </c>
      <c r="E173" s="174" t="s">
        <v>1</v>
      </c>
      <c r="F173" s="175" t="s">
        <v>182</v>
      </c>
      <c r="H173" s="176">
        <v>3.61</v>
      </c>
      <c r="I173" s="177"/>
      <c r="L173" s="173"/>
      <c r="M173" s="178"/>
      <c r="N173" s="179"/>
      <c r="O173" s="179"/>
      <c r="P173" s="179"/>
      <c r="Q173" s="179"/>
      <c r="R173" s="179"/>
      <c r="S173" s="179"/>
      <c r="T173" s="180"/>
      <c r="AT173" s="174" t="s">
        <v>180</v>
      </c>
      <c r="AU173" s="174" t="s">
        <v>97</v>
      </c>
      <c r="AV173" s="14" t="s">
        <v>146</v>
      </c>
      <c r="AW173" s="14" t="s">
        <v>30</v>
      </c>
      <c r="AX173" s="14" t="s">
        <v>82</v>
      </c>
      <c r="AY173" s="174" t="s">
        <v>140</v>
      </c>
    </row>
    <row r="174" spans="1:65" s="2" customFormat="1" ht="33" customHeight="1">
      <c r="A174" s="33"/>
      <c r="B174" s="150"/>
      <c r="C174" s="151" t="s">
        <v>198</v>
      </c>
      <c r="D174" s="151" t="s">
        <v>142</v>
      </c>
      <c r="E174" s="152" t="s">
        <v>1336</v>
      </c>
      <c r="F174" s="153" t="s">
        <v>1337</v>
      </c>
      <c r="G174" s="154" t="s">
        <v>456</v>
      </c>
      <c r="H174" s="155">
        <v>1</v>
      </c>
      <c r="I174" s="156"/>
      <c r="J174" s="155">
        <f>ROUND(I174*H174,2)</f>
        <v>0</v>
      </c>
      <c r="K174" s="157"/>
      <c r="L174" s="34"/>
      <c r="M174" s="158" t="s">
        <v>1</v>
      </c>
      <c r="N174" s="159" t="s">
        <v>40</v>
      </c>
      <c r="O174" s="59"/>
      <c r="P174" s="160">
        <f>O174*H174</f>
        <v>0</v>
      </c>
      <c r="Q174" s="160">
        <v>0</v>
      </c>
      <c r="R174" s="160">
        <f>Q174*H174</f>
        <v>0</v>
      </c>
      <c r="S174" s="160">
        <v>0</v>
      </c>
      <c r="T174" s="161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1338</v>
      </c>
      <c r="AT174" s="162" t="s">
        <v>142</v>
      </c>
      <c r="AU174" s="162" t="s">
        <v>97</v>
      </c>
      <c r="AY174" s="18" t="s">
        <v>140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8" t="s">
        <v>97</v>
      </c>
      <c r="BK174" s="163">
        <f>ROUND(I174*H174,2)</f>
        <v>0</v>
      </c>
      <c r="BL174" s="18" t="s">
        <v>1338</v>
      </c>
      <c r="BM174" s="162" t="s">
        <v>1759</v>
      </c>
    </row>
    <row r="175" spans="1:65" s="15" customFormat="1">
      <c r="B175" s="196"/>
      <c r="D175" s="165" t="s">
        <v>180</v>
      </c>
      <c r="E175" s="197" t="s">
        <v>1</v>
      </c>
      <c r="F175" s="198" t="s">
        <v>1760</v>
      </c>
      <c r="H175" s="197" t="s">
        <v>1</v>
      </c>
      <c r="I175" s="199"/>
      <c r="L175" s="196"/>
      <c r="M175" s="200"/>
      <c r="N175" s="201"/>
      <c r="O175" s="201"/>
      <c r="P175" s="201"/>
      <c r="Q175" s="201"/>
      <c r="R175" s="201"/>
      <c r="S175" s="201"/>
      <c r="T175" s="202"/>
      <c r="AT175" s="197" t="s">
        <v>180</v>
      </c>
      <c r="AU175" s="197" t="s">
        <v>97</v>
      </c>
      <c r="AV175" s="15" t="s">
        <v>82</v>
      </c>
      <c r="AW175" s="15" t="s">
        <v>30</v>
      </c>
      <c r="AX175" s="15" t="s">
        <v>74</v>
      </c>
      <c r="AY175" s="197" t="s">
        <v>140</v>
      </c>
    </row>
    <row r="176" spans="1:65" s="13" customFormat="1">
      <c r="B176" s="164"/>
      <c r="D176" s="165" t="s">
        <v>180</v>
      </c>
      <c r="E176" s="166" t="s">
        <v>1</v>
      </c>
      <c r="F176" s="167" t="s">
        <v>1761</v>
      </c>
      <c r="H176" s="168">
        <v>1</v>
      </c>
      <c r="I176" s="169"/>
      <c r="L176" s="164"/>
      <c r="M176" s="170"/>
      <c r="N176" s="171"/>
      <c r="O176" s="171"/>
      <c r="P176" s="171"/>
      <c r="Q176" s="171"/>
      <c r="R176" s="171"/>
      <c r="S176" s="171"/>
      <c r="T176" s="172"/>
      <c r="AT176" s="166" t="s">
        <v>180</v>
      </c>
      <c r="AU176" s="166" t="s">
        <v>97</v>
      </c>
      <c r="AV176" s="13" t="s">
        <v>97</v>
      </c>
      <c r="AW176" s="13" t="s">
        <v>30</v>
      </c>
      <c r="AX176" s="13" t="s">
        <v>82</v>
      </c>
      <c r="AY176" s="166" t="s">
        <v>140</v>
      </c>
    </row>
    <row r="177" spans="1:65" s="2" customFormat="1" ht="33" customHeight="1">
      <c r="A177" s="33"/>
      <c r="B177" s="150"/>
      <c r="C177" s="151" t="s">
        <v>202</v>
      </c>
      <c r="D177" s="151" t="s">
        <v>142</v>
      </c>
      <c r="E177" s="152" t="s">
        <v>1762</v>
      </c>
      <c r="F177" s="153" t="s">
        <v>1763</v>
      </c>
      <c r="G177" s="154" t="s">
        <v>145</v>
      </c>
      <c r="H177" s="155">
        <v>14.74</v>
      </c>
      <c r="I177" s="156"/>
      <c r="J177" s="155">
        <f>ROUND(I177*H177,2)</f>
        <v>0</v>
      </c>
      <c r="K177" s="157"/>
      <c r="L177" s="34"/>
      <c r="M177" s="158" t="s">
        <v>1</v>
      </c>
      <c r="N177" s="159" t="s">
        <v>40</v>
      </c>
      <c r="O177" s="59"/>
      <c r="P177" s="160">
        <f>O177*H177</f>
        <v>0</v>
      </c>
      <c r="Q177" s="160">
        <v>4.4000000000000002E-4</v>
      </c>
      <c r="R177" s="160">
        <f>Q177*H177</f>
        <v>6.4856000000000002E-3</v>
      </c>
      <c r="S177" s="160">
        <v>0</v>
      </c>
      <c r="T177" s="16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146</v>
      </c>
      <c r="AT177" s="162" t="s">
        <v>142</v>
      </c>
      <c r="AU177" s="162" t="s">
        <v>97</v>
      </c>
      <c r="AY177" s="18" t="s">
        <v>140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8" t="s">
        <v>97</v>
      </c>
      <c r="BK177" s="163">
        <f>ROUND(I177*H177,2)</f>
        <v>0</v>
      </c>
      <c r="BL177" s="18" t="s">
        <v>146</v>
      </c>
      <c r="BM177" s="162" t="s">
        <v>1764</v>
      </c>
    </row>
    <row r="178" spans="1:65" s="15" customFormat="1">
      <c r="B178" s="196"/>
      <c r="D178" s="165" t="s">
        <v>180</v>
      </c>
      <c r="E178" s="197" t="s">
        <v>1</v>
      </c>
      <c r="F178" s="198" t="s">
        <v>1765</v>
      </c>
      <c r="H178" s="197" t="s">
        <v>1</v>
      </c>
      <c r="I178" s="199"/>
      <c r="L178" s="196"/>
      <c r="M178" s="200"/>
      <c r="N178" s="201"/>
      <c r="O178" s="201"/>
      <c r="P178" s="201"/>
      <c r="Q178" s="201"/>
      <c r="R178" s="201"/>
      <c r="S178" s="201"/>
      <c r="T178" s="202"/>
      <c r="AT178" s="197" t="s">
        <v>180</v>
      </c>
      <c r="AU178" s="197" t="s">
        <v>97</v>
      </c>
      <c r="AV178" s="15" t="s">
        <v>82</v>
      </c>
      <c r="AW178" s="15" t="s">
        <v>30</v>
      </c>
      <c r="AX178" s="15" t="s">
        <v>74</v>
      </c>
      <c r="AY178" s="197" t="s">
        <v>140</v>
      </c>
    </row>
    <row r="179" spans="1:65" s="13" customFormat="1">
      <c r="B179" s="164"/>
      <c r="D179" s="165" t="s">
        <v>180</v>
      </c>
      <c r="E179" s="166" t="s">
        <v>1</v>
      </c>
      <c r="F179" s="167" t="s">
        <v>1766</v>
      </c>
      <c r="H179" s="168">
        <v>14.74</v>
      </c>
      <c r="I179" s="169"/>
      <c r="L179" s="164"/>
      <c r="M179" s="170"/>
      <c r="N179" s="171"/>
      <c r="O179" s="171"/>
      <c r="P179" s="171"/>
      <c r="Q179" s="171"/>
      <c r="R179" s="171"/>
      <c r="S179" s="171"/>
      <c r="T179" s="172"/>
      <c r="AT179" s="166" t="s">
        <v>180</v>
      </c>
      <c r="AU179" s="166" t="s">
        <v>97</v>
      </c>
      <c r="AV179" s="13" t="s">
        <v>97</v>
      </c>
      <c r="AW179" s="13" t="s">
        <v>30</v>
      </c>
      <c r="AX179" s="13" t="s">
        <v>74</v>
      </c>
      <c r="AY179" s="166" t="s">
        <v>140</v>
      </c>
    </row>
    <row r="180" spans="1:65" s="14" customFormat="1">
      <c r="B180" s="173"/>
      <c r="D180" s="165" t="s">
        <v>180</v>
      </c>
      <c r="E180" s="174" t="s">
        <v>1</v>
      </c>
      <c r="F180" s="175" t="s">
        <v>182</v>
      </c>
      <c r="H180" s="176">
        <v>14.74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180</v>
      </c>
      <c r="AU180" s="174" t="s">
        <v>97</v>
      </c>
      <c r="AV180" s="14" t="s">
        <v>146</v>
      </c>
      <c r="AW180" s="14" t="s">
        <v>30</v>
      </c>
      <c r="AX180" s="14" t="s">
        <v>82</v>
      </c>
      <c r="AY180" s="174" t="s">
        <v>140</v>
      </c>
    </row>
    <row r="181" spans="1:65" s="12" customFormat="1" ht="22.8" customHeight="1">
      <c r="B181" s="137"/>
      <c r="D181" s="138" t="s">
        <v>73</v>
      </c>
      <c r="E181" s="148" t="s">
        <v>175</v>
      </c>
      <c r="F181" s="148" t="s">
        <v>266</v>
      </c>
      <c r="I181" s="140"/>
      <c r="J181" s="149">
        <f>BK181</f>
        <v>0</v>
      </c>
      <c r="L181" s="137"/>
      <c r="M181" s="142"/>
      <c r="N181" s="143"/>
      <c r="O181" s="143"/>
      <c r="P181" s="144">
        <f>SUM(P182:P184)</f>
        <v>0</v>
      </c>
      <c r="Q181" s="143"/>
      <c r="R181" s="144">
        <f>SUM(R182:R184)</f>
        <v>1.26E-2</v>
      </c>
      <c r="S181" s="143"/>
      <c r="T181" s="145">
        <f>SUM(T182:T184)</f>
        <v>5.7000000000000002E-3</v>
      </c>
      <c r="AR181" s="138" t="s">
        <v>82</v>
      </c>
      <c r="AT181" s="146" t="s">
        <v>73</v>
      </c>
      <c r="AU181" s="146" t="s">
        <v>82</v>
      </c>
      <c r="AY181" s="138" t="s">
        <v>140</v>
      </c>
      <c r="BK181" s="147">
        <f>SUM(BK182:BK184)</f>
        <v>0</v>
      </c>
    </row>
    <row r="182" spans="1:65" s="2" customFormat="1" ht="21.75" customHeight="1">
      <c r="A182" s="33"/>
      <c r="B182" s="150"/>
      <c r="C182" s="151" t="s">
        <v>206</v>
      </c>
      <c r="D182" s="151" t="s">
        <v>142</v>
      </c>
      <c r="E182" s="152" t="s">
        <v>1767</v>
      </c>
      <c r="F182" s="153" t="s">
        <v>1768</v>
      </c>
      <c r="G182" s="154" t="s">
        <v>1769</v>
      </c>
      <c r="H182" s="155">
        <v>30</v>
      </c>
      <c r="I182" s="156"/>
      <c r="J182" s="155">
        <f>ROUND(I182*H182,2)</f>
        <v>0</v>
      </c>
      <c r="K182" s="157"/>
      <c r="L182" s="34"/>
      <c r="M182" s="158" t="s">
        <v>1</v>
      </c>
      <c r="N182" s="159" t="s">
        <v>40</v>
      </c>
      <c r="O182" s="59"/>
      <c r="P182" s="160">
        <f>O182*H182</f>
        <v>0</v>
      </c>
      <c r="Q182" s="160">
        <v>4.2000000000000002E-4</v>
      </c>
      <c r="R182" s="160">
        <f>Q182*H182</f>
        <v>1.26E-2</v>
      </c>
      <c r="S182" s="160">
        <v>1.9000000000000001E-4</v>
      </c>
      <c r="T182" s="161">
        <f>S182*H182</f>
        <v>5.7000000000000002E-3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8" t="s">
        <v>97</v>
      </c>
      <c r="BK182" s="163">
        <f>ROUND(I182*H182,2)</f>
        <v>0</v>
      </c>
      <c r="BL182" s="18" t="s">
        <v>146</v>
      </c>
      <c r="BM182" s="162" t="s">
        <v>1770</v>
      </c>
    </row>
    <row r="183" spans="1:65" s="13" customFormat="1">
      <c r="B183" s="164"/>
      <c r="D183" s="165" t="s">
        <v>180</v>
      </c>
      <c r="E183" s="166" t="s">
        <v>1</v>
      </c>
      <c r="F183" s="167" t="s">
        <v>1771</v>
      </c>
      <c r="H183" s="168">
        <v>30</v>
      </c>
      <c r="I183" s="169"/>
      <c r="L183" s="164"/>
      <c r="M183" s="170"/>
      <c r="N183" s="171"/>
      <c r="O183" s="171"/>
      <c r="P183" s="171"/>
      <c r="Q183" s="171"/>
      <c r="R183" s="171"/>
      <c r="S183" s="171"/>
      <c r="T183" s="172"/>
      <c r="AT183" s="166" t="s">
        <v>180</v>
      </c>
      <c r="AU183" s="166" t="s">
        <v>97</v>
      </c>
      <c r="AV183" s="13" t="s">
        <v>97</v>
      </c>
      <c r="AW183" s="13" t="s">
        <v>30</v>
      </c>
      <c r="AX183" s="13" t="s">
        <v>74</v>
      </c>
      <c r="AY183" s="166" t="s">
        <v>140</v>
      </c>
    </row>
    <row r="184" spans="1:65" s="14" customFormat="1">
      <c r="B184" s="173"/>
      <c r="D184" s="165" t="s">
        <v>180</v>
      </c>
      <c r="E184" s="174" t="s">
        <v>1</v>
      </c>
      <c r="F184" s="175" t="s">
        <v>182</v>
      </c>
      <c r="H184" s="176">
        <v>30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180</v>
      </c>
      <c r="AU184" s="174" t="s">
        <v>97</v>
      </c>
      <c r="AV184" s="14" t="s">
        <v>146</v>
      </c>
      <c r="AW184" s="14" t="s">
        <v>30</v>
      </c>
      <c r="AX184" s="14" t="s">
        <v>82</v>
      </c>
      <c r="AY184" s="174" t="s">
        <v>140</v>
      </c>
    </row>
    <row r="185" spans="1:65" s="12" customFormat="1" ht="22.8" customHeight="1">
      <c r="B185" s="137"/>
      <c r="D185" s="138" t="s">
        <v>73</v>
      </c>
      <c r="E185" s="148" t="s">
        <v>413</v>
      </c>
      <c r="F185" s="148" t="s">
        <v>414</v>
      </c>
      <c r="I185" s="140"/>
      <c r="J185" s="149">
        <f>BK185</f>
        <v>0</v>
      </c>
      <c r="L185" s="137"/>
      <c r="M185" s="142"/>
      <c r="N185" s="143"/>
      <c r="O185" s="143"/>
      <c r="P185" s="144">
        <f>P186</f>
        <v>0</v>
      </c>
      <c r="Q185" s="143"/>
      <c r="R185" s="144">
        <f>R186</f>
        <v>0</v>
      </c>
      <c r="S185" s="143"/>
      <c r="T185" s="145">
        <f>T186</f>
        <v>0</v>
      </c>
      <c r="AR185" s="138" t="s">
        <v>82</v>
      </c>
      <c r="AT185" s="146" t="s">
        <v>73</v>
      </c>
      <c r="AU185" s="146" t="s">
        <v>82</v>
      </c>
      <c r="AY185" s="138" t="s">
        <v>140</v>
      </c>
      <c r="BK185" s="147">
        <f>BK186</f>
        <v>0</v>
      </c>
    </row>
    <row r="186" spans="1:65" s="2" customFormat="1" ht="21.75" customHeight="1">
      <c r="A186" s="33"/>
      <c r="B186" s="150"/>
      <c r="C186" s="151" t="s">
        <v>210</v>
      </c>
      <c r="D186" s="151" t="s">
        <v>142</v>
      </c>
      <c r="E186" s="152" t="s">
        <v>1772</v>
      </c>
      <c r="F186" s="153" t="s">
        <v>1773</v>
      </c>
      <c r="G186" s="154" t="s">
        <v>178</v>
      </c>
      <c r="H186" s="155">
        <v>1.92</v>
      </c>
      <c r="I186" s="156"/>
      <c r="J186" s="155">
        <f>ROUND(I186*H186,2)</f>
        <v>0</v>
      </c>
      <c r="K186" s="157"/>
      <c r="L186" s="34"/>
      <c r="M186" s="158" t="s">
        <v>1</v>
      </c>
      <c r="N186" s="159" t="s">
        <v>40</v>
      </c>
      <c r="O186" s="59"/>
      <c r="P186" s="160">
        <f>O186*H186</f>
        <v>0</v>
      </c>
      <c r="Q186" s="160">
        <v>0</v>
      </c>
      <c r="R186" s="160">
        <f>Q186*H186</f>
        <v>0</v>
      </c>
      <c r="S186" s="160">
        <v>0</v>
      </c>
      <c r="T186" s="161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146</v>
      </c>
      <c r="AT186" s="162" t="s">
        <v>142</v>
      </c>
      <c r="AU186" s="162" t="s">
        <v>97</v>
      </c>
      <c r="AY186" s="18" t="s">
        <v>140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8" t="s">
        <v>97</v>
      </c>
      <c r="BK186" s="163">
        <f>ROUND(I186*H186,2)</f>
        <v>0</v>
      </c>
      <c r="BL186" s="18" t="s">
        <v>146</v>
      </c>
      <c r="BM186" s="162" t="s">
        <v>1774</v>
      </c>
    </row>
    <row r="187" spans="1:65" s="12" customFormat="1" ht="25.95" customHeight="1">
      <c r="B187" s="137"/>
      <c r="D187" s="138" t="s">
        <v>73</v>
      </c>
      <c r="E187" s="139" t="s">
        <v>419</v>
      </c>
      <c r="F187" s="139" t="s">
        <v>420</v>
      </c>
      <c r="I187" s="140"/>
      <c r="J187" s="141">
        <f>BK187</f>
        <v>0</v>
      </c>
      <c r="L187" s="137"/>
      <c r="M187" s="142"/>
      <c r="N187" s="143"/>
      <c r="O187" s="143"/>
      <c r="P187" s="144">
        <f>P188+P195+P204+P212+P220</f>
        <v>0</v>
      </c>
      <c r="Q187" s="143"/>
      <c r="R187" s="144">
        <f>R188+R195+R204+R212+R220</f>
        <v>0.42868050000000002</v>
      </c>
      <c r="S187" s="143"/>
      <c r="T187" s="145">
        <f>T188+T195+T204+T212+T220</f>
        <v>3.7499999999999999E-2</v>
      </c>
      <c r="AR187" s="138" t="s">
        <v>97</v>
      </c>
      <c r="AT187" s="146" t="s">
        <v>73</v>
      </c>
      <c r="AU187" s="146" t="s">
        <v>74</v>
      </c>
      <c r="AY187" s="138" t="s">
        <v>140</v>
      </c>
      <c r="BK187" s="147">
        <f>BK188+BK195+BK204+BK212+BK220</f>
        <v>0</v>
      </c>
    </row>
    <row r="188" spans="1:65" s="12" customFormat="1" ht="22.8" customHeight="1">
      <c r="B188" s="137"/>
      <c r="D188" s="138" t="s">
        <v>73</v>
      </c>
      <c r="E188" s="148" t="s">
        <v>1775</v>
      </c>
      <c r="F188" s="148" t="s">
        <v>1776</v>
      </c>
      <c r="I188" s="140"/>
      <c r="J188" s="149">
        <f>BK188</f>
        <v>0</v>
      </c>
      <c r="L188" s="137"/>
      <c r="M188" s="142"/>
      <c r="N188" s="143"/>
      <c r="O188" s="143"/>
      <c r="P188" s="144">
        <f>SUM(P189:P194)</f>
        <v>0</v>
      </c>
      <c r="Q188" s="143"/>
      <c r="R188" s="144">
        <f>SUM(R189:R194)</f>
        <v>7.7499999999999999E-3</v>
      </c>
      <c r="S188" s="143"/>
      <c r="T188" s="145">
        <f>SUM(T189:T194)</f>
        <v>0</v>
      </c>
      <c r="AR188" s="138" t="s">
        <v>97</v>
      </c>
      <c r="AT188" s="146" t="s">
        <v>73</v>
      </c>
      <c r="AU188" s="146" t="s">
        <v>82</v>
      </c>
      <c r="AY188" s="138" t="s">
        <v>140</v>
      </c>
      <c r="BK188" s="147">
        <f>SUM(BK189:BK194)</f>
        <v>0</v>
      </c>
    </row>
    <row r="189" spans="1:65" s="2" customFormat="1" ht="21.75" customHeight="1">
      <c r="A189" s="33"/>
      <c r="B189" s="150"/>
      <c r="C189" s="151" t="s">
        <v>214</v>
      </c>
      <c r="D189" s="151" t="s">
        <v>142</v>
      </c>
      <c r="E189" s="152" t="s">
        <v>1777</v>
      </c>
      <c r="F189" s="153" t="s">
        <v>2156</v>
      </c>
      <c r="G189" s="154" t="s">
        <v>264</v>
      </c>
      <c r="H189" s="155">
        <v>30</v>
      </c>
      <c r="I189" s="156"/>
      <c r="J189" s="155">
        <f t="shared" ref="J189:J194" si="0">ROUND(I189*H189,2)</f>
        <v>0</v>
      </c>
      <c r="K189" s="157"/>
      <c r="L189" s="34"/>
      <c r="M189" s="158" t="s">
        <v>1</v>
      </c>
      <c r="N189" s="159" t="s">
        <v>40</v>
      </c>
      <c r="O189" s="59"/>
      <c r="P189" s="160">
        <f t="shared" ref="P189:P194" si="1">O189*H189</f>
        <v>0</v>
      </c>
      <c r="Q189" s="160">
        <v>1.2E-4</v>
      </c>
      <c r="R189" s="160">
        <f t="shared" ref="R189:R194" si="2">Q189*H189</f>
        <v>3.5999999999999999E-3</v>
      </c>
      <c r="S189" s="160">
        <v>0</v>
      </c>
      <c r="T189" s="161">
        <f t="shared" ref="T189:T194" si="3"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210</v>
      </c>
      <c r="AT189" s="162" t="s">
        <v>142</v>
      </c>
      <c r="AU189" s="162" t="s">
        <v>97</v>
      </c>
      <c r="AY189" s="18" t="s">
        <v>140</v>
      </c>
      <c r="BE189" s="163">
        <f t="shared" ref="BE189:BE194" si="4">IF(N189="základná",J189,0)</f>
        <v>0</v>
      </c>
      <c r="BF189" s="163">
        <f t="shared" ref="BF189:BF194" si="5">IF(N189="znížená",J189,0)</f>
        <v>0</v>
      </c>
      <c r="BG189" s="163">
        <f t="shared" ref="BG189:BG194" si="6">IF(N189="zákl. prenesená",J189,0)</f>
        <v>0</v>
      </c>
      <c r="BH189" s="163">
        <f t="shared" ref="BH189:BH194" si="7">IF(N189="zníž. prenesená",J189,0)</f>
        <v>0</v>
      </c>
      <c r="BI189" s="163">
        <f t="shared" ref="BI189:BI194" si="8">IF(N189="nulová",J189,0)</f>
        <v>0</v>
      </c>
      <c r="BJ189" s="18" t="s">
        <v>97</v>
      </c>
      <c r="BK189" s="163">
        <f t="shared" ref="BK189:BK194" si="9">ROUND(I189*H189,2)</f>
        <v>0</v>
      </c>
      <c r="BL189" s="18" t="s">
        <v>210</v>
      </c>
      <c r="BM189" s="162" t="s">
        <v>1778</v>
      </c>
    </row>
    <row r="190" spans="1:65" s="2" customFormat="1" ht="21.75" customHeight="1">
      <c r="A190" s="33"/>
      <c r="B190" s="150"/>
      <c r="C190" s="151" t="s">
        <v>218</v>
      </c>
      <c r="D190" s="151" t="s">
        <v>142</v>
      </c>
      <c r="E190" s="152" t="s">
        <v>1779</v>
      </c>
      <c r="F190" s="153" t="s">
        <v>1780</v>
      </c>
      <c r="G190" s="154" t="s">
        <v>270</v>
      </c>
      <c r="H190" s="155">
        <v>1</v>
      </c>
      <c r="I190" s="156"/>
      <c r="J190" s="155">
        <f t="shared" si="0"/>
        <v>0</v>
      </c>
      <c r="K190" s="157"/>
      <c r="L190" s="34"/>
      <c r="M190" s="158" t="s">
        <v>1</v>
      </c>
      <c r="N190" s="159" t="s">
        <v>40</v>
      </c>
      <c r="O190" s="59"/>
      <c r="P190" s="160">
        <f t="shared" si="1"/>
        <v>0</v>
      </c>
      <c r="Q190" s="160">
        <v>0</v>
      </c>
      <c r="R190" s="160">
        <f t="shared" si="2"/>
        <v>0</v>
      </c>
      <c r="S190" s="160">
        <v>0</v>
      </c>
      <c r="T190" s="161">
        <f t="shared" si="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210</v>
      </c>
      <c r="AT190" s="162" t="s">
        <v>142</v>
      </c>
      <c r="AU190" s="162" t="s">
        <v>97</v>
      </c>
      <c r="AY190" s="18" t="s">
        <v>140</v>
      </c>
      <c r="BE190" s="163">
        <f t="shared" si="4"/>
        <v>0</v>
      </c>
      <c r="BF190" s="163">
        <f t="shared" si="5"/>
        <v>0</v>
      </c>
      <c r="BG190" s="163">
        <f t="shared" si="6"/>
        <v>0</v>
      </c>
      <c r="BH190" s="163">
        <f t="shared" si="7"/>
        <v>0</v>
      </c>
      <c r="BI190" s="163">
        <f t="shared" si="8"/>
        <v>0</v>
      </c>
      <c r="BJ190" s="18" t="s">
        <v>97</v>
      </c>
      <c r="BK190" s="163">
        <f t="shared" si="9"/>
        <v>0</v>
      </c>
      <c r="BL190" s="18" t="s">
        <v>210</v>
      </c>
      <c r="BM190" s="162" t="s">
        <v>1781</v>
      </c>
    </row>
    <row r="191" spans="1:65" s="2" customFormat="1" ht="21.75" customHeight="1">
      <c r="A191" s="33"/>
      <c r="B191" s="150"/>
      <c r="C191" s="151" t="s">
        <v>222</v>
      </c>
      <c r="D191" s="151" t="s">
        <v>142</v>
      </c>
      <c r="E191" s="152" t="s">
        <v>1782</v>
      </c>
      <c r="F191" s="153" t="s">
        <v>1783</v>
      </c>
      <c r="G191" s="154" t="s">
        <v>264</v>
      </c>
      <c r="H191" s="155">
        <v>30</v>
      </c>
      <c r="I191" s="156"/>
      <c r="J191" s="155">
        <f t="shared" si="0"/>
        <v>0</v>
      </c>
      <c r="K191" s="157"/>
      <c r="L191" s="34"/>
      <c r="M191" s="158" t="s">
        <v>1</v>
      </c>
      <c r="N191" s="159" t="s">
        <v>40</v>
      </c>
      <c r="O191" s="59"/>
      <c r="P191" s="160">
        <f t="shared" si="1"/>
        <v>0</v>
      </c>
      <c r="Q191" s="160">
        <v>0</v>
      </c>
      <c r="R191" s="160">
        <f t="shared" si="2"/>
        <v>0</v>
      </c>
      <c r="S191" s="160">
        <v>0</v>
      </c>
      <c r="T191" s="161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210</v>
      </c>
      <c r="AT191" s="162" t="s">
        <v>142</v>
      </c>
      <c r="AU191" s="162" t="s">
        <v>97</v>
      </c>
      <c r="AY191" s="18" t="s">
        <v>140</v>
      </c>
      <c r="BE191" s="163">
        <f t="shared" si="4"/>
        <v>0</v>
      </c>
      <c r="BF191" s="163">
        <f t="shared" si="5"/>
        <v>0</v>
      </c>
      <c r="BG191" s="163">
        <f t="shared" si="6"/>
        <v>0</v>
      </c>
      <c r="BH191" s="163">
        <f t="shared" si="7"/>
        <v>0</v>
      </c>
      <c r="BI191" s="163">
        <f t="shared" si="8"/>
        <v>0</v>
      </c>
      <c r="BJ191" s="18" t="s">
        <v>97</v>
      </c>
      <c r="BK191" s="163">
        <f t="shared" si="9"/>
        <v>0</v>
      </c>
      <c r="BL191" s="18" t="s">
        <v>210</v>
      </c>
      <c r="BM191" s="162" t="s">
        <v>1784</v>
      </c>
    </row>
    <row r="192" spans="1:65" s="2" customFormat="1" ht="21.75" customHeight="1">
      <c r="A192" s="33"/>
      <c r="B192" s="150"/>
      <c r="C192" s="151" t="s">
        <v>7</v>
      </c>
      <c r="D192" s="151" t="s">
        <v>142</v>
      </c>
      <c r="E192" s="152" t="s">
        <v>1785</v>
      </c>
      <c r="F192" s="153" t="s">
        <v>1786</v>
      </c>
      <c r="G192" s="154" t="s">
        <v>264</v>
      </c>
      <c r="H192" s="155">
        <v>30</v>
      </c>
      <c r="I192" s="156"/>
      <c r="J192" s="155">
        <f t="shared" si="0"/>
        <v>0</v>
      </c>
      <c r="K192" s="157"/>
      <c r="L192" s="34"/>
      <c r="M192" s="158" t="s">
        <v>1</v>
      </c>
      <c r="N192" s="159" t="s">
        <v>40</v>
      </c>
      <c r="O192" s="59"/>
      <c r="P192" s="160">
        <f t="shared" si="1"/>
        <v>0</v>
      </c>
      <c r="Q192" s="160">
        <v>0</v>
      </c>
      <c r="R192" s="160">
        <f t="shared" si="2"/>
        <v>0</v>
      </c>
      <c r="S192" s="160">
        <v>0</v>
      </c>
      <c r="T192" s="161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210</v>
      </c>
      <c r="AT192" s="162" t="s">
        <v>142</v>
      </c>
      <c r="AU192" s="162" t="s">
        <v>97</v>
      </c>
      <c r="AY192" s="18" t="s">
        <v>140</v>
      </c>
      <c r="BE192" s="163">
        <f t="shared" si="4"/>
        <v>0</v>
      </c>
      <c r="BF192" s="163">
        <f t="shared" si="5"/>
        <v>0</v>
      </c>
      <c r="BG192" s="163">
        <f t="shared" si="6"/>
        <v>0</v>
      </c>
      <c r="BH192" s="163">
        <f t="shared" si="7"/>
        <v>0</v>
      </c>
      <c r="BI192" s="163">
        <f t="shared" si="8"/>
        <v>0</v>
      </c>
      <c r="BJ192" s="18" t="s">
        <v>97</v>
      </c>
      <c r="BK192" s="163">
        <f t="shared" si="9"/>
        <v>0</v>
      </c>
      <c r="BL192" s="18" t="s">
        <v>210</v>
      </c>
      <c r="BM192" s="162" t="s">
        <v>1787</v>
      </c>
    </row>
    <row r="193" spans="1:65" s="2" customFormat="1" ht="16.5" customHeight="1">
      <c r="A193" s="33"/>
      <c r="B193" s="150"/>
      <c r="C193" s="151" t="s">
        <v>229</v>
      </c>
      <c r="D193" s="151" t="s">
        <v>142</v>
      </c>
      <c r="E193" s="152" t="s">
        <v>618</v>
      </c>
      <c r="F193" s="153" t="s">
        <v>1788</v>
      </c>
      <c r="G193" s="154" t="s">
        <v>270</v>
      </c>
      <c r="H193" s="155">
        <v>1</v>
      </c>
      <c r="I193" s="156"/>
      <c r="J193" s="155">
        <f t="shared" si="0"/>
        <v>0</v>
      </c>
      <c r="K193" s="157"/>
      <c r="L193" s="34"/>
      <c r="M193" s="158" t="s">
        <v>1</v>
      </c>
      <c r="N193" s="159" t="s">
        <v>40</v>
      </c>
      <c r="O193" s="59"/>
      <c r="P193" s="160">
        <f t="shared" si="1"/>
        <v>0</v>
      </c>
      <c r="Q193" s="160">
        <v>4.15E-3</v>
      </c>
      <c r="R193" s="160">
        <f t="shared" si="2"/>
        <v>4.15E-3</v>
      </c>
      <c r="S193" s="160">
        <v>0</v>
      </c>
      <c r="T193" s="161">
        <f t="shared" si="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210</v>
      </c>
      <c r="AT193" s="162" t="s">
        <v>142</v>
      </c>
      <c r="AU193" s="162" t="s">
        <v>97</v>
      </c>
      <c r="AY193" s="18" t="s">
        <v>140</v>
      </c>
      <c r="BE193" s="163">
        <f t="shared" si="4"/>
        <v>0</v>
      </c>
      <c r="BF193" s="163">
        <f t="shared" si="5"/>
        <v>0</v>
      </c>
      <c r="BG193" s="163">
        <f t="shared" si="6"/>
        <v>0</v>
      </c>
      <c r="BH193" s="163">
        <f t="shared" si="7"/>
        <v>0</v>
      </c>
      <c r="BI193" s="163">
        <f t="shared" si="8"/>
        <v>0</v>
      </c>
      <c r="BJ193" s="18" t="s">
        <v>97</v>
      </c>
      <c r="BK193" s="163">
        <f t="shared" si="9"/>
        <v>0</v>
      </c>
      <c r="BL193" s="18" t="s">
        <v>210</v>
      </c>
      <c r="BM193" s="162" t="s">
        <v>1789</v>
      </c>
    </row>
    <row r="194" spans="1:65" s="2" customFormat="1" ht="21.75" customHeight="1">
      <c r="A194" s="33"/>
      <c r="B194" s="150"/>
      <c r="C194" s="151" t="s">
        <v>233</v>
      </c>
      <c r="D194" s="151" t="s">
        <v>142</v>
      </c>
      <c r="E194" s="152" t="s">
        <v>1790</v>
      </c>
      <c r="F194" s="153" t="s">
        <v>1791</v>
      </c>
      <c r="G194" s="154" t="s">
        <v>433</v>
      </c>
      <c r="H194" s="156">
        <v>1</v>
      </c>
      <c r="I194" s="156"/>
      <c r="J194" s="155">
        <f t="shared" si="0"/>
        <v>0</v>
      </c>
      <c r="K194" s="157"/>
      <c r="L194" s="34"/>
      <c r="M194" s="158" t="s">
        <v>1</v>
      </c>
      <c r="N194" s="159" t="s">
        <v>40</v>
      </c>
      <c r="O194" s="59"/>
      <c r="P194" s="160">
        <f t="shared" si="1"/>
        <v>0</v>
      </c>
      <c r="Q194" s="160">
        <v>0</v>
      </c>
      <c r="R194" s="160">
        <f t="shared" si="2"/>
        <v>0</v>
      </c>
      <c r="S194" s="160">
        <v>0</v>
      </c>
      <c r="T194" s="161">
        <f t="shared" si="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210</v>
      </c>
      <c r="AT194" s="162" t="s">
        <v>142</v>
      </c>
      <c r="AU194" s="162" t="s">
        <v>97</v>
      </c>
      <c r="AY194" s="18" t="s">
        <v>140</v>
      </c>
      <c r="BE194" s="163">
        <f t="shared" si="4"/>
        <v>0</v>
      </c>
      <c r="BF194" s="163">
        <f t="shared" si="5"/>
        <v>0</v>
      </c>
      <c r="BG194" s="163">
        <f t="shared" si="6"/>
        <v>0</v>
      </c>
      <c r="BH194" s="163">
        <f t="shared" si="7"/>
        <v>0</v>
      </c>
      <c r="BI194" s="163">
        <f t="shared" si="8"/>
        <v>0</v>
      </c>
      <c r="BJ194" s="18" t="s">
        <v>97</v>
      </c>
      <c r="BK194" s="163">
        <f t="shared" si="9"/>
        <v>0</v>
      </c>
      <c r="BL194" s="18" t="s">
        <v>210</v>
      </c>
      <c r="BM194" s="162" t="s">
        <v>1792</v>
      </c>
    </row>
    <row r="195" spans="1:65" s="12" customFormat="1" ht="22.8" customHeight="1">
      <c r="B195" s="137"/>
      <c r="D195" s="138" t="s">
        <v>73</v>
      </c>
      <c r="E195" s="148" t="s">
        <v>1793</v>
      </c>
      <c r="F195" s="148" t="s">
        <v>1794</v>
      </c>
      <c r="I195" s="140"/>
      <c r="J195" s="149">
        <f>BK195</f>
        <v>0</v>
      </c>
      <c r="L195" s="137"/>
      <c r="M195" s="142"/>
      <c r="N195" s="143"/>
      <c r="O195" s="143"/>
      <c r="P195" s="144">
        <f>SUM(P196:P203)</f>
        <v>0</v>
      </c>
      <c r="Q195" s="143"/>
      <c r="R195" s="144">
        <f>SUM(R196:R203)</f>
        <v>1.489E-2</v>
      </c>
      <c r="S195" s="143"/>
      <c r="T195" s="145">
        <f>SUM(T196:T203)</f>
        <v>0</v>
      </c>
      <c r="AR195" s="138" t="s">
        <v>97</v>
      </c>
      <c r="AT195" s="146" t="s">
        <v>73</v>
      </c>
      <c r="AU195" s="146" t="s">
        <v>82</v>
      </c>
      <c r="AY195" s="138" t="s">
        <v>140</v>
      </c>
      <c r="BK195" s="147">
        <f>SUM(BK196:BK203)</f>
        <v>0</v>
      </c>
    </row>
    <row r="196" spans="1:65" s="2" customFormat="1" ht="34.200000000000003">
      <c r="A196" s="33"/>
      <c r="B196" s="150"/>
      <c r="C196" s="151" t="s">
        <v>237</v>
      </c>
      <c r="D196" s="151" t="s">
        <v>142</v>
      </c>
      <c r="E196" s="152" t="s">
        <v>1795</v>
      </c>
      <c r="F196" s="153" t="s">
        <v>2157</v>
      </c>
      <c r="G196" s="154" t="s">
        <v>264</v>
      </c>
      <c r="H196" s="155">
        <v>30</v>
      </c>
      <c r="I196" s="156"/>
      <c r="J196" s="155">
        <f t="shared" ref="J196:J203" si="10">ROUND(I196*H196,2)</f>
        <v>0</v>
      </c>
      <c r="K196" s="157"/>
      <c r="L196" s="34"/>
      <c r="M196" s="158" t="s">
        <v>1</v>
      </c>
      <c r="N196" s="159" t="s">
        <v>40</v>
      </c>
      <c r="O196" s="59"/>
      <c r="P196" s="160">
        <f t="shared" ref="P196:P203" si="11">O196*H196</f>
        <v>0</v>
      </c>
      <c r="Q196" s="160">
        <v>2.5999999999999998E-4</v>
      </c>
      <c r="R196" s="160">
        <f t="shared" ref="R196:R203" si="12">Q196*H196</f>
        <v>7.7999999999999996E-3</v>
      </c>
      <c r="S196" s="160">
        <v>0</v>
      </c>
      <c r="T196" s="161">
        <f t="shared" ref="T196:T203" si="13"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2" t="s">
        <v>210</v>
      </c>
      <c r="AT196" s="162" t="s">
        <v>142</v>
      </c>
      <c r="AU196" s="162" t="s">
        <v>97</v>
      </c>
      <c r="AY196" s="18" t="s">
        <v>140</v>
      </c>
      <c r="BE196" s="163">
        <f t="shared" ref="BE196:BE203" si="14">IF(N196="základná",J196,0)</f>
        <v>0</v>
      </c>
      <c r="BF196" s="163">
        <f t="shared" ref="BF196:BF203" si="15">IF(N196="znížená",J196,0)</f>
        <v>0</v>
      </c>
      <c r="BG196" s="163">
        <f t="shared" ref="BG196:BG203" si="16">IF(N196="zákl. prenesená",J196,0)</f>
        <v>0</v>
      </c>
      <c r="BH196" s="163">
        <f t="shared" ref="BH196:BH203" si="17">IF(N196="zníž. prenesená",J196,0)</f>
        <v>0</v>
      </c>
      <c r="BI196" s="163">
        <f t="shared" ref="BI196:BI203" si="18">IF(N196="nulová",J196,0)</f>
        <v>0</v>
      </c>
      <c r="BJ196" s="18" t="s">
        <v>97</v>
      </c>
      <c r="BK196" s="163">
        <f t="shared" ref="BK196:BK203" si="19">ROUND(I196*H196,2)</f>
        <v>0</v>
      </c>
      <c r="BL196" s="18" t="s">
        <v>210</v>
      </c>
      <c r="BM196" s="162" t="s">
        <v>1796</v>
      </c>
    </row>
    <row r="197" spans="1:65" s="2" customFormat="1" ht="33" customHeight="1">
      <c r="A197" s="33"/>
      <c r="B197" s="150"/>
      <c r="C197" s="151" t="s">
        <v>241</v>
      </c>
      <c r="D197" s="151" t="s">
        <v>142</v>
      </c>
      <c r="E197" s="152" t="s">
        <v>1797</v>
      </c>
      <c r="F197" s="153" t="s">
        <v>1798</v>
      </c>
      <c r="G197" s="154" t="s">
        <v>270</v>
      </c>
      <c r="H197" s="155">
        <v>20</v>
      </c>
      <c r="I197" s="156"/>
      <c r="J197" s="155">
        <f t="shared" si="10"/>
        <v>0</v>
      </c>
      <c r="K197" s="157"/>
      <c r="L197" s="34"/>
      <c r="M197" s="158" t="s">
        <v>1</v>
      </c>
      <c r="N197" s="159" t="s">
        <v>40</v>
      </c>
      <c r="O197" s="59"/>
      <c r="P197" s="160">
        <f t="shared" si="11"/>
        <v>0</v>
      </c>
      <c r="Q197" s="160">
        <v>4.0000000000000003E-5</v>
      </c>
      <c r="R197" s="160">
        <f t="shared" si="12"/>
        <v>8.0000000000000004E-4</v>
      </c>
      <c r="S197" s="160">
        <v>0</v>
      </c>
      <c r="T197" s="161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2" t="s">
        <v>210</v>
      </c>
      <c r="AT197" s="162" t="s">
        <v>142</v>
      </c>
      <c r="AU197" s="162" t="s">
        <v>97</v>
      </c>
      <c r="AY197" s="18" t="s">
        <v>140</v>
      </c>
      <c r="BE197" s="163">
        <f t="shared" si="14"/>
        <v>0</v>
      </c>
      <c r="BF197" s="163">
        <f t="shared" si="15"/>
        <v>0</v>
      </c>
      <c r="BG197" s="163">
        <f t="shared" si="16"/>
        <v>0</v>
      </c>
      <c r="BH197" s="163">
        <f t="shared" si="17"/>
        <v>0</v>
      </c>
      <c r="BI197" s="163">
        <f t="shared" si="18"/>
        <v>0</v>
      </c>
      <c r="BJ197" s="18" t="s">
        <v>97</v>
      </c>
      <c r="BK197" s="163">
        <f t="shared" si="19"/>
        <v>0</v>
      </c>
      <c r="BL197" s="18" t="s">
        <v>210</v>
      </c>
      <c r="BM197" s="162" t="s">
        <v>1799</v>
      </c>
    </row>
    <row r="198" spans="1:65" s="2" customFormat="1" ht="16.5" customHeight="1">
      <c r="A198" s="33"/>
      <c r="B198" s="150"/>
      <c r="C198" s="151" t="s">
        <v>245</v>
      </c>
      <c r="D198" s="151" t="s">
        <v>142</v>
      </c>
      <c r="E198" s="152" t="s">
        <v>1800</v>
      </c>
      <c r="F198" s="153" t="s">
        <v>1801</v>
      </c>
      <c r="G198" s="154" t="s">
        <v>270</v>
      </c>
      <c r="H198" s="155">
        <v>1</v>
      </c>
      <c r="I198" s="156"/>
      <c r="J198" s="155">
        <f t="shared" si="10"/>
        <v>0</v>
      </c>
      <c r="K198" s="157"/>
      <c r="L198" s="34"/>
      <c r="M198" s="158" t="s">
        <v>1</v>
      </c>
      <c r="N198" s="159" t="s">
        <v>40</v>
      </c>
      <c r="O198" s="59"/>
      <c r="P198" s="160">
        <f t="shared" si="11"/>
        <v>0</v>
      </c>
      <c r="Q198" s="160">
        <v>0</v>
      </c>
      <c r="R198" s="160">
        <f t="shared" si="12"/>
        <v>0</v>
      </c>
      <c r="S198" s="160">
        <v>0</v>
      </c>
      <c r="T198" s="161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2" t="s">
        <v>210</v>
      </c>
      <c r="AT198" s="162" t="s">
        <v>142</v>
      </c>
      <c r="AU198" s="162" t="s">
        <v>97</v>
      </c>
      <c r="AY198" s="18" t="s">
        <v>140</v>
      </c>
      <c r="BE198" s="163">
        <f t="shared" si="14"/>
        <v>0</v>
      </c>
      <c r="BF198" s="163">
        <f t="shared" si="15"/>
        <v>0</v>
      </c>
      <c r="BG198" s="163">
        <f t="shared" si="16"/>
        <v>0</v>
      </c>
      <c r="BH198" s="163">
        <f t="shared" si="17"/>
        <v>0</v>
      </c>
      <c r="BI198" s="163">
        <f t="shared" si="18"/>
        <v>0</v>
      </c>
      <c r="BJ198" s="18" t="s">
        <v>97</v>
      </c>
      <c r="BK198" s="163">
        <f t="shared" si="19"/>
        <v>0</v>
      </c>
      <c r="BL198" s="18" t="s">
        <v>210</v>
      </c>
      <c r="BM198" s="162" t="s">
        <v>1802</v>
      </c>
    </row>
    <row r="199" spans="1:65" s="2" customFormat="1" ht="33" customHeight="1">
      <c r="A199" s="33"/>
      <c r="B199" s="150"/>
      <c r="C199" s="151" t="s">
        <v>249</v>
      </c>
      <c r="D199" s="151" t="s">
        <v>142</v>
      </c>
      <c r="E199" s="152" t="s">
        <v>1803</v>
      </c>
      <c r="F199" s="153" t="s">
        <v>1804</v>
      </c>
      <c r="G199" s="154" t="s">
        <v>270</v>
      </c>
      <c r="H199" s="155">
        <v>1</v>
      </c>
      <c r="I199" s="156"/>
      <c r="J199" s="155">
        <f t="shared" si="10"/>
        <v>0</v>
      </c>
      <c r="K199" s="157"/>
      <c r="L199" s="34"/>
      <c r="M199" s="158" t="s">
        <v>1</v>
      </c>
      <c r="N199" s="159" t="s">
        <v>40</v>
      </c>
      <c r="O199" s="59"/>
      <c r="P199" s="160">
        <f t="shared" si="11"/>
        <v>0</v>
      </c>
      <c r="Q199" s="160">
        <v>2.5999999999999998E-4</v>
      </c>
      <c r="R199" s="160">
        <f t="shared" si="12"/>
        <v>2.5999999999999998E-4</v>
      </c>
      <c r="S199" s="160">
        <v>0</v>
      </c>
      <c r="T199" s="161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210</v>
      </c>
      <c r="AT199" s="162" t="s">
        <v>142</v>
      </c>
      <c r="AU199" s="162" t="s">
        <v>97</v>
      </c>
      <c r="AY199" s="18" t="s">
        <v>140</v>
      </c>
      <c r="BE199" s="163">
        <f t="shared" si="14"/>
        <v>0</v>
      </c>
      <c r="BF199" s="163">
        <f t="shared" si="15"/>
        <v>0</v>
      </c>
      <c r="BG199" s="163">
        <f t="shared" si="16"/>
        <v>0</v>
      </c>
      <c r="BH199" s="163">
        <f t="shared" si="17"/>
        <v>0</v>
      </c>
      <c r="BI199" s="163">
        <f t="shared" si="18"/>
        <v>0</v>
      </c>
      <c r="BJ199" s="18" t="s">
        <v>97</v>
      </c>
      <c r="BK199" s="163">
        <f t="shared" si="19"/>
        <v>0</v>
      </c>
      <c r="BL199" s="18" t="s">
        <v>210</v>
      </c>
      <c r="BM199" s="162" t="s">
        <v>1805</v>
      </c>
    </row>
    <row r="200" spans="1:65" s="2" customFormat="1" ht="16.5" customHeight="1">
      <c r="A200" s="33"/>
      <c r="B200" s="150"/>
      <c r="C200" s="181" t="s">
        <v>253</v>
      </c>
      <c r="D200" s="181" t="s">
        <v>189</v>
      </c>
      <c r="E200" s="182" t="s">
        <v>1806</v>
      </c>
      <c r="F200" s="183" t="s">
        <v>2158</v>
      </c>
      <c r="G200" s="184" t="s">
        <v>270</v>
      </c>
      <c r="H200" s="185">
        <v>1</v>
      </c>
      <c r="I200" s="186"/>
      <c r="J200" s="185">
        <f t="shared" si="10"/>
        <v>0</v>
      </c>
      <c r="K200" s="187"/>
      <c r="L200" s="188"/>
      <c r="M200" s="189" t="s">
        <v>1</v>
      </c>
      <c r="N200" s="190" t="s">
        <v>40</v>
      </c>
      <c r="O200" s="59"/>
      <c r="P200" s="160">
        <f t="shared" si="11"/>
        <v>0</v>
      </c>
      <c r="Q200" s="160">
        <v>3.3E-4</v>
      </c>
      <c r="R200" s="160">
        <f t="shared" si="12"/>
        <v>3.3E-4</v>
      </c>
      <c r="S200" s="160">
        <v>0</v>
      </c>
      <c r="T200" s="161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2" t="s">
        <v>276</v>
      </c>
      <c r="AT200" s="162" t="s">
        <v>189</v>
      </c>
      <c r="AU200" s="162" t="s">
        <v>97</v>
      </c>
      <c r="AY200" s="18" t="s">
        <v>140</v>
      </c>
      <c r="BE200" s="163">
        <f t="shared" si="14"/>
        <v>0</v>
      </c>
      <c r="BF200" s="163">
        <f t="shared" si="15"/>
        <v>0</v>
      </c>
      <c r="BG200" s="163">
        <f t="shared" si="16"/>
        <v>0</v>
      </c>
      <c r="BH200" s="163">
        <f t="shared" si="17"/>
        <v>0</v>
      </c>
      <c r="BI200" s="163">
        <f t="shared" si="18"/>
        <v>0</v>
      </c>
      <c r="BJ200" s="18" t="s">
        <v>97</v>
      </c>
      <c r="BK200" s="163">
        <f t="shared" si="19"/>
        <v>0</v>
      </c>
      <c r="BL200" s="18" t="s">
        <v>210</v>
      </c>
      <c r="BM200" s="162" t="s">
        <v>1807</v>
      </c>
    </row>
    <row r="201" spans="1:65" s="2" customFormat="1" ht="21.75" customHeight="1">
      <c r="A201" s="33"/>
      <c r="B201" s="150"/>
      <c r="C201" s="151" t="s">
        <v>257</v>
      </c>
      <c r="D201" s="151" t="s">
        <v>142</v>
      </c>
      <c r="E201" s="152" t="s">
        <v>1808</v>
      </c>
      <c r="F201" s="153" t="s">
        <v>1809</v>
      </c>
      <c r="G201" s="154" t="s">
        <v>264</v>
      </c>
      <c r="H201" s="155">
        <v>30</v>
      </c>
      <c r="I201" s="156"/>
      <c r="J201" s="155">
        <f t="shared" si="10"/>
        <v>0</v>
      </c>
      <c r="K201" s="157"/>
      <c r="L201" s="34"/>
      <c r="M201" s="158" t="s">
        <v>1</v>
      </c>
      <c r="N201" s="159" t="s">
        <v>40</v>
      </c>
      <c r="O201" s="59"/>
      <c r="P201" s="160">
        <f t="shared" si="11"/>
        <v>0</v>
      </c>
      <c r="Q201" s="160">
        <v>1.8000000000000001E-4</v>
      </c>
      <c r="R201" s="160">
        <f t="shared" si="12"/>
        <v>5.4000000000000003E-3</v>
      </c>
      <c r="S201" s="160">
        <v>0</v>
      </c>
      <c r="T201" s="161">
        <f t="shared" si="1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2" t="s">
        <v>210</v>
      </c>
      <c r="AT201" s="162" t="s">
        <v>142</v>
      </c>
      <c r="AU201" s="162" t="s">
        <v>97</v>
      </c>
      <c r="AY201" s="18" t="s">
        <v>140</v>
      </c>
      <c r="BE201" s="163">
        <f t="shared" si="14"/>
        <v>0</v>
      </c>
      <c r="BF201" s="163">
        <f t="shared" si="15"/>
        <v>0</v>
      </c>
      <c r="BG201" s="163">
        <f t="shared" si="16"/>
        <v>0</v>
      </c>
      <c r="BH201" s="163">
        <f t="shared" si="17"/>
        <v>0</v>
      </c>
      <c r="BI201" s="163">
        <f t="shared" si="18"/>
        <v>0</v>
      </c>
      <c r="BJ201" s="18" t="s">
        <v>97</v>
      </c>
      <c r="BK201" s="163">
        <f t="shared" si="19"/>
        <v>0</v>
      </c>
      <c r="BL201" s="18" t="s">
        <v>210</v>
      </c>
      <c r="BM201" s="162" t="s">
        <v>1810</v>
      </c>
    </row>
    <row r="202" spans="1:65" s="2" customFormat="1" ht="21.75" customHeight="1">
      <c r="A202" s="33"/>
      <c r="B202" s="150"/>
      <c r="C202" s="151" t="s">
        <v>261</v>
      </c>
      <c r="D202" s="151" t="s">
        <v>142</v>
      </c>
      <c r="E202" s="152" t="s">
        <v>1811</v>
      </c>
      <c r="F202" s="153" t="s">
        <v>1812</v>
      </c>
      <c r="G202" s="154" t="s">
        <v>264</v>
      </c>
      <c r="H202" s="155">
        <v>30</v>
      </c>
      <c r="I202" s="156"/>
      <c r="J202" s="155">
        <f t="shared" si="10"/>
        <v>0</v>
      </c>
      <c r="K202" s="157"/>
      <c r="L202" s="34"/>
      <c r="M202" s="158" t="s">
        <v>1</v>
      </c>
      <c r="N202" s="159" t="s">
        <v>40</v>
      </c>
      <c r="O202" s="59"/>
      <c r="P202" s="160">
        <f t="shared" si="11"/>
        <v>0</v>
      </c>
      <c r="Q202" s="160">
        <v>1.0000000000000001E-5</v>
      </c>
      <c r="R202" s="160">
        <f t="shared" si="12"/>
        <v>3.0000000000000003E-4</v>
      </c>
      <c r="S202" s="160">
        <v>0</v>
      </c>
      <c r="T202" s="161">
        <f t="shared" si="1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2" t="s">
        <v>210</v>
      </c>
      <c r="AT202" s="162" t="s">
        <v>142</v>
      </c>
      <c r="AU202" s="162" t="s">
        <v>97</v>
      </c>
      <c r="AY202" s="18" t="s">
        <v>140</v>
      </c>
      <c r="BE202" s="163">
        <f t="shared" si="14"/>
        <v>0</v>
      </c>
      <c r="BF202" s="163">
        <f t="shared" si="15"/>
        <v>0</v>
      </c>
      <c r="BG202" s="163">
        <f t="shared" si="16"/>
        <v>0</v>
      </c>
      <c r="BH202" s="163">
        <f t="shared" si="17"/>
        <v>0</v>
      </c>
      <c r="BI202" s="163">
        <f t="shared" si="18"/>
        <v>0</v>
      </c>
      <c r="BJ202" s="18" t="s">
        <v>97</v>
      </c>
      <c r="BK202" s="163">
        <f t="shared" si="19"/>
        <v>0</v>
      </c>
      <c r="BL202" s="18" t="s">
        <v>210</v>
      </c>
      <c r="BM202" s="162" t="s">
        <v>1813</v>
      </c>
    </row>
    <row r="203" spans="1:65" s="2" customFormat="1" ht="21.75" customHeight="1">
      <c r="A203" s="33"/>
      <c r="B203" s="150"/>
      <c r="C203" s="151" t="s">
        <v>267</v>
      </c>
      <c r="D203" s="151" t="s">
        <v>142</v>
      </c>
      <c r="E203" s="152" t="s">
        <v>1814</v>
      </c>
      <c r="F203" s="153" t="s">
        <v>1815</v>
      </c>
      <c r="G203" s="154" t="s">
        <v>433</v>
      </c>
      <c r="H203" s="156">
        <v>0.7</v>
      </c>
      <c r="I203" s="156"/>
      <c r="J203" s="155">
        <f t="shared" si="10"/>
        <v>0</v>
      </c>
      <c r="K203" s="157"/>
      <c r="L203" s="34"/>
      <c r="M203" s="158" t="s">
        <v>1</v>
      </c>
      <c r="N203" s="159" t="s">
        <v>40</v>
      </c>
      <c r="O203" s="59"/>
      <c r="P203" s="160">
        <f t="shared" si="11"/>
        <v>0</v>
      </c>
      <c r="Q203" s="160">
        <v>0</v>
      </c>
      <c r="R203" s="160">
        <f t="shared" si="12"/>
        <v>0</v>
      </c>
      <c r="S203" s="160">
        <v>0</v>
      </c>
      <c r="T203" s="161">
        <f t="shared" si="1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2" t="s">
        <v>210</v>
      </c>
      <c r="AT203" s="162" t="s">
        <v>142</v>
      </c>
      <c r="AU203" s="162" t="s">
        <v>97</v>
      </c>
      <c r="AY203" s="18" t="s">
        <v>140</v>
      </c>
      <c r="BE203" s="163">
        <f t="shared" si="14"/>
        <v>0</v>
      </c>
      <c r="BF203" s="163">
        <f t="shared" si="15"/>
        <v>0</v>
      </c>
      <c r="BG203" s="163">
        <f t="shared" si="16"/>
        <v>0</v>
      </c>
      <c r="BH203" s="163">
        <f t="shared" si="17"/>
        <v>0</v>
      </c>
      <c r="BI203" s="163">
        <f t="shared" si="18"/>
        <v>0</v>
      </c>
      <c r="BJ203" s="18" t="s">
        <v>97</v>
      </c>
      <c r="BK203" s="163">
        <f t="shared" si="19"/>
        <v>0</v>
      </c>
      <c r="BL203" s="18" t="s">
        <v>210</v>
      </c>
      <c r="BM203" s="162" t="s">
        <v>1816</v>
      </c>
    </row>
    <row r="204" spans="1:65" s="12" customFormat="1" ht="22.8" customHeight="1">
      <c r="B204" s="137"/>
      <c r="D204" s="138" t="s">
        <v>73</v>
      </c>
      <c r="E204" s="148" t="s">
        <v>1817</v>
      </c>
      <c r="F204" s="148" t="s">
        <v>1818</v>
      </c>
      <c r="I204" s="140"/>
      <c r="J204" s="149">
        <f>BK204</f>
        <v>0</v>
      </c>
      <c r="L204" s="137"/>
      <c r="M204" s="142"/>
      <c r="N204" s="143"/>
      <c r="O204" s="143"/>
      <c r="P204" s="144">
        <f>SUM(P205:P211)</f>
        <v>0</v>
      </c>
      <c r="Q204" s="143"/>
      <c r="R204" s="144">
        <f>SUM(R205:R211)</f>
        <v>9.4691500000000012E-2</v>
      </c>
      <c r="S204" s="143"/>
      <c r="T204" s="145">
        <f>SUM(T205:T211)</f>
        <v>0</v>
      </c>
      <c r="AR204" s="138" t="s">
        <v>97</v>
      </c>
      <c r="AT204" s="146" t="s">
        <v>73</v>
      </c>
      <c r="AU204" s="146" t="s">
        <v>82</v>
      </c>
      <c r="AY204" s="138" t="s">
        <v>140</v>
      </c>
      <c r="BK204" s="147">
        <f>SUM(BK205:BK211)</f>
        <v>0</v>
      </c>
    </row>
    <row r="205" spans="1:65" s="2" customFormat="1" ht="21.75" customHeight="1">
      <c r="A205" s="33"/>
      <c r="B205" s="150"/>
      <c r="C205" s="151" t="s">
        <v>272</v>
      </c>
      <c r="D205" s="151" t="s">
        <v>142</v>
      </c>
      <c r="E205" s="152" t="s">
        <v>1819</v>
      </c>
      <c r="F205" s="153" t="s">
        <v>1820</v>
      </c>
      <c r="G205" s="154" t="s">
        <v>1821</v>
      </c>
      <c r="H205" s="155">
        <v>1</v>
      </c>
      <c r="I205" s="156"/>
      <c r="J205" s="155">
        <f>ROUND(I205*H205,2)</f>
        <v>0</v>
      </c>
      <c r="K205" s="157"/>
      <c r="L205" s="34"/>
      <c r="M205" s="158" t="s">
        <v>1</v>
      </c>
      <c r="N205" s="159" t="s">
        <v>40</v>
      </c>
      <c r="O205" s="59"/>
      <c r="P205" s="160">
        <f>O205*H205</f>
        <v>0</v>
      </c>
      <c r="Q205" s="160">
        <v>3.4000000000000002E-4</v>
      </c>
      <c r="R205" s="160">
        <f>Q205*H205</f>
        <v>3.4000000000000002E-4</v>
      </c>
      <c r="S205" s="160">
        <v>0</v>
      </c>
      <c r="T205" s="16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2" t="s">
        <v>210</v>
      </c>
      <c r="AT205" s="162" t="s">
        <v>142</v>
      </c>
      <c r="AU205" s="162" t="s">
        <v>97</v>
      </c>
      <c r="AY205" s="18" t="s">
        <v>140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8" t="s">
        <v>97</v>
      </c>
      <c r="BK205" s="163">
        <f>ROUND(I205*H205,2)</f>
        <v>0</v>
      </c>
      <c r="BL205" s="18" t="s">
        <v>210</v>
      </c>
      <c r="BM205" s="162" t="s">
        <v>1822</v>
      </c>
    </row>
    <row r="206" spans="1:65" s="2" customFormat="1" ht="33" customHeight="1">
      <c r="A206" s="33"/>
      <c r="B206" s="150"/>
      <c r="C206" s="181" t="s">
        <v>276</v>
      </c>
      <c r="D206" s="181" t="s">
        <v>189</v>
      </c>
      <c r="E206" s="182" t="s">
        <v>1823</v>
      </c>
      <c r="F206" s="183" t="s">
        <v>1824</v>
      </c>
      <c r="G206" s="184" t="s">
        <v>270</v>
      </c>
      <c r="H206" s="185">
        <v>1</v>
      </c>
      <c r="I206" s="186"/>
      <c r="J206" s="185">
        <f>ROUND(I206*H206,2)</f>
        <v>0</v>
      </c>
      <c r="K206" s="187"/>
      <c r="L206" s="188"/>
      <c r="M206" s="189" t="s">
        <v>1</v>
      </c>
      <c r="N206" s="190" t="s">
        <v>40</v>
      </c>
      <c r="O206" s="59"/>
      <c r="P206" s="160">
        <f>O206*H206</f>
        <v>0</v>
      </c>
      <c r="Q206" s="160">
        <v>7.2300000000000003E-3</v>
      </c>
      <c r="R206" s="160">
        <f>Q206*H206</f>
        <v>7.2300000000000003E-3</v>
      </c>
      <c r="S206" s="160">
        <v>0</v>
      </c>
      <c r="T206" s="16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2" t="s">
        <v>276</v>
      </c>
      <c r="AT206" s="162" t="s">
        <v>189</v>
      </c>
      <c r="AU206" s="162" t="s">
        <v>97</v>
      </c>
      <c r="AY206" s="18" t="s">
        <v>140</v>
      </c>
      <c r="BE206" s="163">
        <f>IF(N206="základná",J206,0)</f>
        <v>0</v>
      </c>
      <c r="BF206" s="163">
        <f>IF(N206="znížená",J206,0)</f>
        <v>0</v>
      </c>
      <c r="BG206" s="163">
        <f>IF(N206="zákl. prenesená",J206,0)</f>
        <v>0</v>
      </c>
      <c r="BH206" s="163">
        <f>IF(N206="zníž. prenesená",J206,0)</f>
        <v>0</v>
      </c>
      <c r="BI206" s="163">
        <f>IF(N206="nulová",J206,0)</f>
        <v>0</v>
      </c>
      <c r="BJ206" s="18" t="s">
        <v>97</v>
      </c>
      <c r="BK206" s="163">
        <f>ROUND(I206*H206,2)</f>
        <v>0</v>
      </c>
      <c r="BL206" s="18" t="s">
        <v>210</v>
      </c>
      <c r="BM206" s="162" t="s">
        <v>1825</v>
      </c>
    </row>
    <row r="207" spans="1:65" s="2" customFormat="1" ht="21.75" customHeight="1">
      <c r="A207" s="33"/>
      <c r="B207" s="150"/>
      <c r="C207" s="181" t="s">
        <v>280</v>
      </c>
      <c r="D207" s="181" t="s">
        <v>189</v>
      </c>
      <c r="E207" s="182" t="s">
        <v>1826</v>
      </c>
      <c r="F207" s="183" t="s">
        <v>1827</v>
      </c>
      <c r="G207" s="184" t="s">
        <v>270</v>
      </c>
      <c r="H207" s="185">
        <v>1</v>
      </c>
      <c r="I207" s="186"/>
      <c r="J207" s="185">
        <f>ROUND(I207*H207,2)</f>
        <v>0</v>
      </c>
      <c r="K207" s="187"/>
      <c r="L207" s="188"/>
      <c r="M207" s="189" t="s">
        <v>1</v>
      </c>
      <c r="N207" s="190" t="s">
        <v>40</v>
      </c>
      <c r="O207" s="59"/>
      <c r="P207" s="160">
        <f>O207*H207</f>
        <v>0</v>
      </c>
      <c r="Q207" s="160">
        <v>7.2300000000000003E-3</v>
      </c>
      <c r="R207" s="160">
        <f>Q207*H207</f>
        <v>7.2300000000000003E-3</v>
      </c>
      <c r="S207" s="160">
        <v>0</v>
      </c>
      <c r="T207" s="161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2" t="s">
        <v>276</v>
      </c>
      <c r="AT207" s="162" t="s">
        <v>189</v>
      </c>
      <c r="AU207" s="162" t="s">
        <v>97</v>
      </c>
      <c r="AY207" s="18" t="s">
        <v>140</v>
      </c>
      <c r="BE207" s="163">
        <f>IF(N207="základná",J207,0)</f>
        <v>0</v>
      </c>
      <c r="BF207" s="163">
        <f>IF(N207="znížená",J207,0)</f>
        <v>0</v>
      </c>
      <c r="BG207" s="163">
        <f>IF(N207="zákl. prenesená",J207,0)</f>
        <v>0</v>
      </c>
      <c r="BH207" s="163">
        <f>IF(N207="zníž. prenesená",J207,0)</f>
        <v>0</v>
      </c>
      <c r="BI207" s="163">
        <f>IF(N207="nulová",J207,0)</f>
        <v>0</v>
      </c>
      <c r="BJ207" s="18" t="s">
        <v>97</v>
      </c>
      <c r="BK207" s="163">
        <f>ROUND(I207*H207,2)</f>
        <v>0</v>
      </c>
      <c r="BL207" s="18" t="s">
        <v>210</v>
      </c>
      <c r="BM207" s="162" t="s">
        <v>1828</v>
      </c>
    </row>
    <row r="208" spans="1:65" s="2" customFormat="1" ht="16.5" customHeight="1">
      <c r="A208" s="33"/>
      <c r="B208" s="150"/>
      <c r="C208" s="181" t="s">
        <v>284</v>
      </c>
      <c r="D208" s="181" t="s">
        <v>189</v>
      </c>
      <c r="E208" s="182" t="s">
        <v>1829</v>
      </c>
      <c r="F208" s="183" t="s">
        <v>1830</v>
      </c>
      <c r="G208" s="184" t="s">
        <v>264</v>
      </c>
      <c r="H208" s="185">
        <v>11.05</v>
      </c>
      <c r="I208" s="186"/>
      <c r="J208" s="185">
        <f>ROUND(I208*H208,2)</f>
        <v>0</v>
      </c>
      <c r="K208" s="187"/>
      <c r="L208" s="188"/>
      <c r="M208" s="189" t="s">
        <v>1</v>
      </c>
      <c r="N208" s="190" t="s">
        <v>40</v>
      </c>
      <c r="O208" s="59"/>
      <c r="P208" s="160">
        <f>O208*H208</f>
        <v>0</v>
      </c>
      <c r="Q208" s="160">
        <v>7.2300000000000003E-3</v>
      </c>
      <c r="R208" s="160">
        <f>Q208*H208</f>
        <v>7.9891500000000004E-2</v>
      </c>
      <c r="S208" s="160">
        <v>0</v>
      </c>
      <c r="T208" s="161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2" t="s">
        <v>276</v>
      </c>
      <c r="AT208" s="162" t="s">
        <v>189</v>
      </c>
      <c r="AU208" s="162" t="s">
        <v>97</v>
      </c>
      <c r="AY208" s="18" t="s">
        <v>140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8" t="s">
        <v>97</v>
      </c>
      <c r="BK208" s="163">
        <f>ROUND(I208*H208,2)</f>
        <v>0</v>
      </c>
      <c r="BL208" s="18" t="s">
        <v>210</v>
      </c>
      <c r="BM208" s="162" t="s">
        <v>1831</v>
      </c>
    </row>
    <row r="209" spans="1:65" s="13" customFormat="1">
      <c r="B209" s="164"/>
      <c r="D209" s="165" t="s">
        <v>180</v>
      </c>
      <c r="E209" s="166" t="s">
        <v>1</v>
      </c>
      <c r="F209" s="167" t="s">
        <v>1832</v>
      </c>
      <c r="H209" s="168">
        <v>11.05</v>
      </c>
      <c r="I209" s="169"/>
      <c r="L209" s="164"/>
      <c r="M209" s="170"/>
      <c r="N209" s="171"/>
      <c r="O209" s="171"/>
      <c r="P209" s="171"/>
      <c r="Q209" s="171"/>
      <c r="R209" s="171"/>
      <c r="S209" s="171"/>
      <c r="T209" s="172"/>
      <c r="AT209" s="166" t="s">
        <v>180</v>
      </c>
      <c r="AU209" s="166" t="s">
        <v>97</v>
      </c>
      <c r="AV209" s="13" t="s">
        <v>97</v>
      </c>
      <c r="AW209" s="13" t="s">
        <v>30</v>
      </c>
      <c r="AX209" s="13" t="s">
        <v>74</v>
      </c>
      <c r="AY209" s="166" t="s">
        <v>140</v>
      </c>
    </row>
    <row r="210" spans="1:65" s="14" customFormat="1">
      <c r="B210" s="173"/>
      <c r="D210" s="165" t="s">
        <v>180</v>
      </c>
      <c r="E210" s="174" t="s">
        <v>1</v>
      </c>
      <c r="F210" s="175" t="s">
        <v>182</v>
      </c>
      <c r="H210" s="176">
        <v>11.05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180</v>
      </c>
      <c r="AU210" s="174" t="s">
        <v>97</v>
      </c>
      <c r="AV210" s="14" t="s">
        <v>146</v>
      </c>
      <c r="AW210" s="14" t="s">
        <v>30</v>
      </c>
      <c r="AX210" s="14" t="s">
        <v>82</v>
      </c>
      <c r="AY210" s="174" t="s">
        <v>140</v>
      </c>
    </row>
    <row r="211" spans="1:65" s="2" customFormat="1" ht="21.75" customHeight="1">
      <c r="A211" s="33"/>
      <c r="B211" s="150"/>
      <c r="C211" s="151" t="s">
        <v>288</v>
      </c>
      <c r="D211" s="151" t="s">
        <v>142</v>
      </c>
      <c r="E211" s="152" t="s">
        <v>1833</v>
      </c>
      <c r="F211" s="153" t="s">
        <v>1834</v>
      </c>
      <c r="G211" s="154" t="s">
        <v>433</v>
      </c>
      <c r="H211" s="156">
        <v>0.3</v>
      </c>
      <c r="I211" s="156"/>
      <c r="J211" s="155">
        <f>ROUND(I211*H211,2)</f>
        <v>0</v>
      </c>
      <c r="K211" s="157"/>
      <c r="L211" s="34"/>
      <c r="M211" s="158" t="s">
        <v>1</v>
      </c>
      <c r="N211" s="159" t="s">
        <v>40</v>
      </c>
      <c r="O211" s="59"/>
      <c r="P211" s="160">
        <f>O211*H211</f>
        <v>0</v>
      </c>
      <c r="Q211" s="160">
        <v>0</v>
      </c>
      <c r="R211" s="160">
        <f>Q211*H211</f>
        <v>0</v>
      </c>
      <c r="S211" s="160">
        <v>0</v>
      </c>
      <c r="T211" s="161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2" t="s">
        <v>210</v>
      </c>
      <c r="AT211" s="162" t="s">
        <v>142</v>
      </c>
      <c r="AU211" s="162" t="s">
        <v>97</v>
      </c>
      <c r="AY211" s="18" t="s">
        <v>140</v>
      </c>
      <c r="BE211" s="163">
        <f>IF(N211="základná",J211,0)</f>
        <v>0</v>
      </c>
      <c r="BF211" s="163">
        <f>IF(N211="znížená",J211,0)</f>
        <v>0</v>
      </c>
      <c r="BG211" s="163">
        <f>IF(N211="zákl. prenesená",J211,0)</f>
        <v>0</v>
      </c>
      <c r="BH211" s="163">
        <f>IF(N211="zníž. prenesená",J211,0)</f>
        <v>0</v>
      </c>
      <c r="BI211" s="163">
        <f>IF(N211="nulová",J211,0)</f>
        <v>0</v>
      </c>
      <c r="BJ211" s="18" t="s">
        <v>97</v>
      </c>
      <c r="BK211" s="163">
        <f>ROUND(I211*H211,2)</f>
        <v>0</v>
      </c>
      <c r="BL211" s="18" t="s">
        <v>210</v>
      </c>
      <c r="BM211" s="162" t="s">
        <v>1835</v>
      </c>
    </row>
    <row r="212" spans="1:65" s="12" customFormat="1" ht="22.8" customHeight="1">
      <c r="B212" s="137"/>
      <c r="D212" s="138" t="s">
        <v>73</v>
      </c>
      <c r="E212" s="148" t="s">
        <v>1836</v>
      </c>
      <c r="F212" s="148" t="s">
        <v>1837</v>
      </c>
      <c r="I212" s="140"/>
      <c r="J212" s="149">
        <f>BK212</f>
        <v>0</v>
      </c>
      <c r="L212" s="137"/>
      <c r="M212" s="142"/>
      <c r="N212" s="143"/>
      <c r="O212" s="143"/>
      <c r="P212" s="144">
        <f>SUM(P213:P219)</f>
        <v>0</v>
      </c>
      <c r="Q212" s="143"/>
      <c r="R212" s="144">
        <f>SUM(R213:R219)</f>
        <v>0.19913400000000001</v>
      </c>
      <c r="S212" s="143"/>
      <c r="T212" s="145">
        <f>SUM(T213:T219)</f>
        <v>0</v>
      </c>
      <c r="AR212" s="138" t="s">
        <v>97</v>
      </c>
      <c r="AT212" s="146" t="s">
        <v>73</v>
      </c>
      <c r="AU212" s="146" t="s">
        <v>82</v>
      </c>
      <c r="AY212" s="138" t="s">
        <v>140</v>
      </c>
      <c r="BK212" s="147">
        <f>SUM(BK213:BK219)</f>
        <v>0</v>
      </c>
    </row>
    <row r="213" spans="1:65" s="2" customFormat="1" ht="33" customHeight="1">
      <c r="A213" s="33"/>
      <c r="B213" s="150"/>
      <c r="C213" s="151" t="s">
        <v>292</v>
      </c>
      <c r="D213" s="151" t="s">
        <v>142</v>
      </c>
      <c r="E213" s="152" t="s">
        <v>1838</v>
      </c>
      <c r="F213" s="153" t="s">
        <v>1839</v>
      </c>
      <c r="G213" s="154" t="s">
        <v>145</v>
      </c>
      <c r="H213" s="155">
        <v>7.65</v>
      </c>
      <c r="I213" s="156"/>
      <c r="J213" s="155">
        <f>ROUND(I213*H213,2)</f>
        <v>0</v>
      </c>
      <c r="K213" s="157"/>
      <c r="L213" s="34"/>
      <c r="M213" s="158" t="s">
        <v>1</v>
      </c>
      <c r="N213" s="159" t="s">
        <v>40</v>
      </c>
      <c r="O213" s="59"/>
      <c r="P213" s="160">
        <f>O213*H213</f>
        <v>0</v>
      </c>
      <c r="Q213" s="160">
        <v>2.504E-2</v>
      </c>
      <c r="R213" s="160">
        <f>Q213*H213</f>
        <v>0.191556</v>
      </c>
      <c r="S213" s="160">
        <v>0</v>
      </c>
      <c r="T213" s="161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2" t="s">
        <v>210</v>
      </c>
      <c r="AT213" s="162" t="s">
        <v>142</v>
      </c>
      <c r="AU213" s="162" t="s">
        <v>97</v>
      </c>
      <c r="AY213" s="18" t="s">
        <v>140</v>
      </c>
      <c r="BE213" s="163">
        <f>IF(N213="základná",J213,0)</f>
        <v>0</v>
      </c>
      <c r="BF213" s="163">
        <f>IF(N213="znížená",J213,0)</f>
        <v>0</v>
      </c>
      <c r="BG213" s="163">
        <f>IF(N213="zákl. prenesená",J213,0)</f>
        <v>0</v>
      </c>
      <c r="BH213" s="163">
        <f>IF(N213="zníž. prenesená",J213,0)</f>
        <v>0</v>
      </c>
      <c r="BI213" s="163">
        <f>IF(N213="nulová",J213,0)</f>
        <v>0</v>
      </c>
      <c r="BJ213" s="18" t="s">
        <v>97</v>
      </c>
      <c r="BK213" s="163">
        <f>ROUND(I213*H213,2)</f>
        <v>0</v>
      </c>
      <c r="BL213" s="18" t="s">
        <v>210</v>
      </c>
      <c r="BM213" s="162" t="s">
        <v>1840</v>
      </c>
    </row>
    <row r="214" spans="1:65" s="13" customFormat="1">
      <c r="B214" s="164"/>
      <c r="D214" s="165" t="s">
        <v>180</v>
      </c>
      <c r="E214" s="166" t="s">
        <v>1</v>
      </c>
      <c r="F214" s="167" t="s">
        <v>1841</v>
      </c>
      <c r="H214" s="168">
        <v>7.65</v>
      </c>
      <c r="I214" s="169"/>
      <c r="L214" s="164"/>
      <c r="M214" s="170"/>
      <c r="N214" s="171"/>
      <c r="O214" s="171"/>
      <c r="P214" s="171"/>
      <c r="Q214" s="171"/>
      <c r="R214" s="171"/>
      <c r="S214" s="171"/>
      <c r="T214" s="172"/>
      <c r="AT214" s="166" t="s">
        <v>180</v>
      </c>
      <c r="AU214" s="166" t="s">
        <v>97</v>
      </c>
      <c r="AV214" s="13" t="s">
        <v>97</v>
      </c>
      <c r="AW214" s="13" t="s">
        <v>30</v>
      </c>
      <c r="AX214" s="13" t="s">
        <v>74</v>
      </c>
      <c r="AY214" s="166" t="s">
        <v>140</v>
      </c>
    </row>
    <row r="215" spans="1:65" s="14" customFormat="1">
      <c r="B215" s="173"/>
      <c r="D215" s="165" t="s">
        <v>180</v>
      </c>
      <c r="E215" s="174" t="s">
        <v>1</v>
      </c>
      <c r="F215" s="175" t="s">
        <v>182</v>
      </c>
      <c r="H215" s="176">
        <v>7.65</v>
      </c>
      <c r="I215" s="177"/>
      <c r="L215" s="173"/>
      <c r="M215" s="178"/>
      <c r="N215" s="179"/>
      <c r="O215" s="179"/>
      <c r="P215" s="179"/>
      <c r="Q215" s="179"/>
      <c r="R215" s="179"/>
      <c r="S215" s="179"/>
      <c r="T215" s="180"/>
      <c r="AT215" s="174" t="s">
        <v>180</v>
      </c>
      <c r="AU215" s="174" t="s">
        <v>97</v>
      </c>
      <c r="AV215" s="14" t="s">
        <v>146</v>
      </c>
      <c r="AW215" s="14" t="s">
        <v>30</v>
      </c>
      <c r="AX215" s="14" t="s">
        <v>82</v>
      </c>
      <c r="AY215" s="174" t="s">
        <v>140</v>
      </c>
    </row>
    <row r="216" spans="1:65" s="2" customFormat="1" ht="22.8">
      <c r="A216" s="33"/>
      <c r="B216" s="150"/>
      <c r="C216" s="181" t="s">
        <v>296</v>
      </c>
      <c r="D216" s="181" t="s">
        <v>189</v>
      </c>
      <c r="E216" s="182" t="s">
        <v>1842</v>
      </c>
      <c r="F216" s="183" t="s">
        <v>2159</v>
      </c>
      <c r="G216" s="184" t="s">
        <v>145</v>
      </c>
      <c r="H216" s="185">
        <v>8.42</v>
      </c>
      <c r="I216" s="186"/>
      <c r="J216" s="185">
        <f>ROUND(I216*H216,2)</f>
        <v>0</v>
      </c>
      <c r="K216" s="187"/>
      <c r="L216" s="188"/>
      <c r="M216" s="189" t="s">
        <v>1</v>
      </c>
      <c r="N216" s="190" t="s">
        <v>40</v>
      </c>
      <c r="O216" s="59"/>
      <c r="P216" s="160">
        <f>O216*H216</f>
        <v>0</v>
      </c>
      <c r="Q216" s="160">
        <v>8.9999999999999998E-4</v>
      </c>
      <c r="R216" s="160">
        <f>Q216*H216</f>
        <v>7.5779999999999997E-3</v>
      </c>
      <c r="S216" s="160">
        <v>0</v>
      </c>
      <c r="T216" s="161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2" t="s">
        <v>276</v>
      </c>
      <c r="AT216" s="162" t="s">
        <v>189</v>
      </c>
      <c r="AU216" s="162" t="s">
        <v>97</v>
      </c>
      <c r="AY216" s="18" t="s">
        <v>140</v>
      </c>
      <c r="BE216" s="163">
        <f>IF(N216="základná",J216,0)</f>
        <v>0</v>
      </c>
      <c r="BF216" s="163">
        <f>IF(N216="znížená",J216,0)</f>
        <v>0</v>
      </c>
      <c r="BG216" s="163">
        <f>IF(N216="zákl. prenesená",J216,0)</f>
        <v>0</v>
      </c>
      <c r="BH216" s="163">
        <f>IF(N216="zníž. prenesená",J216,0)</f>
        <v>0</v>
      </c>
      <c r="BI216" s="163">
        <f>IF(N216="nulová",J216,0)</f>
        <v>0</v>
      </c>
      <c r="BJ216" s="18" t="s">
        <v>97</v>
      </c>
      <c r="BK216" s="163">
        <f>ROUND(I216*H216,2)</f>
        <v>0</v>
      </c>
      <c r="BL216" s="18" t="s">
        <v>210</v>
      </c>
      <c r="BM216" s="162" t="s">
        <v>1843</v>
      </c>
    </row>
    <row r="217" spans="1:65" s="13" customFormat="1">
      <c r="B217" s="164"/>
      <c r="D217" s="165" t="s">
        <v>180</v>
      </c>
      <c r="E217" s="166" t="s">
        <v>1</v>
      </c>
      <c r="F217" s="167" t="s">
        <v>1844</v>
      </c>
      <c r="H217" s="168">
        <v>8.42</v>
      </c>
      <c r="I217" s="169"/>
      <c r="L217" s="164"/>
      <c r="M217" s="170"/>
      <c r="N217" s="171"/>
      <c r="O217" s="171"/>
      <c r="P217" s="171"/>
      <c r="Q217" s="171"/>
      <c r="R217" s="171"/>
      <c r="S217" s="171"/>
      <c r="T217" s="172"/>
      <c r="AT217" s="166" t="s">
        <v>180</v>
      </c>
      <c r="AU217" s="166" t="s">
        <v>97</v>
      </c>
      <c r="AV217" s="13" t="s">
        <v>97</v>
      </c>
      <c r="AW217" s="13" t="s">
        <v>30</v>
      </c>
      <c r="AX217" s="13" t="s">
        <v>74</v>
      </c>
      <c r="AY217" s="166" t="s">
        <v>140</v>
      </c>
    </row>
    <row r="218" spans="1:65" s="14" customFormat="1">
      <c r="B218" s="173"/>
      <c r="D218" s="165" t="s">
        <v>180</v>
      </c>
      <c r="E218" s="174" t="s">
        <v>1</v>
      </c>
      <c r="F218" s="175" t="s">
        <v>182</v>
      </c>
      <c r="H218" s="176">
        <v>8.42</v>
      </c>
      <c r="I218" s="177"/>
      <c r="L218" s="173"/>
      <c r="M218" s="178"/>
      <c r="N218" s="179"/>
      <c r="O218" s="179"/>
      <c r="P218" s="179"/>
      <c r="Q218" s="179"/>
      <c r="R218" s="179"/>
      <c r="S218" s="179"/>
      <c r="T218" s="180"/>
      <c r="AT218" s="174" t="s">
        <v>180</v>
      </c>
      <c r="AU218" s="174" t="s">
        <v>97</v>
      </c>
      <c r="AV218" s="14" t="s">
        <v>146</v>
      </c>
      <c r="AW218" s="14" t="s">
        <v>30</v>
      </c>
      <c r="AX218" s="14" t="s">
        <v>82</v>
      </c>
      <c r="AY218" s="174" t="s">
        <v>140</v>
      </c>
    </row>
    <row r="219" spans="1:65" s="2" customFormat="1" ht="21.75" customHeight="1">
      <c r="A219" s="33"/>
      <c r="B219" s="150"/>
      <c r="C219" s="151" t="s">
        <v>300</v>
      </c>
      <c r="D219" s="151" t="s">
        <v>142</v>
      </c>
      <c r="E219" s="152" t="s">
        <v>1845</v>
      </c>
      <c r="F219" s="153" t="s">
        <v>1846</v>
      </c>
      <c r="G219" s="154" t="s">
        <v>433</v>
      </c>
      <c r="H219" s="156">
        <v>4.5</v>
      </c>
      <c r="I219" s="156"/>
      <c r="J219" s="155">
        <f>ROUND(I219*H219,2)</f>
        <v>0</v>
      </c>
      <c r="K219" s="157"/>
      <c r="L219" s="34"/>
      <c r="M219" s="158" t="s">
        <v>1</v>
      </c>
      <c r="N219" s="159" t="s">
        <v>40</v>
      </c>
      <c r="O219" s="59"/>
      <c r="P219" s="160">
        <f>O219*H219</f>
        <v>0</v>
      </c>
      <c r="Q219" s="160">
        <v>0</v>
      </c>
      <c r="R219" s="160">
        <f>Q219*H219</f>
        <v>0</v>
      </c>
      <c r="S219" s="160">
        <v>0</v>
      </c>
      <c r="T219" s="161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2" t="s">
        <v>210</v>
      </c>
      <c r="AT219" s="162" t="s">
        <v>142</v>
      </c>
      <c r="AU219" s="162" t="s">
        <v>97</v>
      </c>
      <c r="AY219" s="18" t="s">
        <v>140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8" t="s">
        <v>97</v>
      </c>
      <c r="BK219" s="163">
        <f>ROUND(I219*H219,2)</f>
        <v>0</v>
      </c>
      <c r="BL219" s="18" t="s">
        <v>210</v>
      </c>
      <c r="BM219" s="162" t="s">
        <v>1847</v>
      </c>
    </row>
    <row r="220" spans="1:65" s="12" customFormat="1" ht="22.8" customHeight="1">
      <c r="B220" s="137"/>
      <c r="D220" s="138" t="s">
        <v>73</v>
      </c>
      <c r="E220" s="148" t="s">
        <v>1195</v>
      </c>
      <c r="F220" s="148" t="s">
        <v>1196</v>
      </c>
      <c r="I220" s="140"/>
      <c r="J220" s="149">
        <f>BK220</f>
        <v>0</v>
      </c>
      <c r="L220" s="137"/>
      <c r="M220" s="142"/>
      <c r="N220" s="143"/>
      <c r="O220" s="143"/>
      <c r="P220" s="144">
        <f>SUM(P221:P269)</f>
        <v>0</v>
      </c>
      <c r="Q220" s="143"/>
      <c r="R220" s="144">
        <f>SUM(R221:R269)</f>
        <v>0.112215</v>
      </c>
      <c r="S220" s="143"/>
      <c r="T220" s="145">
        <f>SUM(T221:T269)</f>
        <v>3.7499999999999999E-2</v>
      </c>
      <c r="AR220" s="138" t="s">
        <v>97</v>
      </c>
      <c r="AT220" s="146" t="s">
        <v>73</v>
      </c>
      <c r="AU220" s="146" t="s">
        <v>82</v>
      </c>
      <c r="AY220" s="138" t="s">
        <v>140</v>
      </c>
      <c r="BK220" s="147">
        <f>SUM(BK221:BK269)</f>
        <v>0</v>
      </c>
    </row>
    <row r="221" spans="1:65" s="2" customFormat="1" ht="21.75" customHeight="1">
      <c r="A221" s="33"/>
      <c r="B221" s="150"/>
      <c r="C221" s="151" t="s">
        <v>304</v>
      </c>
      <c r="D221" s="151" t="s">
        <v>142</v>
      </c>
      <c r="E221" s="152" t="s">
        <v>1848</v>
      </c>
      <c r="F221" s="153" t="s">
        <v>1849</v>
      </c>
      <c r="G221" s="154" t="s">
        <v>264</v>
      </c>
      <c r="H221" s="155">
        <v>1.5</v>
      </c>
      <c r="I221" s="156"/>
      <c r="J221" s="155">
        <f>ROUND(I221*H221,2)</f>
        <v>0</v>
      </c>
      <c r="K221" s="157"/>
      <c r="L221" s="34"/>
      <c r="M221" s="158" t="s">
        <v>1</v>
      </c>
      <c r="N221" s="159" t="s">
        <v>40</v>
      </c>
      <c r="O221" s="59"/>
      <c r="P221" s="160">
        <f>O221*H221</f>
        <v>0</v>
      </c>
      <c r="Q221" s="160">
        <v>1.72E-3</v>
      </c>
      <c r="R221" s="160">
        <f>Q221*H221</f>
        <v>2.5799999999999998E-3</v>
      </c>
      <c r="S221" s="160">
        <v>0</v>
      </c>
      <c r="T221" s="161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2" t="s">
        <v>210</v>
      </c>
      <c r="AT221" s="162" t="s">
        <v>142</v>
      </c>
      <c r="AU221" s="162" t="s">
        <v>97</v>
      </c>
      <c r="AY221" s="18" t="s">
        <v>140</v>
      </c>
      <c r="BE221" s="163">
        <f>IF(N221="základná",J221,0)</f>
        <v>0</v>
      </c>
      <c r="BF221" s="163">
        <f>IF(N221="znížená",J221,0)</f>
        <v>0</v>
      </c>
      <c r="BG221" s="163">
        <f>IF(N221="zákl. prenesená",J221,0)</f>
        <v>0</v>
      </c>
      <c r="BH221" s="163">
        <f>IF(N221="zníž. prenesená",J221,0)</f>
        <v>0</v>
      </c>
      <c r="BI221" s="163">
        <f>IF(N221="nulová",J221,0)</f>
        <v>0</v>
      </c>
      <c r="BJ221" s="18" t="s">
        <v>97</v>
      </c>
      <c r="BK221" s="163">
        <f>ROUND(I221*H221,2)</f>
        <v>0</v>
      </c>
      <c r="BL221" s="18" t="s">
        <v>210</v>
      </c>
      <c r="BM221" s="162" t="s">
        <v>1850</v>
      </c>
    </row>
    <row r="222" spans="1:65" s="15" customFormat="1">
      <c r="B222" s="196"/>
      <c r="D222" s="165" t="s">
        <v>180</v>
      </c>
      <c r="E222" s="197" t="s">
        <v>1</v>
      </c>
      <c r="F222" s="198" t="s">
        <v>1851</v>
      </c>
      <c r="H222" s="197" t="s">
        <v>1</v>
      </c>
      <c r="I222" s="199"/>
      <c r="L222" s="196"/>
      <c r="M222" s="200"/>
      <c r="N222" s="201"/>
      <c r="O222" s="201"/>
      <c r="P222" s="201"/>
      <c r="Q222" s="201"/>
      <c r="R222" s="201"/>
      <c r="S222" s="201"/>
      <c r="T222" s="202"/>
      <c r="AT222" s="197" t="s">
        <v>180</v>
      </c>
      <c r="AU222" s="197" t="s">
        <v>97</v>
      </c>
      <c r="AV222" s="15" t="s">
        <v>82</v>
      </c>
      <c r="AW222" s="15" t="s">
        <v>30</v>
      </c>
      <c r="AX222" s="15" t="s">
        <v>74</v>
      </c>
      <c r="AY222" s="197" t="s">
        <v>140</v>
      </c>
    </row>
    <row r="223" spans="1:65" s="13" customFormat="1">
      <c r="B223" s="164"/>
      <c r="D223" s="165" t="s">
        <v>180</v>
      </c>
      <c r="E223" s="166" t="s">
        <v>1</v>
      </c>
      <c r="F223" s="167" t="s">
        <v>1852</v>
      </c>
      <c r="H223" s="168">
        <v>1.5</v>
      </c>
      <c r="I223" s="169"/>
      <c r="L223" s="164"/>
      <c r="M223" s="170"/>
      <c r="N223" s="171"/>
      <c r="O223" s="171"/>
      <c r="P223" s="171"/>
      <c r="Q223" s="171"/>
      <c r="R223" s="171"/>
      <c r="S223" s="171"/>
      <c r="T223" s="172"/>
      <c r="AT223" s="166" t="s">
        <v>180</v>
      </c>
      <c r="AU223" s="166" t="s">
        <v>97</v>
      </c>
      <c r="AV223" s="13" t="s">
        <v>97</v>
      </c>
      <c r="AW223" s="13" t="s">
        <v>30</v>
      </c>
      <c r="AX223" s="13" t="s">
        <v>74</v>
      </c>
      <c r="AY223" s="166" t="s">
        <v>140</v>
      </c>
    </row>
    <row r="224" spans="1:65" s="14" customFormat="1">
      <c r="B224" s="173"/>
      <c r="D224" s="165" t="s">
        <v>180</v>
      </c>
      <c r="E224" s="174" t="s">
        <v>1</v>
      </c>
      <c r="F224" s="175" t="s">
        <v>182</v>
      </c>
      <c r="H224" s="176">
        <v>1.5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180</v>
      </c>
      <c r="AU224" s="174" t="s">
        <v>97</v>
      </c>
      <c r="AV224" s="14" t="s">
        <v>146</v>
      </c>
      <c r="AW224" s="14" t="s">
        <v>30</v>
      </c>
      <c r="AX224" s="14" t="s">
        <v>82</v>
      </c>
      <c r="AY224" s="174" t="s">
        <v>140</v>
      </c>
    </row>
    <row r="225" spans="1:65" s="2" customFormat="1" ht="44.25" customHeight="1">
      <c r="A225" s="33"/>
      <c r="B225" s="150"/>
      <c r="C225" s="181" t="s">
        <v>308</v>
      </c>
      <c r="D225" s="181" t="s">
        <v>189</v>
      </c>
      <c r="E225" s="182" t="s">
        <v>1853</v>
      </c>
      <c r="F225" s="183" t="s">
        <v>1854</v>
      </c>
      <c r="G225" s="184" t="s">
        <v>264</v>
      </c>
      <c r="H225" s="185">
        <v>1.5</v>
      </c>
      <c r="I225" s="186"/>
      <c r="J225" s="185">
        <f>ROUND(I225*H225,2)</f>
        <v>0</v>
      </c>
      <c r="K225" s="187"/>
      <c r="L225" s="188"/>
      <c r="M225" s="189" t="s">
        <v>1</v>
      </c>
      <c r="N225" s="190" t="s">
        <v>40</v>
      </c>
      <c r="O225" s="59"/>
      <c r="P225" s="160">
        <f>O225*H225</f>
        <v>0</v>
      </c>
      <c r="Q225" s="160">
        <v>8.0000000000000002E-3</v>
      </c>
      <c r="R225" s="160">
        <f>Q225*H225</f>
        <v>1.2E-2</v>
      </c>
      <c r="S225" s="160">
        <v>0</v>
      </c>
      <c r="T225" s="161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2" t="s">
        <v>276</v>
      </c>
      <c r="AT225" s="162" t="s">
        <v>189</v>
      </c>
      <c r="AU225" s="162" t="s">
        <v>97</v>
      </c>
      <c r="AY225" s="18" t="s">
        <v>140</v>
      </c>
      <c r="BE225" s="163">
        <f>IF(N225="základná",J225,0)</f>
        <v>0</v>
      </c>
      <c r="BF225" s="163">
        <f>IF(N225="znížená",J225,0)</f>
        <v>0</v>
      </c>
      <c r="BG225" s="163">
        <f>IF(N225="zákl. prenesená",J225,0)</f>
        <v>0</v>
      </c>
      <c r="BH225" s="163">
        <f>IF(N225="zníž. prenesená",J225,0)</f>
        <v>0</v>
      </c>
      <c r="BI225" s="163">
        <f>IF(N225="nulová",J225,0)</f>
        <v>0</v>
      </c>
      <c r="BJ225" s="18" t="s">
        <v>97</v>
      </c>
      <c r="BK225" s="163">
        <f>ROUND(I225*H225,2)</f>
        <v>0</v>
      </c>
      <c r="BL225" s="18" t="s">
        <v>210</v>
      </c>
      <c r="BM225" s="162" t="s">
        <v>1855</v>
      </c>
    </row>
    <row r="226" spans="1:65" s="13" customFormat="1" ht="20.399999999999999">
      <c r="B226" s="164"/>
      <c r="D226" s="165" t="s">
        <v>180</v>
      </c>
      <c r="E226" s="166" t="s">
        <v>1</v>
      </c>
      <c r="F226" s="167" t="s">
        <v>1856</v>
      </c>
      <c r="H226" s="168">
        <v>1.5</v>
      </c>
      <c r="I226" s="169"/>
      <c r="L226" s="164"/>
      <c r="M226" s="170"/>
      <c r="N226" s="171"/>
      <c r="O226" s="171"/>
      <c r="P226" s="171"/>
      <c r="Q226" s="171"/>
      <c r="R226" s="171"/>
      <c r="S226" s="171"/>
      <c r="T226" s="172"/>
      <c r="AT226" s="166" t="s">
        <v>180</v>
      </c>
      <c r="AU226" s="166" t="s">
        <v>97</v>
      </c>
      <c r="AV226" s="13" t="s">
        <v>97</v>
      </c>
      <c r="AW226" s="13" t="s">
        <v>30</v>
      </c>
      <c r="AX226" s="13" t="s">
        <v>74</v>
      </c>
      <c r="AY226" s="166" t="s">
        <v>140</v>
      </c>
    </row>
    <row r="227" spans="1:65" s="15" customFormat="1" ht="20.399999999999999">
      <c r="B227" s="196"/>
      <c r="D227" s="165" t="s">
        <v>180</v>
      </c>
      <c r="E227" s="197" t="s">
        <v>1</v>
      </c>
      <c r="F227" s="198" t="s">
        <v>1857</v>
      </c>
      <c r="H227" s="197" t="s">
        <v>1</v>
      </c>
      <c r="I227" s="199"/>
      <c r="L227" s="196"/>
      <c r="M227" s="200"/>
      <c r="N227" s="201"/>
      <c r="O227" s="201"/>
      <c r="P227" s="201"/>
      <c r="Q227" s="201"/>
      <c r="R227" s="201"/>
      <c r="S227" s="201"/>
      <c r="T227" s="202"/>
      <c r="AT227" s="197" t="s">
        <v>180</v>
      </c>
      <c r="AU227" s="197" t="s">
        <v>97</v>
      </c>
      <c r="AV227" s="15" t="s">
        <v>82</v>
      </c>
      <c r="AW227" s="15" t="s">
        <v>30</v>
      </c>
      <c r="AX227" s="15" t="s">
        <v>74</v>
      </c>
      <c r="AY227" s="197" t="s">
        <v>140</v>
      </c>
    </row>
    <row r="228" spans="1:65" s="15" customFormat="1">
      <c r="B228" s="196"/>
      <c r="D228" s="165" t="s">
        <v>180</v>
      </c>
      <c r="E228" s="197" t="s">
        <v>1</v>
      </c>
      <c r="F228" s="198" t="s">
        <v>1858</v>
      </c>
      <c r="H228" s="197" t="s">
        <v>1</v>
      </c>
      <c r="I228" s="199"/>
      <c r="L228" s="196"/>
      <c r="M228" s="200"/>
      <c r="N228" s="201"/>
      <c r="O228" s="201"/>
      <c r="P228" s="201"/>
      <c r="Q228" s="201"/>
      <c r="R228" s="201"/>
      <c r="S228" s="201"/>
      <c r="T228" s="202"/>
      <c r="AT228" s="197" t="s">
        <v>180</v>
      </c>
      <c r="AU228" s="197" t="s">
        <v>97</v>
      </c>
      <c r="AV228" s="15" t="s">
        <v>82</v>
      </c>
      <c r="AW228" s="15" t="s">
        <v>30</v>
      </c>
      <c r="AX228" s="15" t="s">
        <v>74</v>
      </c>
      <c r="AY228" s="197" t="s">
        <v>140</v>
      </c>
    </row>
    <row r="229" spans="1:65" s="15" customFormat="1" ht="20.399999999999999">
      <c r="B229" s="196"/>
      <c r="D229" s="165" t="s">
        <v>180</v>
      </c>
      <c r="E229" s="197" t="s">
        <v>1</v>
      </c>
      <c r="F229" s="198" t="s">
        <v>1859</v>
      </c>
      <c r="H229" s="197" t="s">
        <v>1</v>
      </c>
      <c r="I229" s="199"/>
      <c r="L229" s="196"/>
      <c r="M229" s="200"/>
      <c r="N229" s="201"/>
      <c r="O229" s="201"/>
      <c r="P229" s="201"/>
      <c r="Q229" s="201"/>
      <c r="R229" s="201"/>
      <c r="S229" s="201"/>
      <c r="T229" s="202"/>
      <c r="AT229" s="197" t="s">
        <v>180</v>
      </c>
      <c r="AU229" s="197" t="s">
        <v>97</v>
      </c>
      <c r="AV229" s="15" t="s">
        <v>82</v>
      </c>
      <c r="AW229" s="15" t="s">
        <v>30</v>
      </c>
      <c r="AX229" s="15" t="s">
        <v>74</v>
      </c>
      <c r="AY229" s="197" t="s">
        <v>140</v>
      </c>
    </row>
    <row r="230" spans="1:65" s="15" customFormat="1">
      <c r="B230" s="196"/>
      <c r="D230" s="165" t="s">
        <v>180</v>
      </c>
      <c r="E230" s="197" t="s">
        <v>1</v>
      </c>
      <c r="F230" s="198" t="s">
        <v>1860</v>
      </c>
      <c r="H230" s="197" t="s">
        <v>1</v>
      </c>
      <c r="I230" s="199"/>
      <c r="L230" s="196"/>
      <c r="M230" s="200"/>
      <c r="N230" s="201"/>
      <c r="O230" s="201"/>
      <c r="P230" s="201"/>
      <c r="Q230" s="201"/>
      <c r="R230" s="201"/>
      <c r="S230" s="201"/>
      <c r="T230" s="202"/>
      <c r="AT230" s="197" t="s">
        <v>180</v>
      </c>
      <c r="AU230" s="197" t="s">
        <v>97</v>
      </c>
      <c r="AV230" s="15" t="s">
        <v>82</v>
      </c>
      <c r="AW230" s="15" t="s">
        <v>30</v>
      </c>
      <c r="AX230" s="15" t="s">
        <v>74</v>
      </c>
      <c r="AY230" s="197" t="s">
        <v>140</v>
      </c>
    </row>
    <row r="231" spans="1:65" s="15" customFormat="1" ht="20.399999999999999">
      <c r="B231" s="196"/>
      <c r="D231" s="165" t="s">
        <v>180</v>
      </c>
      <c r="E231" s="197" t="s">
        <v>1</v>
      </c>
      <c r="F231" s="198" t="s">
        <v>1861</v>
      </c>
      <c r="H231" s="197" t="s">
        <v>1</v>
      </c>
      <c r="I231" s="199"/>
      <c r="L231" s="196"/>
      <c r="M231" s="200"/>
      <c r="N231" s="201"/>
      <c r="O231" s="201"/>
      <c r="P231" s="201"/>
      <c r="Q231" s="201"/>
      <c r="R231" s="201"/>
      <c r="S231" s="201"/>
      <c r="T231" s="202"/>
      <c r="AT231" s="197" t="s">
        <v>180</v>
      </c>
      <c r="AU231" s="197" t="s">
        <v>97</v>
      </c>
      <c r="AV231" s="15" t="s">
        <v>82</v>
      </c>
      <c r="AW231" s="15" t="s">
        <v>30</v>
      </c>
      <c r="AX231" s="15" t="s">
        <v>74</v>
      </c>
      <c r="AY231" s="197" t="s">
        <v>140</v>
      </c>
    </row>
    <row r="232" spans="1:65" s="14" customFormat="1">
      <c r="B232" s="173"/>
      <c r="D232" s="165" t="s">
        <v>180</v>
      </c>
      <c r="E232" s="174" t="s">
        <v>1</v>
      </c>
      <c r="F232" s="175" t="s">
        <v>182</v>
      </c>
      <c r="H232" s="176">
        <v>1.5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180</v>
      </c>
      <c r="AU232" s="174" t="s">
        <v>97</v>
      </c>
      <c r="AV232" s="14" t="s">
        <v>146</v>
      </c>
      <c r="AW232" s="14" t="s">
        <v>30</v>
      </c>
      <c r="AX232" s="14" t="s">
        <v>82</v>
      </c>
      <c r="AY232" s="174" t="s">
        <v>140</v>
      </c>
    </row>
    <row r="233" spans="1:65" s="2" customFormat="1" ht="21.75" customHeight="1">
      <c r="A233" s="33"/>
      <c r="B233" s="150"/>
      <c r="C233" s="151" t="s">
        <v>312</v>
      </c>
      <c r="D233" s="151" t="s">
        <v>142</v>
      </c>
      <c r="E233" s="152" t="s">
        <v>1862</v>
      </c>
      <c r="F233" s="153" t="s">
        <v>1863</v>
      </c>
      <c r="G233" s="154" t="s">
        <v>515</v>
      </c>
      <c r="H233" s="155">
        <v>1</v>
      </c>
      <c r="I233" s="156"/>
      <c r="J233" s="155">
        <f>ROUND(I233*H233,2)</f>
        <v>0</v>
      </c>
      <c r="K233" s="157"/>
      <c r="L233" s="34"/>
      <c r="M233" s="158" t="s">
        <v>1</v>
      </c>
      <c r="N233" s="159" t="s">
        <v>40</v>
      </c>
      <c r="O233" s="59"/>
      <c r="P233" s="160">
        <f>O233*H233</f>
        <v>0</v>
      </c>
      <c r="Q233" s="160">
        <v>0</v>
      </c>
      <c r="R233" s="160">
        <f>Q233*H233</f>
        <v>0</v>
      </c>
      <c r="S233" s="160">
        <v>0</v>
      </c>
      <c r="T233" s="161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2" t="s">
        <v>210</v>
      </c>
      <c r="AT233" s="162" t="s">
        <v>142</v>
      </c>
      <c r="AU233" s="162" t="s">
        <v>97</v>
      </c>
      <c r="AY233" s="18" t="s">
        <v>140</v>
      </c>
      <c r="BE233" s="163">
        <f>IF(N233="základná",J233,0)</f>
        <v>0</v>
      </c>
      <c r="BF233" s="163">
        <f>IF(N233="znížená",J233,0)</f>
        <v>0</v>
      </c>
      <c r="BG233" s="163">
        <f>IF(N233="zákl. prenesená",J233,0)</f>
        <v>0</v>
      </c>
      <c r="BH233" s="163">
        <f>IF(N233="zníž. prenesená",J233,0)</f>
        <v>0</v>
      </c>
      <c r="BI233" s="163">
        <f>IF(N233="nulová",J233,0)</f>
        <v>0</v>
      </c>
      <c r="BJ233" s="18" t="s">
        <v>97</v>
      </c>
      <c r="BK233" s="163">
        <f>ROUND(I233*H233,2)</f>
        <v>0</v>
      </c>
      <c r="BL233" s="18" t="s">
        <v>210</v>
      </c>
      <c r="BM233" s="162" t="s">
        <v>1864</v>
      </c>
    </row>
    <row r="234" spans="1:65" s="15" customFormat="1">
      <c r="B234" s="196"/>
      <c r="D234" s="165" t="s">
        <v>180</v>
      </c>
      <c r="E234" s="197" t="s">
        <v>1</v>
      </c>
      <c r="F234" s="198" t="s">
        <v>1865</v>
      </c>
      <c r="H234" s="197" t="s">
        <v>1</v>
      </c>
      <c r="I234" s="199"/>
      <c r="L234" s="196"/>
      <c r="M234" s="200"/>
      <c r="N234" s="201"/>
      <c r="O234" s="201"/>
      <c r="P234" s="201"/>
      <c r="Q234" s="201"/>
      <c r="R234" s="201"/>
      <c r="S234" s="201"/>
      <c r="T234" s="202"/>
      <c r="AT234" s="197" t="s">
        <v>180</v>
      </c>
      <c r="AU234" s="197" t="s">
        <v>97</v>
      </c>
      <c r="AV234" s="15" t="s">
        <v>82</v>
      </c>
      <c r="AW234" s="15" t="s">
        <v>30</v>
      </c>
      <c r="AX234" s="15" t="s">
        <v>74</v>
      </c>
      <c r="AY234" s="197" t="s">
        <v>140</v>
      </c>
    </row>
    <row r="235" spans="1:65" s="13" customFormat="1">
      <c r="B235" s="164"/>
      <c r="D235" s="165" t="s">
        <v>180</v>
      </c>
      <c r="E235" s="166" t="s">
        <v>1</v>
      </c>
      <c r="F235" s="167" t="s">
        <v>82</v>
      </c>
      <c r="H235" s="168">
        <v>1</v>
      </c>
      <c r="I235" s="169"/>
      <c r="L235" s="164"/>
      <c r="M235" s="170"/>
      <c r="N235" s="171"/>
      <c r="O235" s="171"/>
      <c r="P235" s="171"/>
      <c r="Q235" s="171"/>
      <c r="R235" s="171"/>
      <c r="S235" s="171"/>
      <c r="T235" s="172"/>
      <c r="AT235" s="166" t="s">
        <v>180</v>
      </c>
      <c r="AU235" s="166" t="s">
        <v>97</v>
      </c>
      <c r="AV235" s="13" t="s">
        <v>97</v>
      </c>
      <c r="AW235" s="13" t="s">
        <v>30</v>
      </c>
      <c r="AX235" s="13" t="s">
        <v>74</v>
      </c>
      <c r="AY235" s="166" t="s">
        <v>140</v>
      </c>
    </row>
    <row r="236" spans="1:65" s="14" customFormat="1">
      <c r="B236" s="173"/>
      <c r="D236" s="165" t="s">
        <v>180</v>
      </c>
      <c r="E236" s="174" t="s">
        <v>1</v>
      </c>
      <c r="F236" s="175" t="s">
        <v>182</v>
      </c>
      <c r="H236" s="176">
        <v>1</v>
      </c>
      <c r="I236" s="177"/>
      <c r="L236" s="173"/>
      <c r="M236" s="178"/>
      <c r="N236" s="179"/>
      <c r="O236" s="179"/>
      <c r="P236" s="179"/>
      <c r="Q236" s="179"/>
      <c r="R236" s="179"/>
      <c r="S236" s="179"/>
      <c r="T236" s="180"/>
      <c r="AT236" s="174" t="s">
        <v>180</v>
      </c>
      <c r="AU236" s="174" t="s">
        <v>97</v>
      </c>
      <c r="AV236" s="14" t="s">
        <v>146</v>
      </c>
      <c r="AW236" s="14" t="s">
        <v>30</v>
      </c>
      <c r="AX236" s="14" t="s">
        <v>82</v>
      </c>
      <c r="AY236" s="174" t="s">
        <v>140</v>
      </c>
    </row>
    <row r="237" spans="1:65" s="2" customFormat="1" ht="21.75" customHeight="1">
      <c r="A237" s="33"/>
      <c r="B237" s="150"/>
      <c r="C237" s="181" t="s">
        <v>316</v>
      </c>
      <c r="D237" s="181" t="s">
        <v>189</v>
      </c>
      <c r="E237" s="182" t="s">
        <v>1866</v>
      </c>
      <c r="F237" s="183" t="s">
        <v>1867</v>
      </c>
      <c r="G237" s="184" t="s">
        <v>515</v>
      </c>
      <c r="H237" s="185">
        <v>1</v>
      </c>
      <c r="I237" s="186"/>
      <c r="J237" s="185">
        <f>ROUND(I237*H237,2)</f>
        <v>0</v>
      </c>
      <c r="K237" s="187"/>
      <c r="L237" s="188"/>
      <c r="M237" s="189" t="s">
        <v>1</v>
      </c>
      <c r="N237" s="190" t="s">
        <v>40</v>
      </c>
      <c r="O237" s="59"/>
      <c r="P237" s="160">
        <f>O237*H237</f>
        <v>0</v>
      </c>
      <c r="Q237" s="160">
        <v>8.0000000000000002E-3</v>
      </c>
      <c r="R237" s="160">
        <f>Q237*H237</f>
        <v>8.0000000000000002E-3</v>
      </c>
      <c r="S237" s="160">
        <v>0</v>
      </c>
      <c r="T237" s="161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2" t="s">
        <v>276</v>
      </c>
      <c r="AT237" s="162" t="s">
        <v>189</v>
      </c>
      <c r="AU237" s="162" t="s">
        <v>97</v>
      </c>
      <c r="AY237" s="18" t="s">
        <v>140</v>
      </c>
      <c r="BE237" s="163">
        <f>IF(N237="základná",J237,0)</f>
        <v>0</v>
      </c>
      <c r="BF237" s="163">
        <f>IF(N237="znížená",J237,0)</f>
        <v>0</v>
      </c>
      <c r="BG237" s="163">
        <f>IF(N237="zákl. prenesená",J237,0)</f>
        <v>0</v>
      </c>
      <c r="BH237" s="163">
        <f>IF(N237="zníž. prenesená",J237,0)</f>
        <v>0</v>
      </c>
      <c r="BI237" s="163">
        <f>IF(N237="nulová",J237,0)</f>
        <v>0</v>
      </c>
      <c r="BJ237" s="18" t="s">
        <v>97</v>
      </c>
      <c r="BK237" s="163">
        <f>ROUND(I237*H237,2)</f>
        <v>0</v>
      </c>
      <c r="BL237" s="18" t="s">
        <v>210</v>
      </c>
      <c r="BM237" s="162" t="s">
        <v>1868</v>
      </c>
    </row>
    <row r="238" spans="1:65" s="13" customFormat="1">
      <c r="B238" s="164"/>
      <c r="D238" s="165" t="s">
        <v>180</v>
      </c>
      <c r="E238" s="166" t="s">
        <v>1</v>
      </c>
      <c r="F238" s="167" t="s">
        <v>1869</v>
      </c>
      <c r="H238" s="168">
        <v>1</v>
      </c>
      <c r="I238" s="169"/>
      <c r="L238" s="164"/>
      <c r="M238" s="170"/>
      <c r="N238" s="171"/>
      <c r="O238" s="171"/>
      <c r="P238" s="171"/>
      <c r="Q238" s="171"/>
      <c r="R238" s="171"/>
      <c r="S238" s="171"/>
      <c r="T238" s="172"/>
      <c r="AT238" s="166" t="s">
        <v>180</v>
      </c>
      <c r="AU238" s="166" t="s">
        <v>97</v>
      </c>
      <c r="AV238" s="13" t="s">
        <v>97</v>
      </c>
      <c r="AW238" s="13" t="s">
        <v>30</v>
      </c>
      <c r="AX238" s="13" t="s">
        <v>74</v>
      </c>
      <c r="AY238" s="166" t="s">
        <v>140</v>
      </c>
    </row>
    <row r="239" spans="1:65" s="15" customFormat="1">
      <c r="B239" s="196"/>
      <c r="D239" s="165" t="s">
        <v>180</v>
      </c>
      <c r="E239" s="197" t="s">
        <v>1</v>
      </c>
      <c r="F239" s="198" t="s">
        <v>1870</v>
      </c>
      <c r="H239" s="197" t="s">
        <v>1</v>
      </c>
      <c r="I239" s="199"/>
      <c r="L239" s="196"/>
      <c r="M239" s="200"/>
      <c r="N239" s="201"/>
      <c r="O239" s="201"/>
      <c r="P239" s="201"/>
      <c r="Q239" s="201"/>
      <c r="R239" s="201"/>
      <c r="S239" s="201"/>
      <c r="T239" s="202"/>
      <c r="AT239" s="197" t="s">
        <v>180</v>
      </c>
      <c r="AU239" s="197" t="s">
        <v>97</v>
      </c>
      <c r="AV239" s="15" t="s">
        <v>82</v>
      </c>
      <c r="AW239" s="15" t="s">
        <v>30</v>
      </c>
      <c r="AX239" s="15" t="s">
        <v>74</v>
      </c>
      <c r="AY239" s="197" t="s">
        <v>140</v>
      </c>
    </row>
    <row r="240" spans="1:65" s="15" customFormat="1" ht="20.399999999999999">
      <c r="B240" s="196"/>
      <c r="D240" s="165" t="s">
        <v>180</v>
      </c>
      <c r="E240" s="197" t="s">
        <v>1</v>
      </c>
      <c r="F240" s="198" t="s">
        <v>1871</v>
      </c>
      <c r="H240" s="197" t="s">
        <v>1</v>
      </c>
      <c r="I240" s="199"/>
      <c r="L240" s="196"/>
      <c r="M240" s="200"/>
      <c r="N240" s="201"/>
      <c r="O240" s="201"/>
      <c r="P240" s="201"/>
      <c r="Q240" s="201"/>
      <c r="R240" s="201"/>
      <c r="S240" s="201"/>
      <c r="T240" s="202"/>
      <c r="AT240" s="197" t="s">
        <v>180</v>
      </c>
      <c r="AU240" s="197" t="s">
        <v>97</v>
      </c>
      <c r="AV240" s="15" t="s">
        <v>82</v>
      </c>
      <c r="AW240" s="15" t="s">
        <v>30</v>
      </c>
      <c r="AX240" s="15" t="s">
        <v>74</v>
      </c>
      <c r="AY240" s="197" t="s">
        <v>140</v>
      </c>
    </row>
    <row r="241" spans="1:65" s="15" customFormat="1">
      <c r="B241" s="196"/>
      <c r="D241" s="165" t="s">
        <v>180</v>
      </c>
      <c r="E241" s="197" t="s">
        <v>1</v>
      </c>
      <c r="F241" s="198" t="s">
        <v>1860</v>
      </c>
      <c r="H241" s="197" t="s">
        <v>1</v>
      </c>
      <c r="I241" s="199"/>
      <c r="L241" s="196"/>
      <c r="M241" s="200"/>
      <c r="N241" s="201"/>
      <c r="O241" s="201"/>
      <c r="P241" s="201"/>
      <c r="Q241" s="201"/>
      <c r="R241" s="201"/>
      <c r="S241" s="201"/>
      <c r="T241" s="202"/>
      <c r="AT241" s="197" t="s">
        <v>180</v>
      </c>
      <c r="AU241" s="197" t="s">
        <v>97</v>
      </c>
      <c r="AV241" s="15" t="s">
        <v>82</v>
      </c>
      <c r="AW241" s="15" t="s">
        <v>30</v>
      </c>
      <c r="AX241" s="15" t="s">
        <v>74</v>
      </c>
      <c r="AY241" s="197" t="s">
        <v>140</v>
      </c>
    </row>
    <row r="242" spans="1:65" s="14" customFormat="1">
      <c r="B242" s="173"/>
      <c r="D242" s="165" t="s">
        <v>180</v>
      </c>
      <c r="E242" s="174" t="s">
        <v>1</v>
      </c>
      <c r="F242" s="175" t="s">
        <v>182</v>
      </c>
      <c r="H242" s="176">
        <v>1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180</v>
      </c>
      <c r="AU242" s="174" t="s">
        <v>97</v>
      </c>
      <c r="AV242" s="14" t="s">
        <v>146</v>
      </c>
      <c r="AW242" s="14" t="s">
        <v>30</v>
      </c>
      <c r="AX242" s="14" t="s">
        <v>82</v>
      </c>
      <c r="AY242" s="174" t="s">
        <v>140</v>
      </c>
    </row>
    <row r="243" spans="1:65" s="2" customFormat="1" ht="21.75" customHeight="1">
      <c r="A243" s="33"/>
      <c r="B243" s="150"/>
      <c r="C243" s="151" t="s">
        <v>320</v>
      </c>
      <c r="D243" s="151" t="s">
        <v>142</v>
      </c>
      <c r="E243" s="152" t="s">
        <v>1872</v>
      </c>
      <c r="F243" s="153" t="s">
        <v>1873</v>
      </c>
      <c r="G243" s="154" t="s">
        <v>264</v>
      </c>
      <c r="H243" s="155">
        <v>2.5</v>
      </c>
      <c r="I243" s="156"/>
      <c r="J243" s="155">
        <f>ROUND(I243*H243,2)</f>
        <v>0</v>
      </c>
      <c r="K243" s="157"/>
      <c r="L243" s="34"/>
      <c r="M243" s="158" t="s">
        <v>1</v>
      </c>
      <c r="N243" s="159" t="s">
        <v>40</v>
      </c>
      <c r="O243" s="59"/>
      <c r="P243" s="160">
        <f>O243*H243</f>
        <v>0</v>
      </c>
      <c r="Q243" s="160">
        <v>1.72E-3</v>
      </c>
      <c r="R243" s="160">
        <f>Q243*H243</f>
        <v>4.3E-3</v>
      </c>
      <c r="S243" s="160">
        <v>0</v>
      </c>
      <c r="T243" s="161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2" t="s">
        <v>210</v>
      </c>
      <c r="AT243" s="162" t="s">
        <v>142</v>
      </c>
      <c r="AU243" s="162" t="s">
        <v>97</v>
      </c>
      <c r="AY243" s="18" t="s">
        <v>140</v>
      </c>
      <c r="BE243" s="163">
        <f>IF(N243="základná",J243,0)</f>
        <v>0</v>
      </c>
      <c r="BF243" s="163">
        <f>IF(N243="znížená",J243,0)</f>
        <v>0</v>
      </c>
      <c r="BG243" s="163">
        <f>IF(N243="zákl. prenesená",J243,0)</f>
        <v>0</v>
      </c>
      <c r="BH243" s="163">
        <f>IF(N243="zníž. prenesená",J243,0)</f>
        <v>0</v>
      </c>
      <c r="BI243" s="163">
        <f>IF(N243="nulová",J243,0)</f>
        <v>0</v>
      </c>
      <c r="BJ243" s="18" t="s">
        <v>97</v>
      </c>
      <c r="BK243" s="163">
        <f>ROUND(I243*H243,2)</f>
        <v>0</v>
      </c>
      <c r="BL243" s="18" t="s">
        <v>210</v>
      </c>
      <c r="BM243" s="162" t="s">
        <v>1874</v>
      </c>
    </row>
    <row r="244" spans="1:65" s="15" customFormat="1">
      <c r="B244" s="196"/>
      <c r="D244" s="165" t="s">
        <v>180</v>
      </c>
      <c r="E244" s="197" t="s">
        <v>1</v>
      </c>
      <c r="F244" s="198" t="s">
        <v>1875</v>
      </c>
      <c r="H244" s="197" t="s">
        <v>1</v>
      </c>
      <c r="I244" s="199"/>
      <c r="L244" s="196"/>
      <c r="M244" s="200"/>
      <c r="N244" s="201"/>
      <c r="O244" s="201"/>
      <c r="P244" s="201"/>
      <c r="Q244" s="201"/>
      <c r="R244" s="201"/>
      <c r="S244" s="201"/>
      <c r="T244" s="202"/>
      <c r="AT244" s="197" t="s">
        <v>180</v>
      </c>
      <c r="AU244" s="197" t="s">
        <v>97</v>
      </c>
      <c r="AV244" s="15" t="s">
        <v>82</v>
      </c>
      <c r="AW244" s="15" t="s">
        <v>30</v>
      </c>
      <c r="AX244" s="15" t="s">
        <v>74</v>
      </c>
      <c r="AY244" s="197" t="s">
        <v>140</v>
      </c>
    </row>
    <row r="245" spans="1:65" s="13" customFormat="1">
      <c r="B245" s="164"/>
      <c r="D245" s="165" t="s">
        <v>180</v>
      </c>
      <c r="E245" s="166" t="s">
        <v>1</v>
      </c>
      <c r="F245" s="167" t="s">
        <v>1876</v>
      </c>
      <c r="H245" s="168">
        <v>2.5</v>
      </c>
      <c r="I245" s="169"/>
      <c r="L245" s="164"/>
      <c r="M245" s="170"/>
      <c r="N245" s="171"/>
      <c r="O245" s="171"/>
      <c r="P245" s="171"/>
      <c r="Q245" s="171"/>
      <c r="R245" s="171"/>
      <c r="S245" s="171"/>
      <c r="T245" s="172"/>
      <c r="AT245" s="166" t="s">
        <v>180</v>
      </c>
      <c r="AU245" s="166" t="s">
        <v>97</v>
      </c>
      <c r="AV245" s="13" t="s">
        <v>97</v>
      </c>
      <c r="AW245" s="13" t="s">
        <v>30</v>
      </c>
      <c r="AX245" s="13" t="s">
        <v>74</v>
      </c>
      <c r="AY245" s="166" t="s">
        <v>140</v>
      </c>
    </row>
    <row r="246" spans="1:65" s="14" customFormat="1">
      <c r="B246" s="173"/>
      <c r="D246" s="165" t="s">
        <v>180</v>
      </c>
      <c r="E246" s="174" t="s">
        <v>1</v>
      </c>
      <c r="F246" s="175" t="s">
        <v>182</v>
      </c>
      <c r="H246" s="176">
        <v>2.5</v>
      </c>
      <c r="I246" s="177"/>
      <c r="L246" s="173"/>
      <c r="M246" s="178"/>
      <c r="N246" s="179"/>
      <c r="O246" s="179"/>
      <c r="P246" s="179"/>
      <c r="Q246" s="179"/>
      <c r="R246" s="179"/>
      <c r="S246" s="179"/>
      <c r="T246" s="180"/>
      <c r="AT246" s="174" t="s">
        <v>180</v>
      </c>
      <c r="AU246" s="174" t="s">
        <v>97</v>
      </c>
      <c r="AV246" s="14" t="s">
        <v>146</v>
      </c>
      <c r="AW246" s="14" t="s">
        <v>30</v>
      </c>
      <c r="AX246" s="14" t="s">
        <v>82</v>
      </c>
      <c r="AY246" s="174" t="s">
        <v>140</v>
      </c>
    </row>
    <row r="247" spans="1:65" s="2" customFormat="1" ht="21.75" customHeight="1">
      <c r="A247" s="33"/>
      <c r="B247" s="150"/>
      <c r="C247" s="181" t="s">
        <v>324</v>
      </c>
      <c r="D247" s="181" t="s">
        <v>189</v>
      </c>
      <c r="E247" s="182" t="s">
        <v>1877</v>
      </c>
      <c r="F247" s="183" t="s">
        <v>1878</v>
      </c>
      <c r="G247" s="184" t="s">
        <v>264</v>
      </c>
      <c r="H247" s="185">
        <v>2.5</v>
      </c>
      <c r="I247" s="186"/>
      <c r="J247" s="185">
        <f>ROUND(I247*H247,2)</f>
        <v>0</v>
      </c>
      <c r="K247" s="187"/>
      <c r="L247" s="188"/>
      <c r="M247" s="189" t="s">
        <v>1</v>
      </c>
      <c r="N247" s="190" t="s">
        <v>40</v>
      </c>
      <c r="O247" s="59"/>
      <c r="P247" s="160">
        <f>O247*H247</f>
        <v>0</v>
      </c>
      <c r="Q247" s="160">
        <v>1.2E-2</v>
      </c>
      <c r="R247" s="160">
        <f>Q247*H247</f>
        <v>0.03</v>
      </c>
      <c r="S247" s="160">
        <v>0</v>
      </c>
      <c r="T247" s="161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2" t="s">
        <v>276</v>
      </c>
      <c r="AT247" s="162" t="s">
        <v>189</v>
      </c>
      <c r="AU247" s="162" t="s">
        <v>97</v>
      </c>
      <c r="AY247" s="18" t="s">
        <v>140</v>
      </c>
      <c r="BE247" s="163">
        <f>IF(N247="základná",J247,0)</f>
        <v>0</v>
      </c>
      <c r="BF247" s="163">
        <f>IF(N247="znížená",J247,0)</f>
        <v>0</v>
      </c>
      <c r="BG247" s="163">
        <f>IF(N247="zákl. prenesená",J247,0)</f>
        <v>0</v>
      </c>
      <c r="BH247" s="163">
        <f>IF(N247="zníž. prenesená",J247,0)</f>
        <v>0</v>
      </c>
      <c r="BI247" s="163">
        <f>IF(N247="nulová",J247,0)</f>
        <v>0</v>
      </c>
      <c r="BJ247" s="18" t="s">
        <v>97</v>
      </c>
      <c r="BK247" s="163">
        <f>ROUND(I247*H247,2)</f>
        <v>0</v>
      </c>
      <c r="BL247" s="18" t="s">
        <v>210</v>
      </c>
      <c r="BM247" s="162" t="s">
        <v>1879</v>
      </c>
    </row>
    <row r="248" spans="1:65" s="13" customFormat="1" ht="20.399999999999999">
      <c r="B248" s="164"/>
      <c r="D248" s="165" t="s">
        <v>180</v>
      </c>
      <c r="E248" s="166" t="s">
        <v>1</v>
      </c>
      <c r="F248" s="167" t="s">
        <v>1880</v>
      </c>
      <c r="H248" s="168">
        <v>2.5</v>
      </c>
      <c r="I248" s="169"/>
      <c r="L248" s="164"/>
      <c r="M248" s="170"/>
      <c r="N248" s="171"/>
      <c r="O248" s="171"/>
      <c r="P248" s="171"/>
      <c r="Q248" s="171"/>
      <c r="R248" s="171"/>
      <c r="S248" s="171"/>
      <c r="T248" s="172"/>
      <c r="AT248" s="166" t="s">
        <v>180</v>
      </c>
      <c r="AU248" s="166" t="s">
        <v>97</v>
      </c>
      <c r="AV248" s="13" t="s">
        <v>97</v>
      </c>
      <c r="AW248" s="13" t="s">
        <v>30</v>
      </c>
      <c r="AX248" s="13" t="s">
        <v>74</v>
      </c>
      <c r="AY248" s="166" t="s">
        <v>140</v>
      </c>
    </row>
    <row r="249" spans="1:65" s="15" customFormat="1" ht="20.399999999999999">
      <c r="B249" s="196"/>
      <c r="D249" s="165" t="s">
        <v>180</v>
      </c>
      <c r="E249" s="197" t="s">
        <v>1</v>
      </c>
      <c r="F249" s="198" t="s">
        <v>1857</v>
      </c>
      <c r="H249" s="197" t="s">
        <v>1</v>
      </c>
      <c r="I249" s="199"/>
      <c r="L249" s="196"/>
      <c r="M249" s="200"/>
      <c r="N249" s="201"/>
      <c r="O249" s="201"/>
      <c r="P249" s="201"/>
      <c r="Q249" s="201"/>
      <c r="R249" s="201"/>
      <c r="S249" s="201"/>
      <c r="T249" s="202"/>
      <c r="AT249" s="197" t="s">
        <v>180</v>
      </c>
      <c r="AU249" s="197" t="s">
        <v>97</v>
      </c>
      <c r="AV249" s="15" t="s">
        <v>82</v>
      </c>
      <c r="AW249" s="15" t="s">
        <v>30</v>
      </c>
      <c r="AX249" s="15" t="s">
        <v>74</v>
      </c>
      <c r="AY249" s="197" t="s">
        <v>140</v>
      </c>
    </row>
    <row r="250" spans="1:65" s="15" customFormat="1">
      <c r="B250" s="196"/>
      <c r="D250" s="165" t="s">
        <v>180</v>
      </c>
      <c r="E250" s="197" t="s">
        <v>1</v>
      </c>
      <c r="F250" s="198" t="s">
        <v>1858</v>
      </c>
      <c r="H250" s="197" t="s">
        <v>1</v>
      </c>
      <c r="I250" s="199"/>
      <c r="L250" s="196"/>
      <c r="M250" s="200"/>
      <c r="N250" s="201"/>
      <c r="O250" s="201"/>
      <c r="P250" s="201"/>
      <c r="Q250" s="201"/>
      <c r="R250" s="201"/>
      <c r="S250" s="201"/>
      <c r="T250" s="202"/>
      <c r="AT250" s="197" t="s">
        <v>180</v>
      </c>
      <c r="AU250" s="197" t="s">
        <v>97</v>
      </c>
      <c r="AV250" s="15" t="s">
        <v>82</v>
      </c>
      <c r="AW250" s="15" t="s">
        <v>30</v>
      </c>
      <c r="AX250" s="15" t="s">
        <v>74</v>
      </c>
      <c r="AY250" s="197" t="s">
        <v>140</v>
      </c>
    </row>
    <row r="251" spans="1:65" s="15" customFormat="1">
      <c r="B251" s="196"/>
      <c r="D251" s="165" t="s">
        <v>180</v>
      </c>
      <c r="E251" s="197" t="s">
        <v>1</v>
      </c>
      <c r="F251" s="198" t="s">
        <v>1860</v>
      </c>
      <c r="H251" s="197" t="s">
        <v>1</v>
      </c>
      <c r="I251" s="199"/>
      <c r="L251" s="196"/>
      <c r="M251" s="200"/>
      <c r="N251" s="201"/>
      <c r="O251" s="201"/>
      <c r="P251" s="201"/>
      <c r="Q251" s="201"/>
      <c r="R251" s="201"/>
      <c r="S251" s="201"/>
      <c r="T251" s="202"/>
      <c r="AT251" s="197" t="s">
        <v>180</v>
      </c>
      <c r="AU251" s="197" t="s">
        <v>97</v>
      </c>
      <c r="AV251" s="15" t="s">
        <v>82</v>
      </c>
      <c r="AW251" s="15" t="s">
        <v>30</v>
      </c>
      <c r="AX251" s="15" t="s">
        <v>74</v>
      </c>
      <c r="AY251" s="197" t="s">
        <v>140</v>
      </c>
    </row>
    <row r="252" spans="1:65" s="14" customFormat="1">
      <c r="B252" s="173"/>
      <c r="D252" s="165" t="s">
        <v>180</v>
      </c>
      <c r="E252" s="174" t="s">
        <v>1</v>
      </c>
      <c r="F252" s="175" t="s">
        <v>182</v>
      </c>
      <c r="H252" s="176">
        <v>2.5</v>
      </c>
      <c r="I252" s="177"/>
      <c r="L252" s="173"/>
      <c r="M252" s="178"/>
      <c r="N252" s="179"/>
      <c r="O252" s="179"/>
      <c r="P252" s="179"/>
      <c r="Q252" s="179"/>
      <c r="R252" s="179"/>
      <c r="S252" s="179"/>
      <c r="T252" s="180"/>
      <c r="AT252" s="174" t="s">
        <v>180</v>
      </c>
      <c r="AU252" s="174" t="s">
        <v>97</v>
      </c>
      <c r="AV252" s="14" t="s">
        <v>146</v>
      </c>
      <c r="AW252" s="14" t="s">
        <v>30</v>
      </c>
      <c r="AX252" s="14" t="s">
        <v>82</v>
      </c>
      <c r="AY252" s="174" t="s">
        <v>140</v>
      </c>
    </row>
    <row r="253" spans="1:65" s="2" customFormat="1" ht="21.75" customHeight="1">
      <c r="A253" s="33"/>
      <c r="B253" s="150"/>
      <c r="C253" s="151" t="s">
        <v>328</v>
      </c>
      <c r="D253" s="151" t="s">
        <v>142</v>
      </c>
      <c r="E253" s="152" t="s">
        <v>1881</v>
      </c>
      <c r="F253" s="153" t="s">
        <v>1882</v>
      </c>
      <c r="G253" s="154" t="s">
        <v>264</v>
      </c>
      <c r="H253" s="155">
        <v>5.5</v>
      </c>
      <c r="I253" s="156"/>
      <c r="J253" s="155">
        <f>ROUND(I253*H253,2)</f>
        <v>0</v>
      </c>
      <c r="K253" s="157"/>
      <c r="L253" s="34"/>
      <c r="M253" s="158" t="s">
        <v>1</v>
      </c>
      <c r="N253" s="159" t="s">
        <v>40</v>
      </c>
      <c r="O253" s="59"/>
      <c r="P253" s="160">
        <f>O253*H253</f>
        <v>0</v>
      </c>
      <c r="Q253" s="160">
        <v>1.72E-3</v>
      </c>
      <c r="R253" s="160">
        <f>Q253*H253</f>
        <v>9.4599999999999997E-3</v>
      </c>
      <c r="S253" s="160">
        <v>0</v>
      </c>
      <c r="T253" s="161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2" t="s">
        <v>210</v>
      </c>
      <c r="AT253" s="162" t="s">
        <v>142</v>
      </c>
      <c r="AU253" s="162" t="s">
        <v>97</v>
      </c>
      <c r="AY253" s="18" t="s">
        <v>140</v>
      </c>
      <c r="BE253" s="163">
        <f>IF(N253="základná",J253,0)</f>
        <v>0</v>
      </c>
      <c r="BF253" s="163">
        <f>IF(N253="znížená",J253,0)</f>
        <v>0</v>
      </c>
      <c r="BG253" s="163">
        <f>IF(N253="zákl. prenesená",J253,0)</f>
        <v>0</v>
      </c>
      <c r="BH253" s="163">
        <f>IF(N253="zníž. prenesená",J253,0)</f>
        <v>0</v>
      </c>
      <c r="BI253" s="163">
        <f>IF(N253="nulová",J253,0)</f>
        <v>0</v>
      </c>
      <c r="BJ253" s="18" t="s">
        <v>97</v>
      </c>
      <c r="BK253" s="163">
        <f>ROUND(I253*H253,2)</f>
        <v>0</v>
      </c>
      <c r="BL253" s="18" t="s">
        <v>210</v>
      </c>
      <c r="BM253" s="162" t="s">
        <v>1883</v>
      </c>
    </row>
    <row r="254" spans="1:65" s="15" customFormat="1">
      <c r="B254" s="196"/>
      <c r="D254" s="165" t="s">
        <v>180</v>
      </c>
      <c r="E254" s="197" t="s">
        <v>1</v>
      </c>
      <c r="F254" s="198" t="s">
        <v>1884</v>
      </c>
      <c r="H254" s="197" t="s">
        <v>1</v>
      </c>
      <c r="I254" s="199"/>
      <c r="L254" s="196"/>
      <c r="M254" s="200"/>
      <c r="N254" s="201"/>
      <c r="O254" s="201"/>
      <c r="P254" s="201"/>
      <c r="Q254" s="201"/>
      <c r="R254" s="201"/>
      <c r="S254" s="201"/>
      <c r="T254" s="202"/>
      <c r="AT254" s="197" t="s">
        <v>180</v>
      </c>
      <c r="AU254" s="197" t="s">
        <v>97</v>
      </c>
      <c r="AV254" s="15" t="s">
        <v>82</v>
      </c>
      <c r="AW254" s="15" t="s">
        <v>30</v>
      </c>
      <c r="AX254" s="15" t="s">
        <v>74</v>
      </c>
      <c r="AY254" s="197" t="s">
        <v>140</v>
      </c>
    </row>
    <row r="255" spans="1:65" s="13" customFormat="1">
      <c r="B255" s="164"/>
      <c r="D255" s="165" t="s">
        <v>180</v>
      </c>
      <c r="E255" s="166" t="s">
        <v>1</v>
      </c>
      <c r="F255" s="167" t="s">
        <v>1885</v>
      </c>
      <c r="H255" s="168">
        <v>5.5</v>
      </c>
      <c r="I255" s="169"/>
      <c r="L255" s="164"/>
      <c r="M255" s="170"/>
      <c r="N255" s="171"/>
      <c r="O255" s="171"/>
      <c r="P255" s="171"/>
      <c r="Q255" s="171"/>
      <c r="R255" s="171"/>
      <c r="S255" s="171"/>
      <c r="T255" s="172"/>
      <c r="AT255" s="166" t="s">
        <v>180</v>
      </c>
      <c r="AU255" s="166" t="s">
        <v>97</v>
      </c>
      <c r="AV255" s="13" t="s">
        <v>97</v>
      </c>
      <c r="AW255" s="13" t="s">
        <v>30</v>
      </c>
      <c r="AX255" s="13" t="s">
        <v>74</v>
      </c>
      <c r="AY255" s="166" t="s">
        <v>140</v>
      </c>
    </row>
    <row r="256" spans="1:65" s="14" customFormat="1">
      <c r="B256" s="173"/>
      <c r="D256" s="165" t="s">
        <v>180</v>
      </c>
      <c r="E256" s="174" t="s">
        <v>1</v>
      </c>
      <c r="F256" s="175" t="s">
        <v>182</v>
      </c>
      <c r="H256" s="176">
        <v>5.5</v>
      </c>
      <c r="I256" s="177"/>
      <c r="L256" s="173"/>
      <c r="M256" s="178"/>
      <c r="N256" s="179"/>
      <c r="O256" s="179"/>
      <c r="P256" s="179"/>
      <c r="Q256" s="179"/>
      <c r="R256" s="179"/>
      <c r="S256" s="179"/>
      <c r="T256" s="180"/>
      <c r="AT256" s="174" t="s">
        <v>180</v>
      </c>
      <c r="AU256" s="174" t="s">
        <v>97</v>
      </c>
      <c r="AV256" s="14" t="s">
        <v>146</v>
      </c>
      <c r="AW256" s="14" t="s">
        <v>30</v>
      </c>
      <c r="AX256" s="14" t="s">
        <v>82</v>
      </c>
      <c r="AY256" s="174" t="s">
        <v>140</v>
      </c>
    </row>
    <row r="257" spans="1:65" s="2" customFormat="1" ht="21.75" customHeight="1">
      <c r="A257" s="33"/>
      <c r="B257" s="150"/>
      <c r="C257" s="181" t="s">
        <v>332</v>
      </c>
      <c r="D257" s="181" t="s">
        <v>189</v>
      </c>
      <c r="E257" s="182" t="s">
        <v>1886</v>
      </c>
      <c r="F257" s="183" t="s">
        <v>1887</v>
      </c>
      <c r="G257" s="184" t="s">
        <v>264</v>
      </c>
      <c r="H257" s="185">
        <v>5.5</v>
      </c>
      <c r="I257" s="186"/>
      <c r="J257" s="185">
        <f>ROUND(I257*H257,2)</f>
        <v>0</v>
      </c>
      <c r="K257" s="187"/>
      <c r="L257" s="188"/>
      <c r="M257" s="189" t="s">
        <v>1</v>
      </c>
      <c r="N257" s="190" t="s">
        <v>40</v>
      </c>
      <c r="O257" s="59"/>
      <c r="P257" s="160">
        <f>O257*H257</f>
        <v>0</v>
      </c>
      <c r="Q257" s="160">
        <v>8.0000000000000002E-3</v>
      </c>
      <c r="R257" s="160">
        <f>Q257*H257</f>
        <v>4.3999999999999997E-2</v>
      </c>
      <c r="S257" s="160">
        <v>0</v>
      </c>
      <c r="T257" s="161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2" t="s">
        <v>276</v>
      </c>
      <c r="AT257" s="162" t="s">
        <v>189</v>
      </c>
      <c r="AU257" s="162" t="s">
        <v>97</v>
      </c>
      <c r="AY257" s="18" t="s">
        <v>140</v>
      </c>
      <c r="BE257" s="163">
        <f>IF(N257="základná",J257,0)</f>
        <v>0</v>
      </c>
      <c r="BF257" s="163">
        <f>IF(N257="znížená",J257,0)</f>
        <v>0</v>
      </c>
      <c r="BG257" s="163">
        <f>IF(N257="zákl. prenesená",J257,0)</f>
        <v>0</v>
      </c>
      <c r="BH257" s="163">
        <f>IF(N257="zníž. prenesená",J257,0)</f>
        <v>0</v>
      </c>
      <c r="BI257" s="163">
        <f>IF(N257="nulová",J257,0)</f>
        <v>0</v>
      </c>
      <c r="BJ257" s="18" t="s">
        <v>97</v>
      </c>
      <c r="BK257" s="163">
        <f>ROUND(I257*H257,2)</f>
        <v>0</v>
      </c>
      <c r="BL257" s="18" t="s">
        <v>210</v>
      </c>
      <c r="BM257" s="162" t="s">
        <v>1888</v>
      </c>
    </row>
    <row r="258" spans="1:65" s="13" customFormat="1" ht="20.399999999999999">
      <c r="B258" s="164"/>
      <c r="D258" s="165" t="s">
        <v>180</v>
      </c>
      <c r="E258" s="166" t="s">
        <v>1</v>
      </c>
      <c r="F258" s="167" t="s">
        <v>1889</v>
      </c>
      <c r="H258" s="168">
        <v>5.5</v>
      </c>
      <c r="I258" s="169"/>
      <c r="L258" s="164"/>
      <c r="M258" s="170"/>
      <c r="N258" s="171"/>
      <c r="O258" s="171"/>
      <c r="P258" s="171"/>
      <c r="Q258" s="171"/>
      <c r="R258" s="171"/>
      <c r="S258" s="171"/>
      <c r="T258" s="172"/>
      <c r="AT258" s="166" t="s">
        <v>180</v>
      </c>
      <c r="AU258" s="166" t="s">
        <v>97</v>
      </c>
      <c r="AV258" s="13" t="s">
        <v>97</v>
      </c>
      <c r="AW258" s="13" t="s">
        <v>30</v>
      </c>
      <c r="AX258" s="13" t="s">
        <v>74</v>
      </c>
      <c r="AY258" s="166" t="s">
        <v>140</v>
      </c>
    </row>
    <row r="259" spans="1:65" s="15" customFormat="1" ht="20.399999999999999">
      <c r="B259" s="196"/>
      <c r="D259" s="165" t="s">
        <v>180</v>
      </c>
      <c r="E259" s="197" t="s">
        <v>1</v>
      </c>
      <c r="F259" s="198" t="s">
        <v>1857</v>
      </c>
      <c r="H259" s="197" t="s">
        <v>1</v>
      </c>
      <c r="I259" s="199"/>
      <c r="L259" s="196"/>
      <c r="M259" s="200"/>
      <c r="N259" s="201"/>
      <c r="O259" s="201"/>
      <c r="P259" s="201"/>
      <c r="Q259" s="201"/>
      <c r="R259" s="201"/>
      <c r="S259" s="201"/>
      <c r="T259" s="202"/>
      <c r="AT259" s="197" t="s">
        <v>180</v>
      </c>
      <c r="AU259" s="197" t="s">
        <v>97</v>
      </c>
      <c r="AV259" s="15" t="s">
        <v>82</v>
      </c>
      <c r="AW259" s="15" t="s">
        <v>30</v>
      </c>
      <c r="AX259" s="15" t="s">
        <v>74</v>
      </c>
      <c r="AY259" s="197" t="s">
        <v>140</v>
      </c>
    </row>
    <row r="260" spans="1:65" s="15" customFormat="1">
      <c r="B260" s="196"/>
      <c r="D260" s="165" t="s">
        <v>180</v>
      </c>
      <c r="E260" s="197" t="s">
        <v>1</v>
      </c>
      <c r="F260" s="198" t="s">
        <v>1858</v>
      </c>
      <c r="H260" s="197" t="s">
        <v>1</v>
      </c>
      <c r="I260" s="199"/>
      <c r="L260" s="196"/>
      <c r="M260" s="200"/>
      <c r="N260" s="201"/>
      <c r="O260" s="201"/>
      <c r="P260" s="201"/>
      <c r="Q260" s="201"/>
      <c r="R260" s="201"/>
      <c r="S260" s="201"/>
      <c r="T260" s="202"/>
      <c r="AT260" s="197" t="s">
        <v>180</v>
      </c>
      <c r="AU260" s="197" t="s">
        <v>97</v>
      </c>
      <c r="AV260" s="15" t="s">
        <v>82</v>
      </c>
      <c r="AW260" s="15" t="s">
        <v>30</v>
      </c>
      <c r="AX260" s="15" t="s">
        <v>74</v>
      </c>
      <c r="AY260" s="197" t="s">
        <v>140</v>
      </c>
    </row>
    <row r="261" spans="1:65" s="15" customFormat="1">
      <c r="B261" s="196"/>
      <c r="D261" s="165" t="s">
        <v>180</v>
      </c>
      <c r="E261" s="197" t="s">
        <v>1</v>
      </c>
      <c r="F261" s="198" t="s">
        <v>1860</v>
      </c>
      <c r="H261" s="197" t="s">
        <v>1</v>
      </c>
      <c r="I261" s="199"/>
      <c r="L261" s="196"/>
      <c r="M261" s="200"/>
      <c r="N261" s="201"/>
      <c r="O261" s="201"/>
      <c r="P261" s="201"/>
      <c r="Q261" s="201"/>
      <c r="R261" s="201"/>
      <c r="S261" s="201"/>
      <c r="T261" s="202"/>
      <c r="AT261" s="197" t="s">
        <v>180</v>
      </c>
      <c r="AU261" s="197" t="s">
        <v>97</v>
      </c>
      <c r="AV261" s="15" t="s">
        <v>82</v>
      </c>
      <c r="AW261" s="15" t="s">
        <v>30</v>
      </c>
      <c r="AX261" s="15" t="s">
        <v>74</v>
      </c>
      <c r="AY261" s="197" t="s">
        <v>140</v>
      </c>
    </row>
    <row r="262" spans="1:65" s="14" customFormat="1">
      <c r="B262" s="173"/>
      <c r="D262" s="165" t="s">
        <v>180</v>
      </c>
      <c r="E262" s="174" t="s">
        <v>1</v>
      </c>
      <c r="F262" s="175" t="s">
        <v>182</v>
      </c>
      <c r="H262" s="176">
        <v>5.5</v>
      </c>
      <c r="I262" s="177"/>
      <c r="L262" s="173"/>
      <c r="M262" s="178"/>
      <c r="N262" s="179"/>
      <c r="O262" s="179"/>
      <c r="P262" s="179"/>
      <c r="Q262" s="179"/>
      <c r="R262" s="179"/>
      <c r="S262" s="179"/>
      <c r="T262" s="180"/>
      <c r="AT262" s="174" t="s">
        <v>180</v>
      </c>
      <c r="AU262" s="174" t="s">
        <v>97</v>
      </c>
      <c r="AV262" s="14" t="s">
        <v>146</v>
      </c>
      <c r="AW262" s="14" t="s">
        <v>30</v>
      </c>
      <c r="AX262" s="14" t="s">
        <v>82</v>
      </c>
      <c r="AY262" s="174" t="s">
        <v>140</v>
      </c>
    </row>
    <row r="263" spans="1:65" s="2" customFormat="1" ht="33" customHeight="1">
      <c r="A263" s="33"/>
      <c r="B263" s="150"/>
      <c r="C263" s="151" t="s">
        <v>336</v>
      </c>
      <c r="D263" s="151" t="s">
        <v>142</v>
      </c>
      <c r="E263" s="152" t="s">
        <v>1890</v>
      </c>
      <c r="F263" s="153" t="s">
        <v>1891</v>
      </c>
      <c r="G263" s="154" t="s">
        <v>961</v>
      </c>
      <c r="H263" s="155">
        <v>37.5</v>
      </c>
      <c r="I263" s="156"/>
      <c r="J263" s="155">
        <f>ROUND(I263*H263,2)</f>
        <v>0</v>
      </c>
      <c r="K263" s="157"/>
      <c r="L263" s="34"/>
      <c r="M263" s="158" t="s">
        <v>1</v>
      </c>
      <c r="N263" s="159" t="s">
        <v>40</v>
      </c>
      <c r="O263" s="59"/>
      <c r="P263" s="160">
        <f>O263*H263</f>
        <v>0</v>
      </c>
      <c r="Q263" s="160">
        <v>5.0000000000000002E-5</v>
      </c>
      <c r="R263" s="160">
        <f>Q263*H263</f>
        <v>1.8750000000000001E-3</v>
      </c>
      <c r="S263" s="160">
        <v>1E-3</v>
      </c>
      <c r="T263" s="161">
        <f>S263*H263</f>
        <v>3.7499999999999999E-2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2" t="s">
        <v>210</v>
      </c>
      <c r="AT263" s="162" t="s">
        <v>142</v>
      </c>
      <c r="AU263" s="162" t="s">
        <v>97</v>
      </c>
      <c r="AY263" s="18" t="s">
        <v>140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8" t="s">
        <v>97</v>
      </c>
      <c r="BK263" s="163">
        <f>ROUND(I263*H263,2)</f>
        <v>0</v>
      </c>
      <c r="BL263" s="18" t="s">
        <v>210</v>
      </c>
      <c r="BM263" s="162" t="s">
        <v>1892</v>
      </c>
    </row>
    <row r="264" spans="1:65" s="15" customFormat="1">
      <c r="B264" s="196"/>
      <c r="D264" s="165" t="s">
        <v>180</v>
      </c>
      <c r="E264" s="197" t="s">
        <v>1</v>
      </c>
      <c r="F264" s="198" t="s">
        <v>1893</v>
      </c>
      <c r="H264" s="197" t="s">
        <v>1</v>
      </c>
      <c r="I264" s="199"/>
      <c r="L264" s="196"/>
      <c r="M264" s="200"/>
      <c r="N264" s="201"/>
      <c r="O264" s="201"/>
      <c r="P264" s="201"/>
      <c r="Q264" s="201"/>
      <c r="R264" s="201"/>
      <c r="S264" s="201"/>
      <c r="T264" s="202"/>
      <c r="AT264" s="197" t="s">
        <v>180</v>
      </c>
      <c r="AU264" s="197" t="s">
        <v>97</v>
      </c>
      <c r="AV264" s="15" t="s">
        <v>82</v>
      </c>
      <c r="AW264" s="15" t="s">
        <v>30</v>
      </c>
      <c r="AX264" s="15" t="s">
        <v>74</v>
      </c>
      <c r="AY264" s="197" t="s">
        <v>140</v>
      </c>
    </row>
    <row r="265" spans="1:65" s="13" customFormat="1">
      <c r="B265" s="164"/>
      <c r="D265" s="165" t="s">
        <v>180</v>
      </c>
      <c r="E265" s="166" t="s">
        <v>1</v>
      </c>
      <c r="F265" s="167" t="s">
        <v>1894</v>
      </c>
      <c r="H265" s="168">
        <v>15</v>
      </c>
      <c r="I265" s="169"/>
      <c r="L265" s="164"/>
      <c r="M265" s="170"/>
      <c r="N265" s="171"/>
      <c r="O265" s="171"/>
      <c r="P265" s="171"/>
      <c r="Q265" s="171"/>
      <c r="R265" s="171"/>
      <c r="S265" s="171"/>
      <c r="T265" s="172"/>
      <c r="AT265" s="166" t="s">
        <v>180</v>
      </c>
      <c r="AU265" s="166" t="s">
        <v>97</v>
      </c>
      <c r="AV265" s="13" t="s">
        <v>97</v>
      </c>
      <c r="AW265" s="13" t="s">
        <v>30</v>
      </c>
      <c r="AX265" s="13" t="s">
        <v>74</v>
      </c>
      <c r="AY265" s="166" t="s">
        <v>140</v>
      </c>
    </row>
    <row r="266" spans="1:65" s="15" customFormat="1">
      <c r="B266" s="196"/>
      <c r="D266" s="165" t="s">
        <v>180</v>
      </c>
      <c r="E266" s="197" t="s">
        <v>1</v>
      </c>
      <c r="F266" s="198" t="s">
        <v>1895</v>
      </c>
      <c r="H266" s="197" t="s">
        <v>1</v>
      </c>
      <c r="I266" s="199"/>
      <c r="L266" s="196"/>
      <c r="M266" s="200"/>
      <c r="N266" s="201"/>
      <c r="O266" s="201"/>
      <c r="P266" s="201"/>
      <c r="Q266" s="201"/>
      <c r="R266" s="201"/>
      <c r="S266" s="201"/>
      <c r="T266" s="202"/>
      <c r="AT266" s="197" t="s">
        <v>180</v>
      </c>
      <c r="AU266" s="197" t="s">
        <v>97</v>
      </c>
      <c r="AV266" s="15" t="s">
        <v>82</v>
      </c>
      <c r="AW266" s="15" t="s">
        <v>30</v>
      </c>
      <c r="AX266" s="15" t="s">
        <v>74</v>
      </c>
      <c r="AY266" s="197" t="s">
        <v>140</v>
      </c>
    </row>
    <row r="267" spans="1:65" s="13" customFormat="1">
      <c r="B267" s="164"/>
      <c r="D267" s="165" t="s">
        <v>180</v>
      </c>
      <c r="E267" s="166" t="s">
        <v>1</v>
      </c>
      <c r="F267" s="167" t="s">
        <v>1896</v>
      </c>
      <c r="H267" s="168">
        <v>22.5</v>
      </c>
      <c r="I267" s="169"/>
      <c r="L267" s="164"/>
      <c r="M267" s="170"/>
      <c r="N267" s="171"/>
      <c r="O267" s="171"/>
      <c r="P267" s="171"/>
      <c r="Q267" s="171"/>
      <c r="R267" s="171"/>
      <c r="S267" s="171"/>
      <c r="T267" s="172"/>
      <c r="AT267" s="166" t="s">
        <v>180</v>
      </c>
      <c r="AU267" s="166" t="s">
        <v>97</v>
      </c>
      <c r="AV267" s="13" t="s">
        <v>97</v>
      </c>
      <c r="AW267" s="13" t="s">
        <v>30</v>
      </c>
      <c r="AX267" s="13" t="s">
        <v>74</v>
      </c>
      <c r="AY267" s="166" t="s">
        <v>140</v>
      </c>
    </row>
    <row r="268" spans="1:65" s="14" customFormat="1">
      <c r="B268" s="173"/>
      <c r="D268" s="165" t="s">
        <v>180</v>
      </c>
      <c r="E268" s="174" t="s">
        <v>1</v>
      </c>
      <c r="F268" s="175" t="s">
        <v>182</v>
      </c>
      <c r="H268" s="176">
        <v>37.5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180</v>
      </c>
      <c r="AU268" s="174" t="s">
        <v>97</v>
      </c>
      <c r="AV268" s="14" t="s">
        <v>146</v>
      </c>
      <c r="AW268" s="14" t="s">
        <v>30</v>
      </c>
      <c r="AX268" s="14" t="s">
        <v>82</v>
      </c>
      <c r="AY268" s="174" t="s">
        <v>140</v>
      </c>
    </row>
    <row r="269" spans="1:65" s="2" customFormat="1" ht="21.75" customHeight="1">
      <c r="A269" s="33"/>
      <c r="B269" s="150"/>
      <c r="C269" s="151" t="s">
        <v>340</v>
      </c>
      <c r="D269" s="151" t="s">
        <v>142</v>
      </c>
      <c r="E269" s="152" t="s">
        <v>1414</v>
      </c>
      <c r="F269" s="153" t="s">
        <v>1415</v>
      </c>
      <c r="G269" s="154" t="s">
        <v>433</v>
      </c>
      <c r="H269" s="156">
        <v>0.9</v>
      </c>
      <c r="I269" s="156"/>
      <c r="J269" s="155">
        <f>ROUND(I269*H269,2)</f>
        <v>0</v>
      </c>
      <c r="K269" s="157"/>
      <c r="L269" s="34"/>
      <c r="M269" s="158" t="s">
        <v>1</v>
      </c>
      <c r="N269" s="159" t="s">
        <v>40</v>
      </c>
      <c r="O269" s="59"/>
      <c r="P269" s="160">
        <f>O269*H269</f>
        <v>0</v>
      </c>
      <c r="Q269" s="160">
        <v>0</v>
      </c>
      <c r="R269" s="160">
        <f>Q269*H269</f>
        <v>0</v>
      </c>
      <c r="S269" s="160">
        <v>0</v>
      </c>
      <c r="T269" s="161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2" t="s">
        <v>210</v>
      </c>
      <c r="AT269" s="162" t="s">
        <v>142</v>
      </c>
      <c r="AU269" s="162" t="s">
        <v>97</v>
      </c>
      <c r="AY269" s="18" t="s">
        <v>140</v>
      </c>
      <c r="BE269" s="163">
        <f>IF(N269="základná",J269,0)</f>
        <v>0</v>
      </c>
      <c r="BF269" s="163">
        <f>IF(N269="znížená",J269,0)</f>
        <v>0</v>
      </c>
      <c r="BG269" s="163">
        <f>IF(N269="zákl. prenesená",J269,0)</f>
        <v>0</v>
      </c>
      <c r="BH269" s="163">
        <f>IF(N269="zníž. prenesená",J269,0)</f>
        <v>0</v>
      </c>
      <c r="BI269" s="163">
        <f>IF(N269="nulová",J269,0)</f>
        <v>0</v>
      </c>
      <c r="BJ269" s="18" t="s">
        <v>97</v>
      </c>
      <c r="BK269" s="163">
        <f>ROUND(I269*H269,2)</f>
        <v>0</v>
      </c>
      <c r="BL269" s="18" t="s">
        <v>210</v>
      </c>
      <c r="BM269" s="162" t="s">
        <v>1897</v>
      </c>
    </row>
    <row r="270" spans="1:65" s="12" customFormat="1" ht="25.95" customHeight="1">
      <c r="B270" s="137"/>
      <c r="D270" s="138" t="s">
        <v>73</v>
      </c>
      <c r="E270" s="139" t="s">
        <v>435</v>
      </c>
      <c r="F270" s="139" t="s">
        <v>436</v>
      </c>
      <c r="I270" s="140"/>
      <c r="J270" s="141">
        <f>BK270</f>
        <v>0</v>
      </c>
      <c r="L270" s="137"/>
      <c r="M270" s="142"/>
      <c r="N270" s="143"/>
      <c r="O270" s="143"/>
      <c r="P270" s="144">
        <f>P271</f>
        <v>0</v>
      </c>
      <c r="Q270" s="143"/>
      <c r="R270" s="144">
        <f>R271</f>
        <v>0</v>
      </c>
      <c r="S270" s="143"/>
      <c r="T270" s="145">
        <f>T271</f>
        <v>0</v>
      </c>
      <c r="AR270" s="138" t="s">
        <v>158</v>
      </c>
      <c r="AT270" s="146" t="s">
        <v>73</v>
      </c>
      <c r="AU270" s="146" t="s">
        <v>74</v>
      </c>
      <c r="AY270" s="138" t="s">
        <v>140</v>
      </c>
      <c r="BK270" s="147">
        <f>BK271</f>
        <v>0</v>
      </c>
    </row>
    <row r="271" spans="1:65" s="12" customFormat="1" ht="22.8" customHeight="1">
      <c r="B271" s="137"/>
      <c r="D271" s="138" t="s">
        <v>73</v>
      </c>
      <c r="E271" s="148" t="s">
        <v>1445</v>
      </c>
      <c r="F271" s="148" t="s">
        <v>1446</v>
      </c>
      <c r="I271" s="140"/>
      <c r="J271" s="149">
        <f>BK271</f>
        <v>0</v>
      </c>
      <c r="L271" s="137"/>
      <c r="M271" s="142"/>
      <c r="N271" s="143"/>
      <c r="O271" s="143"/>
      <c r="P271" s="144">
        <f>SUM(P272:P273)</f>
        <v>0</v>
      </c>
      <c r="Q271" s="143"/>
      <c r="R271" s="144">
        <f>SUM(R272:R273)</f>
        <v>0</v>
      </c>
      <c r="S271" s="143"/>
      <c r="T271" s="145">
        <f>SUM(T272:T273)</f>
        <v>0</v>
      </c>
      <c r="AR271" s="138" t="s">
        <v>158</v>
      </c>
      <c r="AT271" s="146" t="s">
        <v>73</v>
      </c>
      <c r="AU271" s="146" t="s">
        <v>82</v>
      </c>
      <c r="AY271" s="138" t="s">
        <v>140</v>
      </c>
      <c r="BK271" s="147">
        <f>SUM(BK272:BK273)</f>
        <v>0</v>
      </c>
    </row>
    <row r="272" spans="1:65" s="2" customFormat="1" ht="21.75" customHeight="1">
      <c r="A272" s="33"/>
      <c r="B272" s="150"/>
      <c r="C272" s="151" t="s">
        <v>344</v>
      </c>
      <c r="D272" s="151" t="s">
        <v>142</v>
      </c>
      <c r="E272" s="152" t="s">
        <v>1448</v>
      </c>
      <c r="F272" s="153" t="s">
        <v>1449</v>
      </c>
      <c r="G272" s="154" t="s">
        <v>515</v>
      </c>
      <c r="H272" s="155">
        <v>1</v>
      </c>
      <c r="I272" s="156"/>
      <c r="J272" s="155">
        <f>ROUND(I272*H272,2)</f>
        <v>0</v>
      </c>
      <c r="K272" s="157"/>
      <c r="L272" s="34"/>
      <c r="M272" s="158" t="s">
        <v>1</v>
      </c>
      <c r="N272" s="159" t="s">
        <v>40</v>
      </c>
      <c r="O272" s="59"/>
      <c r="P272" s="160">
        <f>O272*H272</f>
        <v>0</v>
      </c>
      <c r="Q272" s="160">
        <v>0</v>
      </c>
      <c r="R272" s="160">
        <f>Q272*H272</f>
        <v>0</v>
      </c>
      <c r="S272" s="160">
        <v>0</v>
      </c>
      <c r="T272" s="161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2" t="s">
        <v>1443</v>
      </c>
      <c r="AT272" s="162" t="s">
        <v>142</v>
      </c>
      <c r="AU272" s="162" t="s">
        <v>97</v>
      </c>
      <c r="AY272" s="18" t="s">
        <v>140</v>
      </c>
      <c r="BE272" s="163">
        <f>IF(N272="základná",J272,0)</f>
        <v>0</v>
      </c>
      <c r="BF272" s="163">
        <f>IF(N272="znížená",J272,0)</f>
        <v>0</v>
      </c>
      <c r="BG272" s="163">
        <f>IF(N272="zákl. prenesená",J272,0)</f>
        <v>0</v>
      </c>
      <c r="BH272" s="163">
        <f>IF(N272="zníž. prenesená",J272,0)</f>
        <v>0</v>
      </c>
      <c r="BI272" s="163">
        <f>IF(N272="nulová",J272,0)</f>
        <v>0</v>
      </c>
      <c r="BJ272" s="18" t="s">
        <v>97</v>
      </c>
      <c r="BK272" s="163">
        <f>ROUND(I272*H272,2)</f>
        <v>0</v>
      </c>
      <c r="BL272" s="18" t="s">
        <v>1443</v>
      </c>
      <c r="BM272" s="162" t="s">
        <v>1898</v>
      </c>
    </row>
    <row r="273" spans="1:65" s="2" customFormat="1" ht="21.75" customHeight="1">
      <c r="A273" s="33"/>
      <c r="B273" s="150"/>
      <c r="C273" s="151" t="s">
        <v>348</v>
      </c>
      <c r="D273" s="151" t="s">
        <v>142</v>
      </c>
      <c r="E273" s="152" t="s">
        <v>1452</v>
      </c>
      <c r="F273" s="153" t="s">
        <v>1453</v>
      </c>
      <c r="G273" s="154" t="s">
        <v>515</v>
      </c>
      <c r="H273" s="155">
        <v>1</v>
      </c>
      <c r="I273" s="156"/>
      <c r="J273" s="155">
        <f>ROUND(I273*H273,2)</f>
        <v>0</v>
      </c>
      <c r="K273" s="157"/>
      <c r="L273" s="34"/>
      <c r="M273" s="191" t="s">
        <v>1</v>
      </c>
      <c r="N273" s="192" t="s">
        <v>40</v>
      </c>
      <c r="O273" s="193"/>
      <c r="P273" s="194">
        <f>O273*H273</f>
        <v>0</v>
      </c>
      <c r="Q273" s="194">
        <v>0</v>
      </c>
      <c r="R273" s="194">
        <f>Q273*H273</f>
        <v>0</v>
      </c>
      <c r="S273" s="194">
        <v>0</v>
      </c>
      <c r="T273" s="195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2" t="s">
        <v>1443</v>
      </c>
      <c r="AT273" s="162" t="s">
        <v>142</v>
      </c>
      <c r="AU273" s="162" t="s">
        <v>97</v>
      </c>
      <c r="AY273" s="18" t="s">
        <v>140</v>
      </c>
      <c r="BE273" s="163">
        <f>IF(N273="základná",J273,0)</f>
        <v>0</v>
      </c>
      <c r="BF273" s="163">
        <f>IF(N273="znížená",J273,0)</f>
        <v>0</v>
      </c>
      <c r="BG273" s="163">
        <f>IF(N273="zákl. prenesená",J273,0)</f>
        <v>0</v>
      </c>
      <c r="BH273" s="163">
        <f>IF(N273="zníž. prenesená",J273,0)</f>
        <v>0</v>
      </c>
      <c r="BI273" s="163">
        <f>IF(N273="nulová",J273,0)</f>
        <v>0</v>
      </c>
      <c r="BJ273" s="18" t="s">
        <v>97</v>
      </c>
      <c r="BK273" s="163">
        <f>ROUND(I273*H273,2)</f>
        <v>0</v>
      </c>
      <c r="BL273" s="18" t="s">
        <v>1443</v>
      </c>
      <c r="BM273" s="162" t="s">
        <v>1899</v>
      </c>
    </row>
    <row r="274" spans="1:65" s="2" customFormat="1" ht="6.9" customHeight="1">
      <c r="A274" s="33"/>
      <c r="B274" s="48"/>
      <c r="C274" s="49"/>
      <c r="D274" s="49"/>
      <c r="E274" s="49"/>
      <c r="F274" s="49"/>
      <c r="G274" s="49"/>
      <c r="H274" s="49"/>
      <c r="I274" s="49"/>
      <c r="J274" s="49"/>
      <c r="K274" s="49"/>
      <c r="L274" s="34"/>
      <c r="M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</row>
  </sheetData>
  <autoFilter ref="C129:K273" xr:uid="{00000000-0009-0000-0000-000007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00"/>
  <sheetViews>
    <sheetView showGridLines="0" topLeftCell="A179" workbookViewId="0">
      <selection activeCell="F166" sqref="F16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107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108</v>
      </c>
      <c r="L4" s="21"/>
      <c r="M4" s="99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8" t="str">
        <f>'Rekapitulácia stavby'!K6</f>
        <v>Revitalizácia areálu Plaváreň Štiavničky</v>
      </c>
      <c r="F7" s="259"/>
      <c r="G7" s="259"/>
      <c r="H7" s="259"/>
      <c r="L7" s="21"/>
    </row>
    <row r="8" spans="1:46" s="2" customFormat="1" ht="12" customHeight="1">
      <c r="A8" s="33"/>
      <c r="B8" s="34"/>
      <c r="C8" s="33"/>
      <c r="D8" s="28" t="s">
        <v>109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9" t="s">
        <v>1900</v>
      </c>
      <c r="F9" s="257"/>
      <c r="G9" s="257"/>
      <c r="H9" s="25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25. 11. 2020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0" t="str">
        <f>'Rekapitulácia stavby'!E14</f>
        <v>Vyplň údaj</v>
      </c>
      <c r="F18" s="226"/>
      <c r="G18" s="226"/>
      <c r="H18" s="226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30" t="s">
        <v>1</v>
      </c>
      <c r="F27" s="230"/>
      <c r="G27" s="230"/>
      <c r="H27" s="230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34</v>
      </c>
      <c r="E30" s="33"/>
      <c r="F30" s="33"/>
      <c r="G30" s="33"/>
      <c r="H30" s="33"/>
      <c r="I30" s="33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38</v>
      </c>
      <c r="E33" s="28" t="s">
        <v>39</v>
      </c>
      <c r="F33" s="105">
        <f>ROUND((SUM(BE125:BE199)),  2)</f>
        <v>0</v>
      </c>
      <c r="G33" s="33"/>
      <c r="H33" s="33"/>
      <c r="I33" s="106">
        <v>0.2</v>
      </c>
      <c r="J33" s="105">
        <f>ROUND(((SUM(BE125:BE199))*I33),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5">
        <f>ROUND((SUM(BF125:BF199)),  2)</f>
        <v>0</v>
      </c>
      <c r="G34" s="33"/>
      <c r="H34" s="33"/>
      <c r="I34" s="106">
        <v>0.2</v>
      </c>
      <c r="J34" s="105">
        <f>ROUND(((SUM(BF125:BF199))*I34),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5">
        <f>ROUND((SUM(BG125:BG199)),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5">
        <f>ROUND((SUM(BH125:BH199)),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5">
        <f>ROUND((SUM(BI125:BI199)),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44</v>
      </c>
      <c r="E39" s="61"/>
      <c r="F39" s="61"/>
      <c r="G39" s="109" t="s">
        <v>45</v>
      </c>
      <c r="H39" s="110" t="s">
        <v>46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49</v>
      </c>
      <c r="E61" s="36"/>
      <c r="F61" s="113" t="s">
        <v>50</v>
      </c>
      <c r="G61" s="46" t="s">
        <v>49</v>
      </c>
      <c r="H61" s="36"/>
      <c r="I61" s="36"/>
      <c r="J61" s="114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49</v>
      </c>
      <c r="E76" s="36"/>
      <c r="F76" s="113" t="s">
        <v>50</v>
      </c>
      <c r="G76" s="46" t="s">
        <v>49</v>
      </c>
      <c r="H76" s="36"/>
      <c r="I76" s="36"/>
      <c r="J76" s="114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111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8" t="str">
        <f>E7</f>
        <v>Revitalizácia areálu Plaváreň Štiavničky</v>
      </c>
      <c r="F85" s="259"/>
      <c r="G85" s="259"/>
      <c r="H85" s="25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9" t="str">
        <f>E9</f>
        <v>SO07 - SO07  Prekládka plynovodu</v>
      </c>
      <c r="F87" s="257"/>
      <c r="G87" s="257"/>
      <c r="H87" s="25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Banská Bystrica</v>
      </c>
      <c r="G89" s="33"/>
      <c r="H89" s="33"/>
      <c r="I89" s="28" t="s">
        <v>20</v>
      </c>
      <c r="J89" s="56" t="str">
        <f>IF(J12="","",J12)</f>
        <v>25. 11. 2020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MBB, a.s., ČSA 26, Banská Bystrica</v>
      </c>
      <c r="G91" s="33"/>
      <c r="H91" s="33"/>
      <c r="I91" s="28" t="s">
        <v>28</v>
      </c>
      <c r="J91" s="31" t="str">
        <f>E21</f>
        <v>CREAT,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Ing.Jedlička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112</v>
      </c>
      <c r="D94" s="107"/>
      <c r="E94" s="107"/>
      <c r="F94" s="107"/>
      <c r="G94" s="107"/>
      <c r="H94" s="107"/>
      <c r="I94" s="107"/>
      <c r="J94" s="116" t="s">
        <v>113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114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115</v>
      </c>
    </row>
    <row r="97" spans="1:31" s="9" customFormat="1" ht="24.9" customHeight="1">
      <c r="B97" s="118"/>
      <c r="D97" s="119" t="s">
        <v>1901</v>
      </c>
      <c r="E97" s="120"/>
      <c r="F97" s="120"/>
      <c r="G97" s="120"/>
      <c r="H97" s="120"/>
      <c r="I97" s="120"/>
      <c r="J97" s="121">
        <f>J126</f>
        <v>0</v>
      </c>
      <c r="L97" s="118"/>
    </row>
    <row r="98" spans="1:31" s="10" customFormat="1" ht="19.95" customHeight="1">
      <c r="B98" s="122"/>
      <c r="D98" s="123" t="s">
        <v>1902</v>
      </c>
      <c r="E98" s="124"/>
      <c r="F98" s="124"/>
      <c r="G98" s="124"/>
      <c r="H98" s="124"/>
      <c r="I98" s="124"/>
      <c r="J98" s="125">
        <f>J127</f>
        <v>0</v>
      </c>
      <c r="L98" s="122"/>
    </row>
    <row r="99" spans="1:31" s="9" customFormat="1" ht="24.9" customHeight="1">
      <c r="B99" s="118"/>
      <c r="D99" s="119" t="s">
        <v>1903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31" s="10" customFormat="1" ht="19.95" customHeight="1">
      <c r="B100" s="122"/>
      <c r="D100" s="123" t="s">
        <v>1904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31" s="10" customFormat="1" ht="19.95" customHeight="1">
      <c r="B101" s="122"/>
      <c r="D101" s="123" t="s">
        <v>1905</v>
      </c>
      <c r="E101" s="124"/>
      <c r="F101" s="124"/>
      <c r="G101" s="124"/>
      <c r="H101" s="124"/>
      <c r="I101" s="124"/>
      <c r="J101" s="125">
        <f>J133</f>
        <v>0</v>
      </c>
      <c r="L101" s="122"/>
    </row>
    <row r="102" spans="1:31" s="9" customFormat="1" ht="24.9" customHeight="1">
      <c r="B102" s="118"/>
      <c r="D102" s="119" t="s">
        <v>116</v>
      </c>
      <c r="E102" s="120"/>
      <c r="F102" s="120"/>
      <c r="G102" s="120"/>
      <c r="H102" s="120"/>
      <c r="I102" s="120"/>
      <c r="J102" s="121">
        <f>J183</f>
        <v>0</v>
      </c>
      <c r="L102" s="118"/>
    </row>
    <row r="103" spans="1:31" s="10" customFormat="1" ht="19.95" customHeight="1">
      <c r="B103" s="122"/>
      <c r="D103" s="123" t="s">
        <v>1906</v>
      </c>
      <c r="E103" s="124"/>
      <c r="F103" s="124"/>
      <c r="G103" s="124"/>
      <c r="H103" s="124"/>
      <c r="I103" s="124"/>
      <c r="J103" s="125">
        <f>J184</f>
        <v>0</v>
      </c>
      <c r="L103" s="122"/>
    </row>
    <row r="104" spans="1:31" s="9" customFormat="1" ht="24.9" customHeight="1">
      <c r="B104" s="118"/>
      <c r="D104" s="119" t="s">
        <v>1907</v>
      </c>
      <c r="E104" s="120"/>
      <c r="F104" s="120"/>
      <c r="G104" s="120"/>
      <c r="H104" s="120"/>
      <c r="I104" s="120"/>
      <c r="J104" s="121">
        <f>J197</f>
        <v>0</v>
      </c>
      <c r="L104" s="118"/>
    </row>
    <row r="105" spans="1:31" s="10" customFormat="1" ht="19.95" customHeight="1">
      <c r="B105" s="122"/>
      <c r="D105" s="123" t="s">
        <v>1908</v>
      </c>
      <c r="E105" s="124"/>
      <c r="F105" s="124"/>
      <c r="G105" s="124"/>
      <c r="H105" s="124"/>
      <c r="I105" s="124"/>
      <c r="J105" s="125">
        <f>J198</f>
        <v>0</v>
      </c>
      <c r="L105" s="122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" customHeight="1">
      <c r="A112" s="33"/>
      <c r="B112" s="34"/>
      <c r="C112" s="22" t="s">
        <v>126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8" t="str">
        <f>E7</f>
        <v>Revitalizácia areálu Plaváreň Štiavničky</v>
      </c>
      <c r="F115" s="259"/>
      <c r="G115" s="259"/>
      <c r="H115" s="25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109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39" t="str">
        <f>E9</f>
        <v>SO07 - SO07  Prekládka plynovodu</v>
      </c>
      <c r="F117" s="257"/>
      <c r="G117" s="257"/>
      <c r="H117" s="25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F12</f>
        <v>Banská Bystrica</v>
      </c>
      <c r="G119" s="33"/>
      <c r="H119" s="33"/>
      <c r="I119" s="28" t="s">
        <v>20</v>
      </c>
      <c r="J119" s="56" t="str">
        <f>IF(J12="","",J12)</f>
        <v>25. 11. 2020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22</v>
      </c>
      <c r="D121" s="33"/>
      <c r="E121" s="33"/>
      <c r="F121" s="26" t="str">
        <f>E15</f>
        <v>MBB, a.s., ČSA 26, Banská Bystrica</v>
      </c>
      <c r="G121" s="33"/>
      <c r="H121" s="33"/>
      <c r="I121" s="28" t="s">
        <v>28</v>
      </c>
      <c r="J121" s="31" t="str">
        <f>E21</f>
        <v>CREAT, s.r.o.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28" t="s">
        <v>31</v>
      </c>
      <c r="J122" s="31" t="str">
        <f>E24</f>
        <v>Ing.Jedlička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127</v>
      </c>
      <c r="D124" s="129" t="s">
        <v>59</v>
      </c>
      <c r="E124" s="129" t="s">
        <v>55</v>
      </c>
      <c r="F124" s="129" t="s">
        <v>56</v>
      </c>
      <c r="G124" s="129" t="s">
        <v>128</v>
      </c>
      <c r="H124" s="129" t="s">
        <v>129</v>
      </c>
      <c r="I124" s="129" t="s">
        <v>130</v>
      </c>
      <c r="J124" s="130" t="s">
        <v>113</v>
      </c>
      <c r="K124" s="131" t="s">
        <v>131</v>
      </c>
      <c r="L124" s="132"/>
      <c r="M124" s="63" t="s">
        <v>1</v>
      </c>
      <c r="N124" s="64" t="s">
        <v>38</v>
      </c>
      <c r="O124" s="64" t="s">
        <v>132</v>
      </c>
      <c r="P124" s="64" t="s">
        <v>133</v>
      </c>
      <c r="Q124" s="64" t="s">
        <v>134</v>
      </c>
      <c r="R124" s="64" t="s">
        <v>135</v>
      </c>
      <c r="S124" s="64" t="s">
        <v>136</v>
      </c>
      <c r="T124" s="65" t="s">
        <v>137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8" customHeight="1">
      <c r="A125" s="33"/>
      <c r="B125" s="34"/>
      <c r="C125" s="70" t="s">
        <v>114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P126+P130+P183+P197</f>
        <v>0</v>
      </c>
      <c r="Q125" s="67"/>
      <c r="R125" s="134">
        <f>R126+R130+R183+R197</f>
        <v>26.800476499999998</v>
      </c>
      <c r="S125" s="67"/>
      <c r="T125" s="135">
        <f>T126+T130+T183+T197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73</v>
      </c>
      <c r="AU125" s="18" t="s">
        <v>115</v>
      </c>
      <c r="BK125" s="136">
        <f>BK126+BK130+BK183+BK197</f>
        <v>0</v>
      </c>
    </row>
    <row r="126" spans="1:65" s="12" customFormat="1" ht="25.95" customHeight="1">
      <c r="B126" s="137"/>
      <c r="D126" s="138" t="s">
        <v>73</v>
      </c>
      <c r="E126" s="139" t="s">
        <v>652</v>
      </c>
      <c r="F126" s="139" t="s">
        <v>1909</v>
      </c>
      <c r="I126" s="140"/>
      <c r="J126" s="141">
        <f>BK126</f>
        <v>0</v>
      </c>
      <c r="L126" s="137"/>
      <c r="M126" s="142"/>
      <c r="N126" s="143"/>
      <c r="O126" s="143"/>
      <c r="P126" s="144">
        <f>P127</f>
        <v>0</v>
      </c>
      <c r="Q126" s="143"/>
      <c r="R126" s="144">
        <f>R127</f>
        <v>25.244999999999997</v>
      </c>
      <c r="S126" s="143"/>
      <c r="T126" s="145">
        <f>T127</f>
        <v>0</v>
      </c>
      <c r="AR126" s="138" t="s">
        <v>82</v>
      </c>
      <c r="AT126" s="146" t="s">
        <v>73</v>
      </c>
      <c r="AU126" s="146" t="s">
        <v>74</v>
      </c>
      <c r="AY126" s="138" t="s">
        <v>140</v>
      </c>
      <c r="BK126" s="147">
        <f>BK127</f>
        <v>0</v>
      </c>
    </row>
    <row r="127" spans="1:65" s="12" customFormat="1" ht="22.8" customHeight="1">
      <c r="B127" s="137"/>
      <c r="D127" s="138" t="s">
        <v>73</v>
      </c>
      <c r="E127" s="148" t="s">
        <v>146</v>
      </c>
      <c r="F127" s="148" t="s">
        <v>1910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SUM(P128:P129)</f>
        <v>0</v>
      </c>
      <c r="Q127" s="143"/>
      <c r="R127" s="144">
        <f>SUM(R128:R129)</f>
        <v>25.244999999999997</v>
      </c>
      <c r="S127" s="143"/>
      <c r="T127" s="145">
        <f>SUM(T128:T129)</f>
        <v>0</v>
      </c>
      <c r="AR127" s="138" t="s">
        <v>82</v>
      </c>
      <c r="AT127" s="146" t="s">
        <v>73</v>
      </c>
      <c r="AU127" s="146" t="s">
        <v>82</v>
      </c>
      <c r="AY127" s="138" t="s">
        <v>140</v>
      </c>
      <c r="BK127" s="147">
        <f>SUM(BK128:BK129)</f>
        <v>0</v>
      </c>
    </row>
    <row r="128" spans="1:65" s="2" customFormat="1" ht="16.5" customHeight="1">
      <c r="A128" s="33"/>
      <c r="B128" s="150"/>
      <c r="C128" s="151" t="s">
        <v>82</v>
      </c>
      <c r="D128" s="151" t="s">
        <v>142</v>
      </c>
      <c r="E128" s="152" t="s">
        <v>1911</v>
      </c>
      <c r="F128" s="153" t="s">
        <v>1912</v>
      </c>
      <c r="G128" s="154" t="s">
        <v>161</v>
      </c>
      <c r="H128" s="155">
        <v>1</v>
      </c>
      <c r="I128" s="156"/>
      <c r="J128" s="155">
        <f>ROUND(I128*H128,2)</f>
        <v>0</v>
      </c>
      <c r="K128" s="157"/>
      <c r="L128" s="34"/>
      <c r="M128" s="158" t="s">
        <v>1</v>
      </c>
      <c r="N128" s="159" t="s">
        <v>40</v>
      </c>
      <c r="O128" s="59"/>
      <c r="P128" s="160">
        <f>O128*H128</f>
        <v>0</v>
      </c>
      <c r="Q128" s="160">
        <v>1.0098</v>
      </c>
      <c r="R128" s="160">
        <f>Q128*H128</f>
        <v>1.0098</v>
      </c>
      <c r="S128" s="160">
        <v>0</v>
      </c>
      <c r="T128" s="161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2" t="s">
        <v>146</v>
      </c>
      <c r="AT128" s="162" t="s">
        <v>142</v>
      </c>
      <c r="AU128" s="162" t="s">
        <v>97</v>
      </c>
      <c r="AY128" s="18" t="s">
        <v>140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8" t="s">
        <v>97</v>
      </c>
      <c r="BK128" s="163">
        <f>ROUND(I128*H128,2)</f>
        <v>0</v>
      </c>
      <c r="BL128" s="18" t="s">
        <v>146</v>
      </c>
      <c r="BM128" s="162" t="s">
        <v>1913</v>
      </c>
    </row>
    <row r="129" spans="1:65" s="2" customFormat="1" ht="16.5" customHeight="1">
      <c r="A129" s="33"/>
      <c r="B129" s="150"/>
      <c r="C129" s="151" t="s">
        <v>97</v>
      </c>
      <c r="D129" s="151" t="s">
        <v>142</v>
      </c>
      <c r="E129" s="152" t="s">
        <v>1914</v>
      </c>
      <c r="F129" s="153" t="s">
        <v>1915</v>
      </c>
      <c r="G129" s="154" t="s">
        <v>161</v>
      </c>
      <c r="H129" s="155">
        <v>24</v>
      </c>
      <c r="I129" s="156"/>
      <c r="J129" s="155">
        <f>ROUND(I129*H129,2)</f>
        <v>0</v>
      </c>
      <c r="K129" s="157"/>
      <c r="L129" s="34"/>
      <c r="M129" s="158" t="s">
        <v>1</v>
      </c>
      <c r="N129" s="159" t="s">
        <v>40</v>
      </c>
      <c r="O129" s="59"/>
      <c r="P129" s="160">
        <f>O129*H129</f>
        <v>0</v>
      </c>
      <c r="Q129" s="160">
        <v>1.0098</v>
      </c>
      <c r="R129" s="160">
        <f>Q129*H129</f>
        <v>24.235199999999999</v>
      </c>
      <c r="S129" s="160">
        <v>0</v>
      </c>
      <c r="T129" s="161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2" t="s">
        <v>146</v>
      </c>
      <c r="AT129" s="162" t="s">
        <v>142</v>
      </c>
      <c r="AU129" s="162" t="s">
        <v>97</v>
      </c>
      <c r="AY129" s="18" t="s">
        <v>140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8" t="s">
        <v>97</v>
      </c>
      <c r="BK129" s="163">
        <f>ROUND(I129*H129,2)</f>
        <v>0</v>
      </c>
      <c r="BL129" s="18" t="s">
        <v>146</v>
      </c>
      <c r="BM129" s="162" t="s">
        <v>1916</v>
      </c>
    </row>
    <row r="130" spans="1:65" s="12" customFormat="1" ht="25.95" customHeight="1">
      <c r="B130" s="137"/>
      <c r="D130" s="138" t="s">
        <v>73</v>
      </c>
      <c r="E130" s="139" t="s">
        <v>1917</v>
      </c>
      <c r="F130" s="139" t="s">
        <v>653</v>
      </c>
      <c r="I130" s="140"/>
      <c r="J130" s="141">
        <f>BK130</f>
        <v>0</v>
      </c>
      <c r="L130" s="137"/>
      <c r="M130" s="142"/>
      <c r="N130" s="143"/>
      <c r="O130" s="143"/>
      <c r="P130" s="144">
        <f>P131+P133</f>
        <v>0</v>
      </c>
      <c r="Q130" s="143"/>
      <c r="R130" s="144">
        <f>R131+R133</f>
        <v>1.4153174999999993</v>
      </c>
      <c r="S130" s="143"/>
      <c r="T130" s="145">
        <f>T131+T133</f>
        <v>0</v>
      </c>
      <c r="AR130" s="138" t="s">
        <v>82</v>
      </c>
      <c r="AT130" s="146" t="s">
        <v>73</v>
      </c>
      <c r="AU130" s="146" t="s">
        <v>74</v>
      </c>
      <c r="AY130" s="138" t="s">
        <v>140</v>
      </c>
      <c r="BK130" s="147">
        <f>BK131+BK133</f>
        <v>0</v>
      </c>
    </row>
    <row r="131" spans="1:65" s="12" customFormat="1" ht="22.8" customHeight="1">
      <c r="B131" s="137"/>
      <c r="D131" s="138" t="s">
        <v>73</v>
      </c>
      <c r="E131" s="148" t="s">
        <v>1918</v>
      </c>
      <c r="F131" s="148" t="s">
        <v>1919</v>
      </c>
      <c r="I131" s="140"/>
      <c r="J131" s="149">
        <f>BK131</f>
        <v>0</v>
      </c>
      <c r="L131" s="137"/>
      <c r="M131" s="142"/>
      <c r="N131" s="143"/>
      <c r="O131" s="143"/>
      <c r="P131" s="144">
        <f>P132</f>
        <v>0</v>
      </c>
      <c r="Q131" s="143"/>
      <c r="R131" s="144">
        <f>R132</f>
        <v>0</v>
      </c>
      <c r="S131" s="143"/>
      <c r="T131" s="145">
        <f>T132</f>
        <v>0</v>
      </c>
      <c r="AR131" s="138" t="s">
        <v>82</v>
      </c>
      <c r="AT131" s="146" t="s">
        <v>73</v>
      </c>
      <c r="AU131" s="146" t="s">
        <v>82</v>
      </c>
      <c r="AY131" s="138" t="s">
        <v>140</v>
      </c>
      <c r="BK131" s="147">
        <f>BK132</f>
        <v>0</v>
      </c>
    </row>
    <row r="132" spans="1:65" s="2" customFormat="1" ht="16.5" customHeight="1">
      <c r="A132" s="33"/>
      <c r="B132" s="150"/>
      <c r="C132" s="151" t="s">
        <v>151</v>
      </c>
      <c r="D132" s="151" t="s">
        <v>142</v>
      </c>
      <c r="E132" s="152" t="s">
        <v>1920</v>
      </c>
      <c r="F132" s="153" t="s">
        <v>1921</v>
      </c>
      <c r="G132" s="154" t="s">
        <v>671</v>
      </c>
      <c r="H132" s="155">
        <v>1</v>
      </c>
      <c r="I132" s="156"/>
      <c r="J132" s="155">
        <f>ROUND(I132*H132,2)</f>
        <v>0</v>
      </c>
      <c r="K132" s="157"/>
      <c r="L132" s="34"/>
      <c r="M132" s="158" t="s">
        <v>1</v>
      </c>
      <c r="N132" s="159" t="s">
        <v>40</v>
      </c>
      <c r="O132" s="59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2" t="s">
        <v>146</v>
      </c>
      <c r="AT132" s="162" t="s">
        <v>142</v>
      </c>
      <c r="AU132" s="162" t="s">
        <v>97</v>
      </c>
      <c r="AY132" s="18" t="s">
        <v>140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8" t="s">
        <v>97</v>
      </c>
      <c r="BK132" s="163">
        <f>ROUND(I132*H132,2)</f>
        <v>0</v>
      </c>
      <c r="BL132" s="18" t="s">
        <v>146</v>
      </c>
      <c r="BM132" s="162" t="s">
        <v>1922</v>
      </c>
    </row>
    <row r="133" spans="1:65" s="12" customFormat="1" ht="22.8" customHeight="1">
      <c r="B133" s="137"/>
      <c r="D133" s="138" t="s">
        <v>73</v>
      </c>
      <c r="E133" s="148" t="s">
        <v>1923</v>
      </c>
      <c r="F133" s="148" t="s">
        <v>1924</v>
      </c>
      <c r="I133" s="140"/>
      <c r="J133" s="149">
        <f>BK133</f>
        <v>0</v>
      </c>
      <c r="L133" s="137"/>
      <c r="M133" s="142"/>
      <c r="N133" s="143"/>
      <c r="O133" s="143"/>
      <c r="P133" s="144">
        <f>SUM(P134:P182)</f>
        <v>0</v>
      </c>
      <c r="Q133" s="143"/>
      <c r="R133" s="144">
        <f>SUM(R134:R182)</f>
        <v>1.4153174999999993</v>
      </c>
      <c r="S133" s="143"/>
      <c r="T133" s="145">
        <f>SUM(T134:T182)</f>
        <v>0</v>
      </c>
      <c r="AR133" s="138" t="s">
        <v>82</v>
      </c>
      <c r="AT133" s="146" t="s">
        <v>73</v>
      </c>
      <c r="AU133" s="146" t="s">
        <v>82</v>
      </c>
      <c r="AY133" s="138" t="s">
        <v>140</v>
      </c>
      <c r="BK133" s="147">
        <f>SUM(BK134:BK182)</f>
        <v>0</v>
      </c>
    </row>
    <row r="134" spans="1:65" s="2" customFormat="1" ht="16.5" customHeight="1">
      <c r="A134" s="33"/>
      <c r="B134" s="150"/>
      <c r="C134" s="151" t="s">
        <v>146</v>
      </c>
      <c r="D134" s="151" t="s">
        <v>142</v>
      </c>
      <c r="E134" s="152" t="s">
        <v>1925</v>
      </c>
      <c r="F134" s="153" t="s">
        <v>1926</v>
      </c>
      <c r="G134" s="154" t="s">
        <v>264</v>
      </c>
      <c r="H134" s="155">
        <v>9.5</v>
      </c>
      <c r="I134" s="156"/>
      <c r="J134" s="155">
        <f t="shared" ref="J134:J165" si="0">ROUND(I134*H134,2)</f>
        <v>0</v>
      </c>
      <c r="K134" s="157"/>
      <c r="L134" s="34"/>
      <c r="M134" s="158" t="s">
        <v>1</v>
      </c>
      <c r="N134" s="159" t="s">
        <v>40</v>
      </c>
      <c r="O134" s="59"/>
      <c r="P134" s="160">
        <f t="shared" ref="P134:P165" si="1">O134*H134</f>
        <v>0</v>
      </c>
      <c r="Q134" s="160">
        <v>0</v>
      </c>
      <c r="R134" s="160">
        <f t="shared" ref="R134:R165" si="2">Q134*H134</f>
        <v>0</v>
      </c>
      <c r="S134" s="160">
        <v>0</v>
      </c>
      <c r="T134" s="161">
        <f t="shared" ref="T134:T165" si="3"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2" t="s">
        <v>146</v>
      </c>
      <c r="AT134" s="162" t="s">
        <v>142</v>
      </c>
      <c r="AU134" s="162" t="s">
        <v>97</v>
      </c>
      <c r="AY134" s="18" t="s">
        <v>140</v>
      </c>
      <c r="BE134" s="163">
        <f t="shared" ref="BE134:BE165" si="4">IF(N134="základná",J134,0)</f>
        <v>0</v>
      </c>
      <c r="BF134" s="163">
        <f t="shared" ref="BF134:BF165" si="5">IF(N134="znížená",J134,0)</f>
        <v>0</v>
      </c>
      <c r="BG134" s="163">
        <f t="shared" ref="BG134:BG165" si="6">IF(N134="zákl. prenesená",J134,0)</f>
        <v>0</v>
      </c>
      <c r="BH134" s="163">
        <f t="shared" ref="BH134:BH165" si="7">IF(N134="zníž. prenesená",J134,0)</f>
        <v>0</v>
      </c>
      <c r="BI134" s="163">
        <f t="shared" ref="BI134:BI165" si="8">IF(N134="nulová",J134,0)</f>
        <v>0</v>
      </c>
      <c r="BJ134" s="18" t="s">
        <v>97</v>
      </c>
      <c r="BK134" s="163">
        <f t="shared" ref="BK134:BK165" si="9">ROUND(I134*H134,2)</f>
        <v>0</v>
      </c>
      <c r="BL134" s="18" t="s">
        <v>146</v>
      </c>
      <c r="BM134" s="162" t="s">
        <v>1927</v>
      </c>
    </row>
    <row r="135" spans="1:65" s="2" customFormat="1" ht="21.75" customHeight="1">
      <c r="A135" s="33"/>
      <c r="B135" s="150"/>
      <c r="C135" s="151" t="s">
        <v>158</v>
      </c>
      <c r="D135" s="151" t="s">
        <v>142</v>
      </c>
      <c r="E135" s="152" t="s">
        <v>1928</v>
      </c>
      <c r="F135" s="153" t="s">
        <v>1929</v>
      </c>
      <c r="G135" s="154" t="s">
        <v>1930</v>
      </c>
      <c r="H135" s="155">
        <v>2</v>
      </c>
      <c r="I135" s="156"/>
      <c r="J135" s="155">
        <f t="shared" si="0"/>
        <v>0</v>
      </c>
      <c r="K135" s="157"/>
      <c r="L135" s="34"/>
      <c r="M135" s="158" t="s">
        <v>1</v>
      </c>
      <c r="N135" s="159" t="s">
        <v>40</v>
      </c>
      <c r="O135" s="59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2" t="s">
        <v>146</v>
      </c>
      <c r="AT135" s="162" t="s">
        <v>142</v>
      </c>
      <c r="AU135" s="162" t="s">
        <v>97</v>
      </c>
      <c r="AY135" s="18" t="s">
        <v>140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8" t="s">
        <v>97</v>
      </c>
      <c r="BK135" s="163">
        <f t="shared" si="9"/>
        <v>0</v>
      </c>
      <c r="BL135" s="18" t="s">
        <v>146</v>
      </c>
      <c r="BM135" s="162" t="s">
        <v>1931</v>
      </c>
    </row>
    <row r="136" spans="1:65" s="2" customFormat="1" ht="21.75" customHeight="1">
      <c r="A136" s="33"/>
      <c r="B136" s="150"/>
      <c r="C136" s="151" t="s">
        <v>163</v>
      </c>
      <c r="D136" s="151" t="s">
        <v>142</v>
      </c>
      <c r="E136" s="152" t="s">
        <v>1932</v>
      </c>
      <c r="F136" s="153" t="s">
        <v>1933</v>
      </c>
      <c r="G136" s="154" t="s">
        <v>1930</v>
      </c>
      <c r="H136" s="155">
        <v>2</v>
      </c>
      <c r="I136" s="156"/>
      <c r="J136" s="155">
        <f t="shared" si="0"/>
        <v>0</v>
      </c>
      <c r="K136" s="157"/>
      <c r="L136" s="34"/>
      <c r="M136" s="158" t="s">
        <v>1</v>
      </c>
      <c r="N136" s="159" t="s">
        <v>40</v>
      </c>
      <c r="O136" s="59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2" t="s">
        <v>146</v>
      </c>
      <c r="AT136" s="162" t="s">
        <v>142</v>
      </c>
      <c r="AU136" s="162" t="s">
        <v>97</v>
      </c>
      <c r="AY136" s="18" t="s">
        <v>140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8" t="s">
        <v>97</v>
      </c>
      <c r="BK136" s="163">
        <f t="shared" si="9"/>
        <v>0</v>
      </c>
      <c r="BL136" s="18" t="s">
        <v>146</v>
      </c>
      <c r="BM136" s="162" t="s">
        <v>1934</v>
      </c>
    </row>
    <row r="137" spans="1:65" s="2" customFormat="1" ht="16.5" customHeight="1">
      <c r="A137" s="33"/>
      <c r="B137" s="150"/>
      <c r="C137" s="151" t="s">
        <v>167</v>
      </c>
      <c r="D137" s="151" t="s">
        <v>142</v>
      </c>
      <c r="E137" s="152" t="s">
        <v>1935</v>
      </c>
      <c r="F137" s="153" t="s">
        <v>1936</v>
      </c>
      <c r="G137" s="154" t="s">
        <v>671</v>
      </c>
      <c r="H137" s="155">
        <v>1</v>
      </c>
      <c r="I137" s="156"/>
      <c r="J137" s="155">
        <f t="shared" si="0"/>
        <v>0</v>
      </c>
      <c r="K137" s="157"/>
      <c r="L137" s="34"/>
      <c r="M137" s="158" t="s">
        <v>1</v>
      </c>
      <c r="N137" s="159" t="s">
        <v>40</v>
      </c>
      <c r="O137" s="59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2" t="s">
        <v>146</v>
      </c>
      <c r="AT137" s="162" t="s">
        <v>142</v>
      </c>
      <c r="AU137" s="162" t="s">
        <v>97</v>
      </c>
      <c r="AY137" s="18" t="s">
        <v>140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8" t="s">
        <v>97</v>
      </c>
      <c r="BK137" s="163">
        <f t="shared" si="9"/>
        <v>0</v>
      </c>
      <c r="BL137" s="18" t="s">
        <v>146</v>
      </c>
      <c r="BM137" s="162" t="s">
        <v>1937</v>
      </c>
    </row>
    <row r="138" spans="1:65" s="2" customFormat="1" ht="21.75" customHeight="1">
      <c r="A138" s="33"/>
      <c r="B138" s="150"/>
      <c r="C138" s="151" t="s">
        <v>171</v>
      </c>
      <c r="D138" s="151" t="s">
        <v>142</v>
      </c>
      <c r="E138" s="152" t="s">
        <v>1938</v>
      </c>
      <c r="F138" s="153" t="s">
        <v>1939</v>
      </c>
      <c r="G138" s="154" t="s">
        <v>1930</v>
      </c>
      <c r="H138" s="155">
        <v>1</v>
      </c>
      <c r="I138" s="156"/>
      <c r="J138" s="155">
        <f t="shared" si="0"/>
        <v>0</v>
      </c>
      <c r="K138" s="157"/>
      <c r="L138" s="34"/>
      <c r="M138" s="158" t="s">
        <v>1</v>
      </c>
      <c r="N138" s="159" t="s">
        <v>40</v>
      </c>
      <c r="O138" s="59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2" t="s">
        <v>146</v>
      </c>
      <c r="AT138" s="162" t="s">
        <v>142</v>
      </c>
      <c r="AU138" s="162" t="s">
        <v>97</v>
      </c>
      <c r="AY138" s="18" t="s">
        <v>140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8" t="s">
        <v>97</v>
      </c>
      <c r="BK138" s="163">
        <f t="shared" si="9"/>
        <v>0</v>
      </c>
      <c r="BL138" s="18" t="s">
        <v>146</v>
      </c>
      <c r="BM138" s="162" t="s">
        <v>1940</v>
      </c>
    </row>
    <row r="139" spans="1:65" s="2" customFormat="1" ht="21.75" customHeight="1">
      <c r="A139" s="33"/>
      <c r="B139" s="150"/>
      <c r="C139" s="151" t="s">
        <v>175</v>
      </c>
      <c r="D139" s="151" t="s">
        <v>142</v>
      </c>
      <c r="E139" s="152" t="s">
        <v>1941</v>
      </c>
      <c r="F139" s="153" t="s">
        <v>1942</v>
      </c>
      <c r="G139" s="154" t="s">
        <v>264</v>
      </c>
      <c r="H139" s="155">
        <v>3</v>
      </c>
      <c r="I139" s="156"/>
      <c r="J139" s="155">
        <f t="shared" si="0"/>
        <v>0</v>
      </c>
      <c r="K139" s="157"/>
      <c r="L139" s="34"/>
      <c r="M139" s="158" t="s">
        <v>1</v>
      </c>
      <c r="N139" s="159" t="s">
        <v>40</v>
      </c>
      <c r="O139" s="59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2" t="s">
        <v>146</v>
      </c>
      <c r="AT139" s="162" t="s">
        <v>142</v>
      </c>
      <c r="AU139" s="162" t="s">
        <v>97</v>
      </c>
      <c r="AY139" s="18" t="s">
        <v>140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8" t="s">
        <v>97</v>
      </c>
      <c r="BK139" s="163">
        <f t="shared" si="9"/>
        <v>0</v>
      </c>
      <c r="BL139" s="18" t="s">
        <v>146</v>
      </c>
      <c r="BM139" s="162" t="s">
        <v>1943</v>
      </c>
    </row>
    <row r="140" spans="1:65" s="2" customFormat="1" ht="21.75" customHeight="1">
      <c r="A140" s="33"/>
      <c r="B140" s="150"/>
      <c r="C140" s="181" t="s">
        <v>184</v>
      </c>
      <c r="D140" s="181" t="s">
        <v>189</v>
      </c>
      <c r="E140" s="182" t="s">
        <v>1944</v>
      </c>
      <c r="F140" s="183" t="s">
        <v>1945</v>
      </c>
      <c r="G140" s="184" t="s">
        <v>264</v>
      </c>
      <c r="H140" s="185">
        <v>3</v>
      </c>
      <c r="I140" s="186"/>
      <c r="J140" s="185">
        <f t="shared" si="0"/>
        <v>0</v>
      </c>
      <c r="K140" s="187"/>
      <c r="L140" s="188"/>
      <c r="M140" s="189" t="s">
        <v>1</v>
      </c>
      <c r="N140" s="190" t="s">
        <v>40</v>
      </c>
      <c r="O140" s="59"/>
      <c r="P140" s="160">
        <f t="shared" si="1"/>
        <v>0</v>
      </c>
      <c r="Q140" s="160">
        <v>1.4E-3</v>
      </c>
      <c r="R140" s="160">
        <f t="shared" si="2"/>
        <v>4.1999999999999997E-3</v>
      </c>
      <c r="S140" s="160">
        <v>0</v>
      </c>
      <c r="T140" s="161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2" t="s">
        <v>171</v>
      </c>
      <c r="AT140" s="162" t="s">
        <v>189</v>
      </c>
      <c r="AU140" s="162" t="s">
        <v>97</v>
      </c>
      <c r="AY140" s="18" t="s">
        <v>140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8" t="s">
        <v>97</v>
      </c>
      <c r="BK140" s="163">
        <f t="shared" si="9"/>
        <v>0</v>
      </c>
      <c r="BL140" s="18" t="s">
        <v>146</v>
      </c>
      <c r="BM140" s="162" t="s">
        <v>1946</v>
      </c>
    </row>
    <row r="141" spans="1:65" s="2" customFormat="1" ht="21.75" customHeight="1">
      <c r="A141" s="33"/>
      <c r="B141" s="150"/>
      <c r="C141" s="151" t="s">
        <v>188</v>
      </c>
      <c r="D141" s="151" t="s">
        <v>142</v>
      </c>
      <c r="E141" s="152" t="s">
        <v>1947</v>
      </c>
      <c r="F141" s="153" t="s">
        <v>1948</v>
      </c>
      <c r="G141" s="154" t="s">
        <v>264</v>
      </c>
      <c r="H141" s="155">
        <v>95</v>
      </c>
      <c r="I141" s="156"/>
      <c r="J141" s="155">
        <f t="shared" si="0"/>
        <v>0</v>
      </c>
      <c r="K141" s="157"/>
      <c r="L141" s="34"/>
      <c r="M141" s="158" t="s">
        <v>1</v>
      </c>
      <c r="N141" s="159" t="s">
        <v>40</v>
      </c>
      <c r="O141" s="59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2" t="s">
        <v>146</v>
      </c>
      <c r="AT141" s="162" t="s">
        <v>142</v>
      </c>
      <c r="AU141" s="162" t="s">
        <v>97</v>
      </c>
      <c r="AY141" s="18" t="s">
        <v>140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8" t="s">
        <v>97</v>
      </c>
      <c r="BK141" s="163">
        <f t="shared" si="9"/>
        <v>0</v>
      </c>
      <c r="BL141" s="18" t="s">
        <v>146</v>
      </c>
      <c r="BM141" s="162" t="s">
        <v>1949</v>
      </c>
    </row>
    <row r="142" spans="1:65" s="2" customFormat="1" ht="21.75" customHeight="1">
      <c r="A142" s="33"/>
      <c r="B142" s="150"/>
      <c r="C142" s="181" t="s">
        <v>193</v>
      </c>
      <c r="D142" s="181" t="s">
        <v>189</v>
      </c>
      <c r="E142" s="182" t="s">
        <v>1950</v>
      </c>
      <c r="F142" s="183" t="s">
        <v>1951</v>
      </c>
      <c r="G142" s="184" t="s">
        <v>264</v>
      </c>
      <c r="H142" s="185">
        <v>99.75</v>
      </c>
      <c r="I142" s="186"/>
      <c r="J142" s="185">
        <f t="shared" si="0"/>
        <v>0</v>
      </c>
      <c r="K142" s="187"/>
      <c r="L142" s="188"/>
      <c r="M142" s="189" t="s">
        <v>1</v>
      </c>
      <c r="N142" s="190" t="s">
        <v>40</v>
      </c>
      <c r="O142" s="59"/>
      <c r="P142" s="160">
        <f t="shared" si="1"/>
        <v>0</v>
      </c>
      <c r="Q142" s="160">
        <v>8.4899999999999993E-3</v>
      </c>
      <c r="R142" s="160">
        <f t="shared" si="2"/>
        <v>0.84687749999999995</v>
      </c>
      <c r="S142" s="160">
        <v>0</v>
      </c>
      <c r="T142" s="161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2" t="s">
        <v>171</v>
      </c>
      <c r="AT142" s="162" t="s">
        <v>189</v>
      </c>
      <c r="AU142" s="162" t="s">
        <v>97</v>
      </c>
      <c r="AY142" s="18" t="s">
        <v>140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8" t="s">
        <v>97</v>
      </c>
      <c r="BK142" s="163">
        <f t="shared" si="9"/>
        <v>0</v>
      </c>
      <c r="BL142" s="18" t="s">
        <v>146</v>
      </c>
      <c r="BM142" s="162" t="s">
        <v>1952</v>
      </c>
    </row>
    <row r="143" spans="1:65" s="2" customFormat="1" ht="21.75" customHeight="1">
      <c r="A143" s="33"/>
      <c r="B143" s="150"/>
      <c r="C143" s="181" t="s">
        <v>198</v>
      </c>
      <c r="D143" s="181" t="s">
        <v>189</v>
      </c>
      <c r="E143" s="182" t="s">
        <v>1953</v>
      </c>
      <c r="F143" s="183" t="s">
        <v>1954</v>
      </c>
      <c r="G143" s="184" t="s">
        <v>264</v>
      </c>
      <c r="H143" s="185">
        <v>10</v>
      </c>
      <c r="I143" s="186"/>
      <c r="J143" s="185">
        <f t="shared" si="0"/>
        <v>0</v>
      </c>
      <c r="K143" s="187"/>
      <c r="L143" s="188"/>
      <c r="M143" s="189" t="s">
        <v>1</v>
      </c>
      <c r="N143" s="190" t="s">
        <v>40</v>
      </c>
      <c r="O143" s="59"/>
      <c r="P143" s="160">
        <f t="shared" si="1"/>
        <v>0</v>
      </c>
      <c r="Q143" s="160">
        <v>1.6590000000000001E-2</v>
      </c>
      <c r="R143" s="160">
        <f t="shared" si="2"/>
        <v>0.16589999999999999</v>
      </c>
      <c r="S143" s="160">
        <v>0</v>
      </c>
      <c r="T143" s="161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2" t="s">
        <v>171</v>
      </c>
      <c r="AT143" s="162" t="s">
        <v>189</v>
      </c>
      <c r="AU143" s="162" t="s">
        <v>97</v>
      </c>
      <c r="AY143" s="18" t="s">
        <v>140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8" t="s">
        <v>97</v>
      </c>
      <c r="BK143" s="163">
        <f t="shared" si="9"/>
        <v>0</v>
      </c>
      <c r="BL143" s="18" t="s">
        <v>146</v>
      </c>
      <c r="BM143" s="162" t="s">
        <v>1955</v>
      </c>
    </row>
    <row r="144" spans="1:65" s="2" customFormat="1" ht="21.75" customHeight="1">
      <c r="A144" s="33"/>
      <c r="B144" s="150"/>
      <c r="C144" s="151" t="s">
        <v>202</v>
      </c>
      <c r="D144" s="151" t="s">
        <v>142</v>
      </c>
      <c r="E144" s="152" t="s">
        <v>1956</v>
      </c>
      <c r="F144" s="153" t="s">
        <v>1957</v>
      </c>
      <c r="G144" s="154" t="s">
        <v>671</v>
      </c>
      <c r="H144" s="155">
        <v>1</v>
      </c>
      <c r="I144" s="156"/>
      <c r="J144" s="155">
        <f t="shared" si="0"/>
        <v>0</v>
      </c>
      <c r="K144" s="157"/>
      <c r="L144" s="34"/>
      <c r="M144" s="158" t="s">
        <v>1</v>
      </c>
      <c r="N144" s="159" t="s">
        <v>40</v>
      </c>
      <c r="O144" s="59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2" t="s">
        <v>146</v>
      </c>
      <c r="AT144" s="162" t="s">
        <v>142</v>
      </c>
      <c r="AU144" s="162" t="s">
        <v>97</v>
      </c>
      <c r="AY144" s="18" t="s">
        <v>140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8" t="s">
        <v>97</v>
      </c>
      <c r="BK144" s="163">
        <f t="shared" si="9"/>
        <v>0</v>
      </c>
      <c r="BL144" s="18" t="s">
        <v>146</v>
      </c>
      <c r="BM144" s="162" t="s">
        <v>1958</v>
      </c>
    </row>
    <row r="145" spans="1:65" s="2" customFormat="1" ht="16.5" customHeight="1">
      <c r="A145" s="33"/>
      <c r="B145" s="150"/>
      <c r="C145" s="181" t="s">
        <v>206</v>
      </c>
      <c r="D145" s="181" t="s">
        <v>189</v>
      </c>
      <c r="E145" s="182" t="s">
        <v>1959</v>
      </c>
      <c r="F145" s="183" t="s">
        <v>1960</v>
      </c>
      <c r="G145" s="184" t="s">
        <v>671</v>
      </c>
      <c r="H145" s="185">
        <v>1</v>
      </c>
      <c r="I145" s="186"/>
      <c r="J145" s="185">
        <f t="shared" si="0"/>
        <v>0</v>
      </c>
      <c r="K145" s="187"/>
      <c r="L145" s="188"/>
      <c r="M145" s="189" t="s">
        <v>1</v>
      </c>
      <c r="N145" s="190" t="s">
        <v>40</v>
      </c>
      <c r="O145" s="59"/>
      <c r="P145" s="160">
        <f t="shared" si="1"/>
        <v>0</v>
      </c>
      <c r="Q145" s="160">
        <v>5.1999999999999995E-4</v>
      </c>
      <c r="R145" s="160">
        <f t="shared" si="2"/>
        <v>5.1999999999999995E-4</v>
      </c>
      <c r="S145" s="160">
        <v>0</v>
      </c>
      <c r="T145" s="161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2" t="s">
        <v>171</v>
      </c>
      <c r="AT145" s="162" t="s">
        <v>189</v>
      </c>
      <c r="AU145" s="162" t="s">
        <v>97</v>
      </c>
      <c r="AY145" s="18" t="s">
        <v>140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8" t="s">
        <v>97</v>
      </c>
      <c r="BK145" s="163">
        <f t="shared" si="9"/>
        <v>0</v>
      </c>
      <c r="BL145" s="18" t="s">
        <v>146</v>
      </c>
      <c r="BM145" s="162" t="s">
        <v>1961</v>
      </c>
    </row>
    <row r="146" spans="1:65" s="2" customFormat="1" ht="21.75" customHeight="1">
      <c r="A146" s="33"/>
      <c r="B146" s="150"/>
      <c r="C146" s="151" t="s">
        <v>210</v>
      </c>
      <c r="D146" s="151" t="s">
        <v>142</v>
      </c>
      <c r="E146" s="152" t="s">
        <v>1962</v>
      </c>
      <c r="F146" s="153" t="s">
        <v>1963</v>
      </c>
      <c r="G146" s="154" t="s">
        <v>671</v>
      </c>
      <c r="H146" s="155">
        <v>3</v>
      </c>
      <c r="I146" s="156"/>
      <c r="J146" s="155">
        <f t="shared" si="0"/>
        <v>0</v>
      </c>
      <c r="K146" s="157"/>
      <c r="L146" s="34"/>
      <c r="M146" s="158" t="s">
        <v>1</v>
      </c>
      <c r="N146" s="159" t="s">
        <v>40</v>
      </c>
      <c r="O146" s="59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2" t="s">
        <v>146</v>
      </c>
      <c r="AT146" s="162" t="s">
        <v>142</v>
      </c>
      <c r="AU146" s="162" t="s">
        <v>97</v>
      </c>
      <c r="AY146" s="18" t="s">
        <v>140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8" t="s">
        <v>97</v>
      </c>
      <c r="BK146" s="163">
        <f t="shared" si="9"/>
        <v>0</v>
      </c>
      <c r="BL146" s="18" t="s">
        <v>146</v>
      </c>
      <c r="BM146" s="162" t="s">
        <v>1964</v>
      </c>
    </row>
    <row r="147" spans="1:65" s="2" customFormat="1" ht="16.5" customHeight="1">
      <c r="A147" s="33"/>
      <c r="B147" s="150"/>
      <c r="C147" s="181" t="s">
        <v>214</v>
      </c>
      <c r="D147" s="181" t="s">
        <v>189</v>
      </c>
      <c r="E147" s="182" t="s">
        <v>1965</v>
      </c>
      <c r="F147" s="183" t="s">
        <v>1966</v>
      </c>
      <c r="G147" s="184" t="s">
        <v>671</v>
      </c>
      <c r="H147" s="185">
        <v>3</v>
      </c>
      <c r="I147" s="186"/>
      <c r="J147" s="185">
        <f t="shared" si="0"/>
        <v>0</v>
      </c>
      <c r="K147" s="187"/>
      <c r="L147" s="188"/>
      <c r="M147" s="189" t="s">
        <v>1</v>
      </c>
      <c r="N147" s="190" t="s">
        <v>40</v>
      </c>
      <c r="O147" s="59"/>
      <c r="P147" s="160">
        <f t="shared" si="1"/>
        <v>0</v>
      </c>
      <c r="Q147" s="160">
        <v>8.2900000000000005E-3</v>
      </c>
      <c r="R147" s="160">
        <f t="shared" si="2"/>
        <v>2.4870000000000003E-2</v>
      </c>
      <c r="S147" s="160">
        <v>0</v>
      </c>
      <c r="T147" s="161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2" t="s">
        <v>171</v>
      </c>
      <c r="AT147" s="162" t="s">
        <v>189</v>
      </c>
      <c r="AU147" s="162" t="s">
        <v>97</v>
      </c>
      <c r="AY147" s="18" t="s">
        <v>140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8" t="s">
        <v>97</v>
      </c>
      <c r="BK147" s="163">
        <f t="shared" si="9"/>
        <v>0</v>
      </c>
      <c r="BL147" s="18" t="s">
        <v>146</v>
      </c>
      <c r="BM147" s="162" t="s">
        <v>1967</v>
      </c>
    </row>
    <row r="148" spans="1:65" s="2" customFormat="1" ht="21.75" customHeight="1">
      <c r="A148" s="33"/>
      <c r="B148" s="150"/>
      <c r="C148" s="151" t="s">
        <v>218</v>
      </c>
      <c r="D148" s="151" t="s">
        <v>142</v>
      </c>
      <c r="E148" s="152" t="s">
        <v>1968</v>
      </c>
      <c r="F148" s="153" t="s">
        <v>1969</v>
      </c>
      <c r="G148" s="154" t="s">
        <v>671</v>
      </c>
      <c r="H148" s="155">
        <v>1</v>
      </c>
      <c r="I148" s="156"/>
      <c r="J148" s="155">
        <f t="shared" si="0"/>
        <v>0</v>
      </c>
      <c r="K148" s="157"/>
      <c r="L148" s="34"/>
      <c r="M148" s="158" t="s">
        <v>1</v>
      </c>
      <c r="N148" s="159" t="s">
        <v>40</v>
      </c>
      <c r="O148" s="59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2" t="s">
        <v>146</v>
      </c>
      <c r="AT148" s="162" t="s">
        <v>142</v>
      </c>
      <c r="AU148" s="162" t="s">
        <v>97</v>
      </c>
      <c r="AY148" s="18" t="s">
        <v>140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8" t="s">
        <v>97</v>
      </c>
      <c r="BK148" s="163">
        <f t="shared" si="9"/>
        <v>0</v>
      </c>
      <c r="BL148" s="18" t="s">
        <v>146</v>
      </c>
      <c r="BM148" s="162" t="s">
        <v>1970</v>
      </c>
    </row>
    <row r="149" spans="1:65" s="2" customFormat="1" ht="21.75" customHeight="1">
      <c r="A149" s="33"/>
      <c r="B149" s="150"/>
      <c r="C149" s="151" t="s">
        <v>222</v>
      </c>
      <c r="D149" s="151" t="s">
        <v>142</v>
      </c>
      <c r="E149" s="152" t="s">
        <v>1971</v>
      </c>
      <c r="F149" s="153" t="s">
        <v>1972</v>
      </c>
      <c r="G149" s="154" t="s">
        <v>671</v>
      </c>
      <c r="H149" s="155">
        <v>1</v>
      </c>
      <c r="I149" s="156"/>
      <c r="J149" s="155">
        <f t="shared" si="0"/>
        <v>0</v>
      </c>
      <c r="K149" s="157"/>
      <c r="L149" s="34"/>
      <c r="M149" s="158" t="s">
        <v>1</v>
      </c>
      <c r="N149" s="159" t="s">
        <v>40</v>
      </c>
      <c r="O149" s="59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2" t="s">
        <v>146</v>
      </c>
      <c r="AT149" s="162" t="s">
        <v>142</v>
      </c>
      <c r="AU149" s="162" t="s">
        <v>97</v>
      </c>
      <c r="AY149" s="18" t="s">
        <v>140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8" t="s">
        <v>97</v>
      </c>
      <c r="BK149" s="163">
        <f t="shared" si="9"/>
        <v>0</v>
      </c>
      <c r="BL149" s="18" t="s">
        <v>146</v>
      </c>
      <c r="BM149" s="162" t="s">
        <v>1973</v>
      </c>
    </row>
    <row r="150" spans="1:65" s="2" customFormat="1" ht="21.75" customHeight="1">
      <c r="A150" s="33"/>
      <c r="B150" s="150"/>
      <c r="C150" s="181" t="s">
        <v>7</v>
      </c>
      <c r="D150" s="181" t="s">
        <v>189</v>
      </c>
      <c r="E150" s="182" t="s">
        <v>1974</v>
      </c>
      <c r="F150" s="183" t="s">
        <v>1975</v>
      </c>
      <c r="G150" s="184" t="s">
        <v>671</v>
      </c>
      <c r="H150" s="185">
        <v>1</v>
      </c>
      <c r="I150" s="186"/>
      <c r="J150" s="185">
        <f t="shared" si="0"/>
        <v>0</v>
      </c>
      <c r="K150" s="187"/>
      <c r="L150" s="188"/>
      <c r="M150" s="189" t="s">
        <v>1</v>
      </c>
      <c r="N150" s="190" t="s">
        <v>40</v>
      </c>
      <c r="O150" s="59"/>
      <c r="P150" s="160">
        <f t="shared" si="1"/>
        <v>0</v>
      </c>
      <c r="Q150" s="160">
        <v>1.9499999999999999E-3</v>
      </c>
      <c r="R150" s="160">
        <f t="shared" si="2"/>
        <v>1.9499999999999999E-3</v>
      </c>
      <c r="S150" s="160">
        <v>0</v>
      </c>
      <c r="T150" s="161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2" t="s">
        <v>171</v>
      </c>
      <c r="AT150" s="162" t="s">
        <v>189</v>
      </c>
      <c r="AU150" s="162" t="s">
        <v>97</v>
      </c>
      <c r="AY150" s="18" t="s">
        <v>140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8" t="s">
        <v>97</v>
      </c>
      <c r="BK150" s="163">
        <f t="shared" si="9"/>
        <v>0</v>
      </c>
      <c r="BL150" s="18" t="s">
        <v>146</v>
      </c>
      <c r="BM150" s="162" t="s">
        <v>1976</v>
      </c>
    </row>
    <row r="151" spans="1:65" s="2" customFormat="1" ht="21.75" customHeight="1">
      <c r="A151" s="33"/>
      <c r="B151" s="150"/>
      <c r="C151" s="151" t="s">
        <v>229</v>
      </c>
      <c r="D151" s="151" t="s">
        <v>142</v>
      </c>
      <c r="E151" s="152" t="s">
        <v>1977</v>
      </c>
      <c r="F151" s="153" t="s">
        <v>1978</v>
      </c>
      <c r="G151" s="154" t="s">
        <v>671</v>
      </c>
      <c r="H151" s="155">
        <v>2</v>
      </c>
      <c r="I151" s="156"/>
      <c r="J151" s="155">
        <f t="shared" si="0"/>
        <v>0</v>
      </c>
      <c r="K151" s="157"/>
      <c r="L151" s="34"/>
      <c r="M151" s="158" t="s">
        <v>1</v>
      </c>
      <c r="N151" s="159" t="s">
        <v>40</v>
      </c>
      <c r="O151" s="59"/>
      <c r="P151" s="160">
        <f t="shared" si="1"/>
        <v>0</v>
      </c>
      <c r="Q151" s="160">
        <v>1.25E-3</v>
      </c>
      <c r="R151" s="160">
        <f t="shared" si="2"/>
        <v>2.5000000000000001E-3</v>
      </c>
      <c r="S151" s="160">
        <v>0</v>
      </c>
      <c r="T151" s="161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2" t="s">
        <v>146</v>
      </c>
      <c r="AT151" s="162" t="s">
        <v>142</v>
      </c>
      <c r="AU151" s="162" t="s">
        <v>97</v>
      </c>
      <c r="AY151" s="18" t="s">
        <v>140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8" t="s">
        <v>97</v>
      </c>
      <c r="BK151" s="163">
        <f t="shared" si="9"/>
        <v>0</v>
      </c>
      <c r="BL151" s="18" t="s">
        <v>146</v>
      </c>
      <c r="BM151" s="162" t="s">
        <v>1979</v>
      </c>
    </row>
    <row r="152" spans="1:65" s="2" customFormat="1" ht="16.5" customHeight="1">
      <c r="A152" s="33"/>
      <c r="B152" s="150"/>
      <c r="C152" s="181" t="s">
        <v>233</v>
      </c>
      <c r="D152" s="181" t="s">
        <v>189</v>
      </c>
      <c r="E152" s="182" t="s">
        <v>1980</v>
      </c>
      <c r="F152" s="183" t="s">
        <v>1981</v>
      </c>
      <c r="G152" s="184" t="s">
        <v>671</v>
      </c>
      <c r="H152" s="185">
        <v>2</v>
      </c>
      <c r="I152" s="186"/>
      <c r="J152" s="185">
        <f t="shared" si="0"/>
        <v>0</v>
      </c>
      <c r="K152" s="187"/>
      <c r="L152" s="188"/>
      <c r="M152" s="189" t="s">
        <v>1</v>
      </c>
      <c r="N152" s="190" t="s">
        <v>40</v>
      </c>
      <c r="O152" s="59"/>
      <c r="P152" s="160">
        <f t="shared" si="1"/>
        <v>0</v>
      </c>
      <c r="Q152" s="160">
        <v>2.7349999999999999E-2</v>
      </c>
      <c r="R152" s="160">
        <f t="shared" si="2"/>
        <v>5.4699999999999999E-2</v>
      </c>
      <c r="S152" s="160">
        <v>0</v>
      </c>
      <c r="T152" s="161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2" t="s">
        <v>171</v>
      </c>
      <c r="AT152" s="162" t="s">
        <v>189</v>
      </c>
      <c r="AU152" s="162" t="s">
        <v>97</v>
      </c>
      <c r="AY152" s="18" t="s">
        <v>140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8" t="s">
        <v>97</v>
      </c>
      <c r="BK152" s="163">
        <f t="shared" si="9"/>
        <v>0</v>
      </c>
      <c r="BL152" s="18" t="s">
        <v>146</v>
      </c>
      <c r="BM152" s="162" t="s">
        <v>1982</v>
      </c>
    </row>
    <row r="153" spans="1:65" s="2" customFormat="1" ht="21.75" customHeight="1">
      <c r="A153" s="33"/>
      <c r="B153" s="150"/>
      <c r="C153" s="151" t="s">
        <v>237</v>
      </c>
      <c r="D153" s="151" t="s">
        <v>142</v>
      </c>
      <c r="E153" s="152" t="s">
        <v>1983</v>
      </c>
      <c r="F153" s="153" t="s">
        <v>1984</v>
      </c>
      <c r="G153" s="154" t="s">
        <v>671</v>
      </c>
      <c r="H153" s="155">
        <v>13</v>
      </c>
      <c r="I153" s="156"/>
      <c r="J153" s="155">
        <f t="shared" si="0"/>
        <v>0</v>
      </c>
      <c r="K153" s="157"/>
      <c r="L153" s="34"/>
      <c r="M153" s="158" t="s">
        <v>1</v>
      </c>
      <c r="N153" s="159" t="s">
        <v>40</v>
      </c>
      <c r="O153" s="59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2" t="s">
        <v>146</v>
      </c>
      <c r="AT153" s="162" t="s">
        <v>142</v>
      </c>
      <c r="AU153" s="162" t="s">
        <v>97</v>
      </c>
      <c r="AY153" s="18" t="s">
        <v>140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8" t="s">
        <v>97</v>
      </c>
      <c r="BK153" s="163">
        <f t="shared" si="9"/>
        <v>0</v>
      </c>
      <c r="BL153" s="18" t="s">
        <v>146</v>
      </c>
      <c r="BM153" s="162" t="s">
        <v>1985</v>
      </c>
    </row>
    <row r="154" spans="1:65" s="2" customFormat="1" ht="16.5" customHeight="1">
      <c r="A154" s="33"/>
      <c r="B154" s="150"/>
      <c r="C154" s="151" t="s">
        <v>241</v>
      </c>
      <c r="D154" s="151" t="s">
        <v>142</v>
      </c>
      <c r="E154" s="152" t="s">
        <v>1986</v>
      </c>
      <c r="F154" s="153" t="s">
        <v>1987</v>
      </c>
      <c r="G154" s="154" t="s">
        <v>264</v>
      </c>
      <c r="H154" s="155">
        <v>9.5</v>
      </c>
      <c r="I154" s="156"/>
      <c r="J154" s="155">
        <f t="shared" si="0"/>
        <v>0</v>
      </c>
      <c r="K154" s="157"/>
      <c r="L154" s="34"/>
      <c r="M154" s="158" t="s">
        <v>1</v>
      </c>
      <c r="N154" s="159" t="s">
        <v>40</v>
      </c>
      <c r="O154" s="59"/>
      <c r="P154" s="160">
        <f t="shared" si="1"/>
        <v>0</v>
      </c>
      <c r="Q154" s="160">
        <v>9.0000000000000006E-5</v>
      </c>
      <c r="R154" s="160">
        <f t="shared" si="2"/>
        <v>8.5500000000000007E-4</v>
      </c>
      <c r="S154" s="160">
        <v>0</v>
      </c>
      <c r="T154" s="161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2" t="s">
        <v>146</v>
      </c>
      <c r="AT154" s="162" t="s">
        <v>142</v>
      </c>
      <c r="AU154" s="162" t="s">
        <v>97</v>
      </c>
      <c r="AY154" s="18" t="s">
        <v>140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8" t="s">
        <v>97</v>
      </c>
      <c r="BK154" s="163">
        <f t="shared" si="9"/>
        <v>0</v>
      </c>
      <c r="BL154" s="18" t="s">
        <v>146</v>
      </c>
      <c r="BM154" s="162" t="s">
        <v>1988</v>
      </c>
    </row>
    <row r="155" spans="1:65" s="2" customFormat="1" ht="16.5" customHeight="1">
      <c r="A155" s="33"/>
      <c r="B155" s="150"/>
      <c r="C155" s="151" t="s">
        <v>245</v>
      </c>
      <c r="D155" s="151" t="s">
        <v>142</v>
      </c>
      <c r="E155" s="152" t="s">
        <v>1989</v>
      </c>
      <c r="F155" s="153" t="s">
        <v>1990</v>
      </c>
      <c r="G155" s="154" t="s">
        <v>264</v>
      </c>
      <c r="H155" s="155">
        <v>9.5</v>
      </c>
      <c r="I155" s="156"/>
      <c r="J155" s="155">
        <f t="shared" si="0"/>
        <v>0</v>
      </c>
      <c r="K155" s="157"/>
      <c r="L155" s="34"/>
      <c r="M155" s="158" t="s">
        <v>1</v>
      </c>
      <c r="N155" s="159" t="s">
        <v>40</v>
      </c>
      <c r="O155" s="59"/>
      <c r="P155" s="160">
        <f t="shared" si="1"/>
        <v>0</v>
      </c>
      <c r="Q155" s="160">
        <v>2.6950000000000002E-2</v>
      </c>
      <c r="R155" s="160">
        <f t="shared" si="2"/>
        <v>0.256025</v>
      </c>
      <c r="S155" s="160">
        <v>0</v>
      </c>
      <c r="T155" s="161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2" t="s">
        <v>146</v>
      </c>
      <c r="AT155" s="162" t="s">
        <v>142</v>
      </c>
      <c r="AU155" s="162" t="s">
        <v>97</v>
      </c>
      <c r="AY155" s="18" t="s">
        <v>140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8" t="s">
        <v>97</v>
      </c>
      <c r="BK155" s="163">
        <f t="shared" si="9"/>
        <v>0</v>
      </c>
      <c r="BL155" s="18" t="s">
        <v>146</v>
      </c>
      <c r="BM155" s="162" t="s">
        <v>1991</v>
      </c>
    </row>
    <row r="156" spans="1:65" s="2" customFormat="1" ht="21.75" customHeight="1">
      <c r="A156" s="33"/>
      <c r="B156" s="150"/>
      <c r="C156" s="151" t="s">
        <v>249</v>
      </c>
      <c r="D156" s="151" t="s">
        <v>142</v>
      </c>
      <c r="E156" s="152" t="s">
        <v>1992</v>
      </c>
      <c r="F156" s="153" t="s">
        <v>1993</v>
      </c>
      <c r="G156" s="154" t="s">
        <v>145</v>
      </c>
      <c r="H156" s="155">
        <v>4</v>
      </c>
      <c r="I156" s="156"/>
      <c r="J156" s="155">
        <f t="shared" si="0"/>
        <v>0</v>
      </c>
      <c r="K156" s="157"/>
      <c r="L156" s="34"/>
      <c r="M156" s="158" t="s">
        <v>1</v>
      </c>
      <c r="N156" s="159" t="s">
        <v>40</v>
      </c>
      <c r="O156" s="59"/>
      <c r="P156" s="160">
        <f t="shared" si="1"/>
        <v>0</v>
      </c>
      <c r="Q156" s="160">
        <v>0</v>
      </c>
      <c r="R156" s="160">
        <f t="shared" si="2"/>
        <v>0</v>
      </c>
      <c r="S156" s="160">
        <v>0</v>
      </c>
      <c r="T156" s="161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2" t="s">
        <v>146</v>
      </c>
      <c r="AT156" s="162" t="s">
        <v>142</v>
      </c>
      <c r="AU156" s="162" t="s">
        <v>97</v>
      </c>
      <c r="AY156" s="18" t="s">
        <v>140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8" t="s">
        <v>97</v>
      </c>
      <c r="BK156" s="163">
        <f t="shared" si="9"/>
        <v>0</v>
      </c>
      <c r="BL156" s="18" t="s">
        <v>146</v>
      </c>
      <c r="BM156" s="162" t="s">
        <v>1994</v>
      </c>
    </row>
    <row r="157" spans="1:65" s="2" customFormat="1" ht="16.5" customHeight="1">
      <c r="A157" s="33"/>
      <c r="B157" s="150"/>
      <c r="C157" s="151" t="s">
        <v>253</v>
      </c>
      <c r="D157" s="151" t="s">
        <v>142</v>
      </c>
      <c r="E157" s="152" t="s">
        <v>1995</v>
      </c>
      <c r="F157" s="153" t="s">
        <v>1996</v>
      </c>
      <c r="G157" s="154" t="s">
        <v>1997</v>
      </c>
      <c r="H157" s="155">
        <v>1</v>
      </c>
      <c r="I157" s="156"/>
      <c r="J157" s="155">
        <f t="shared" si="0"/>
        <v>0</v>
      </c>
      <c r="K157" s="157"/>
      <c r="L157" s="34"/>
      <c r="M157" s="158" t="s">
        <v>1</v>
      </c>
      <c r="N157" s="159" t="s">
        <v>40</v>
      </c>
      <c r="O157" s="59"/>
      <c r="P157" s="160">
        <f t="shared" si="1"/>
        <v>0</v>
      </c>
      <c r="Q157" s="160">
        <v>1.0000000000000001E-5</v>
      </c>
      <c r="R157" s="160">
        <f t="shared" si="2"/>
        <v>1.0000000000000001E-5</v>
      </c>
      <c r="S157" s="160">
        <v>0</v>
      </c>
      <c r="T157" s="161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2" t="s">
        <v>146</v>
      </c>
      <c r="AT157" s="162" t="s">
        <v>142</v>
      </c>
      <c r="AU157" s="162" t="s">
        <v>97</v>
      </c>
      <c r="AY157" s="18" t="s">
        <v>140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8" t="s">
        <v>97</v>
      </c>
      <c r="BK157" s="163">
        <f t="shared" si="9"/>
        <v>0</v>
      </c>
      <c r="BL157" s="18" t="s">
        <v>146</v>
      </c>
      <c r="BM157" s="162" t="s">
        <v>1998</v>
      </c>
    </row>
    <row r="158" spans="1:65" s="2" customFormat="1" ht="16.5" customHeight="1">
      <c r="A158" s="33"/>
      <c r="B158" s="150"/>
      <c r="C158" s="151" t="s">
        <v>257</v>
      </c>
      <c r="D158" s="151" t="s">
        <v>142</v>
      </c>
      <c r="E158" s="152" t="s">
        <v>1999</v>
      </c>
      <c r="F158" s="153" t="s">
        <v>2000</v>
      </c>
      <c r="G158" s="154" t="s">
        <v>671</v>
      </c>
      <c r="H158" s="155">
        <v>1</v>
      </c>
      <c r="I158" s="156"/>
      <c r="J158" s="155">
        <f t="shared" si="0"/>
        <v>0</v>
      </c>
      <c r="K158" s="157"/>
      <c r="L158" s="34"/>
      <c r="M158" s="158" t="s">
        <v>1</v>
      </c>
      <c r="N158" s="159" t="s">
        <v>40</v>
      </c>
      <c r="O158" s="59"/>
      <c r="P158" s="160">
        <f t="shared" si="1"/>
        <v>0</v>
      </c>
      <c r="Q158" s="160">
        <v>6.0000000000000002E-5</v>
      </c>
      <c r="R158" s="160">
        <f t="shared" si="2"/>
        <v>6.0000000000000002E-5</v>
      </c>
      <c r="S158" s="160">
        <v>0</v>
      </c>
      <c r="T158" s="161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2" t="s">
        <v>146</v>
      </c>
      <c r="AT158" s="162" t="s">
        <v>142</v>
      </c>
      <c r="AU158" s="162" t="s">
        <v>97</v>
      </c>
      <c r="AY158" s="18" t="s">
        <v>140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8" t="s">
        <v>97</v>
      </c>
      <c r="BK158" s="163">
        <f t="shared" si="9"/>
        <v>0</v>
      </c>
      <c r="BL158" s="18" t="s">
        <v>146</v>
      </c>
      <c r="BM158" s="162" t="s">
        <v>2001</v>
      </c>
    </row>
    <row r="159" spans="1:65" s="2" customFormat="1" ht="16.5" customHeight="1">
      <c r="A159" s="33"/>
      <c r="B159" s="150"/>
      <c r="C159" s="151" t="s">
        <v>261</v>
      </c>
      <c r="D159" s="151" t="s">
        <v>142</v>
      </c>
      <c r="E159" s="152" t="s">
        <v>2002</v>
      </c>
      <c r="F159" s="153" t="s">
        <v>2003</v>
      </c>
      <c r="G159" s="154" t="s">
        <v>1997</v>
      </c>
      <c r="H159" s="155">
        <v>2</v>
      </c>
      <c r="I159" s="156"/>
      <c r="J159" s="155">
        <f t="shared" si="0"/>
        <v>0</v>
      </c>
      <c r="K159" s="157"/>
      <c r="L159" s="34"/>
      <c r="M159" s="158" t="s">
        <v>1</v>
      </c>
      <c r="N159" s="159" t="s">
        <v>40</v>
      </c>
      <c r="O159" s="59"/>
      <c r="P159" s="160">
        <f t="shared" si="1"/>
        <v>0</v>
      </c>
      <c r="Q159" s="160">
        <v>6.0000000000000002E-5</v>
      </c>
      <c r="R159" s="160">
        <f t="shared" si="2"/>
        <v>1.2E-4</v>
      </c>
      <c r="S159" s="160">
        <v>0</v>
      </c>
      <c r="T159" s="161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2" t="s">
        <v>146</v>
      </c>
      <c r="AT159" s="162" t="s">
        <v>142</v>
      </c>
      <c r="AU159" s="162" t="s">
        <v>97</v>
      </c>
      <c r="AY159" s="18" t="s">
        <v>140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8" t="s">
        <v>97</v>
      </c>
      <c r="BK159" s="163">
        <f t="shared" si="9"/>
        <v>0</v>
      </c>
      <c r="BL159" s="18" t="s">
        <v>146</v>
      </c>
      <c r="BM159" s="162" t="s">
        <v>2004</v>
      </c>
    </row>
    <row r="160" spans="1:65" s="2" customFormat="1" ht="16.5" customHeight="1">
      <c r="A160" s="33"/>
      <c r="B160" s="150"/>
      <c r="C160" s="151" t="s">
        <v>267</v>
      </c>
      <c r="D160" s="151" t="s">
        <v>142</v>
      </c>
      <c r="E160" s="152" t="s">
        <v>2005</v>
      </c>
      <c r="F160" s="153" t="s">
        <v>2006</v>
      </c>
      <c r="G160" s="154" t="s">
        <v>264</v>
      </c>
      <c r="H160" s="155">
        <v>100</v>
      </c>
      <c r="I160" s="156"/>
      <c r="J160" s="155">
        <f t="shared" si="0"/>
        <v>0</v>
      </c>
      <c r="K160" s="157"/>
      <c r="L160" s="34"/>
      <c r="M160" s="158" t="s">
        <v>1</v>
      </c>
      <c r="N160" s="159" t="s">
        <v>40</v>
      </c>
      <c r="O160" s="59"/>
      <c r="P160" s="160">
        <f t="shared" si="1"/>
        <v>0</v>
      </c>
      <c r="Q160" s="160">
        <v>5.0000000000000002E-5</v>
      </c>
      <c r="R160" s="160">
        <f t="shared" si="2"/>
        <v>5.0000000000000001E-3</v>
      </c>
      <c r="S160" s="160">
        <v>0</v>
      </c>
      <c r="T160" s="161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2" t="s">
        <v>146</v>
      </c>
      <c r="AT160" s="162" t="s">
        <v>142</v>
      </c>
      <c r="AU160" s="162" t="s">
        <v>97</v>
      </c>
      <c r="AY160" s="18" t="s">
        <v>140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8" t="s">
        <v>97</v>
      </c>
      <c r="BK160" s="163">
        <f t="shared" si="9"/>
        <v>0</v>
      </c>
      <c r="BL160" s="18" t="s">
        <v>146</v>
      </c>
      <c r="BM160" s="162" t="s">
        <v>2007</v>
      </c>
    </row>
    <row r="161" spans="1:65" s="2" customFormat="1" ht="16.5" customHeight="1">
      <c r="A161" s="33"/>
      <c r="B161" s="150"/>
      <c r="C161" s="151" t="s">
        <v>272</v>
      </c>
      <c r="D161" s="151" t="s">
        <v>142</v>
      </c>
      <c r="E161" s="152" t="s">
        <v>2008</v>
      </c>
      <c r="F161" s="153" t="s">
        <v>2009</v>
      </c>
      <c r="G161" s="154" t="s">
        <v>264</v>
      </c>
      <c r="H161" s="155">
        <v>100</v>
      </c>
      <c r="I161" s="156"/>
      <c r="J161" s="155">
        <f t="shared" si="0"/>
        <v>0</v>
      </c>
      <c r="K161" s="157"/>
      <c r="L161" s="34"/>
      <c r="M161" s="158" t="s">
        <v>1</v>
      </c>
      <c r="N161" s="159" t="s">
        <v>40</v>
      </c>
      <c r="O161" s="59"/>
      <c r="P161" s="160">
        <f t="shared" si="1"/>
        <v>0</v>
      </c>
      <c r="Q161" s="160">
        <v>5.0000000000000002E-5</v>
      </c>
      <c r="R161" s="160">
        <f t="shared" si="2"/>
        <v>5.0000000000000001E-3</v>
      </c>
      <c r="S161" s="160">
        <v>0</v>
      </c>
      <c r="T161" s="161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2" t="s">
        <v>146</v>
      </c>
      <c r="AT161" s="162" t="s">
        <v>142</v>
      </c>
      <c r="AU161" s="162" t="s">
        <v>97</v>
      </c>
      <c r="AY161" s="18" t="s">
        <v>140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8" t="s">
        <v>97</v>
      </c>
      <c r="BK161" s="163">
        <f t="shared" si="9"/>
        <v>0</v>
      </c>
      <c r="BL161" s="18" t="s">
        <v>146</v>
      </c>
      <c r="BM161" s="162" t="s">
        <v>2010</v>
      </c>
    </row>
    <row r="162" spans="1:65" s="2" customFormat="1" ht="16.5" customHeight="1">
      <c r="A162" s="33"/>
      <c r="B162" s="150"/>
      <c r="C162" s="151" t="s">
        <v>276</v>
      </c>
      <c r="D162" s="151" t="s">
        <v>142</v>
      </c>
      <c r="E162" s="152" t="s">
        <v>2011</v>
      </c>
      <c r="F162" s="153" t="s">
        <v>2012</v>
      </c>
      <c r="G162" s="154" t="s">
        <v>671</v>
      </c>
      <c r="H162" s="155">
        <v>2</v>
      </c>
      <c r="I162" s="156"/>
      <c r="J162" s="155">
        <f t="shared" si="0"/>
        <v>0</v>
      </c>
      <c r="K162" s="157"/>
      <c r="L162" s="34"/>
      <c r="M162" s="158" t="s">
        <v>1</v>
      </c>
      <c r="N162" s="159" t="s">
        <v>40</v>
      </c>
      <c r="O162" s="59"/>
      <c r="P162" s="160">
        <f t="shared" si="1"/>
        <v>0</v>
      </c>
      <c r="Q162" s="160">
        <v>0</v>
      </c>
      <c r="R162" s="160">
        <f t="shared" si="2"/>
        <v>0</v>
      </c>
      <c r="S162" s="160">
        <v>0</v>
      </c>
      <c r="T162" s="161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2" t="s">
        <v>146</v>
      </c>
      <c r="AT162" s="162" t="s">
        <v>142</v>
      </c>
      <c r="AU162" s="162" t="s">
        <v>97</v>
      </c>
      <c r="AY162" s="18" t="s">
        <v>140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8" t="s">
        <v>97</v>
      </c>
      <c r="BK162" s="163">
        <f t="shared" si="9"/>
        <v>0</v>
      </c>
      <c r="BL162" s="18" t="s">
        <v>146</v>
      </c>
      <c r="BM162" s="162" t="s">
        <v>2013</v>
      </c>
    </row>
    <row r="163" spans="1:65" s="2" customFormat="1" ht="16.5" customHeight="1">
      <c r="A163" s="33"/>
      <c r="B163" s="150"/>
      <c r="C163" s="151" t="s">
        <v>280</v>
      </c>
      <c r="D163" s="151" t="s">
        <v>142</v>
      </c>
      <c r="E163" s="152" t="s">
        <v>2014</v>
      </c>
      <c r="F163" s="153" t="s">
        <v>2015</v>
      </c>
      <c r="G163" s="154" t="s">
        <v>671</v>
      </c>
      <c r="H163" s="155">
        <v>2</v>
      </c>
      <c r="I163" s="156"/>
      <c r="J163" s="155">
        <f t="shared" si="0"/>
        <v>0</v>
      </c>
      <c r="K163" s="157"/>
      <c r="L163" s="34"/>
      <c r="M163" s="158" t="s">
        <v>1</v>
      </c>
      <c r="N163" s="159" t="s">
        <v>40</v>
      </c>
      <c r="O163" s="59"/>
      <c r="P163" s="160">
        <f t="shared" si="1"/>
        <v>0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2" t="s">
        <v>146</v>
      </c>
      <c r="AT163" s="162" t="s">
        <v>142</v>
      </c>
      <c r="AU163" s="162" t="s">
        <v>97</v>
      </c>
      <c r="AY163" s="18" t="s">
        <v>140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8" t="s">
        <v>97</v>
      </c>
      <c r="BK163" s="163">
        <f t="shared" si="9"/>
        <v>0</v>
      </c>
      <c r="BL163" s="18" t="s">
        <v>146</v>
      </c>
      <c r="BM163" s="162" t="s">
        <v>2016</v>
      </c>
    </row>
    <row r="164" spans="1:65" s="2" customFormat="1" ht="16.5" customHeight="1">
      <c r="A164" s="33"/>
      <c r="B164" s="150"/>
      <c r="C164" s="151" t="s">
        <v>284</v>
      </c>
      <c r="D164" s="151" t="s">
        <v>142</v>
      </c>
      <c r="E164" s="152" t="s">
        <v>2017</v>
      </c>
      <c r="F164" s="153" t="s">
        <v>2018</v>
      </c>
      <c r="G164" s="154" t="s">
        <v>264</v>
      </c>
      <c r="H164" s="155">
        <v>120</v>
      </c>
      <c r="I164" s="156"/>
      <c r="J164" s="155">
        <f t="shared" si="0"/>
        <v>0</v>
      </c>
      <c r="K164" s="157"/>
      <c r="L164" s="34"/>
      <c r="M164" s="158" t="s">
        <v>1</v>
      </c>
      <c r="N164" s="159" t="s">
        <v>40</v>
      </c>
      <c r="O164" s="59"/>
      <c r="P164" s="160">
        <f t="shared" si="1"/>
        <v>0</v>
      </c>
      <c r="Q164" s="160">
        <v>0</v>
      </c>
      <c r="R164" s="160">
        <f t="shared" si="2"/>
        <v>0</v>
      </c>
      <c r="S164" s="160">
        <v>0</v>
      </c>
      <c r="T164" s="161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2" t="s">
        <v>146</v>
      </c>
      <c r="AT164" s="162" t="s">
        <v>142</v>
      </c>
      <c r="AU164" s="162" t="s">
        <v>97</v>
      </c>
      <c r="AY164" s="18" t="s">
        <v>140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8" t="s">
        <v>97</v>
      </c>
      <c r="BK164" s="163">
        <f t="shared" si="9"/>
        <v>0</v>
      </c>
      <c r="BL164" s="18" t="s">
        <v>146</v>
      </c>
      <c r="BM164" s="162" t="s">
        <v>2019</v>
      </c>
    </row>
    <row r="165" spans="1:65" s="2" customFormat="1" ht="21.75" customHeight="1">
      <c r="A165" s="33"/>
      <c r="B165" s="150"/>
      <c r="C165" s="181" t="s">
        <v>288</v>
      </c>
      <c r="D165" s="181" t="s">
        <v>189</v>
      </c>
      <c r="E165" s="182" t="s">
        <v>2020</v>
      </c>
      <c r="F165" s="183" t="s">
        <v>2021</v>
      </c>
      <c r="G165" s="184" t="s">
        <v>264</v>
      </c>
      <c r="H165" s="185">
        <v>120</v>
      </c>
      <c r="I165" s="186"/>
      <c r="J165" s="185">
        <f t="shared" si="0"/>
        <v>0</v>
      </c>
      <c r="K165" s="187"/>
      <c r="L165" s="188"/>
      <c r="M165" s="189" t="s">
        <v>1</v>
      </c>
      <c r="N165" s="190" t="s">
        <v>40</v>
      </c>
      <c r="O165" s="59"/>
      <c r="P165" s="160">
        <f t="shared" si="1"/>
        <v>0</v>
      </c>
      <c r="Q165" s="160">
        <v>2.1000000000000001E-4</v>
      </c>
      <c r="R165" s="160">
        <f t="shared" si="2"/>
        <v>2.52E-2</v>
      </c>
      <c r="S165" s="160">
        <v>0</v>
      </c>
      <c r="T165" s="161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2" t="s">
        <v>171</v>
      </c>
      <c r="AT165" s="162" t="s">
        <v>189</v>
      </c>
      <c r="AU165" s="162" t="s">
        <v>97</v>
      </c>
      <c r="AY165" s="18" t="s">
        <v>140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8" t="s">
        <v>97</v>
      </c>
      <c r="BK165" s="163">
        <f t="shared" si="9"/>
        <v>0</v>
      </c>
      <c r="BL165" s="18" t="s">
        <v>146</v>
      </c>
      <c r="BM165" s="162" t="s">
        <v>2022</v>
      </c>
    </row>
    <row r="166" spans="1:65" s="2" customFormat="1" ht="16.5" customHeight="1">
      <c r="A166" s="33"/>
      <c r="B166" s="150"/>
      <c r="C166" s="181" t="s">
        <v>292</v>
      </c>
      <c r="D166" s="181" t="s">
        <v>189</v>
      </c>
      <c r="E166" s="182" t="s">
        <v>2023</v>
      </c>
      <c r="F166" s="183" t="s">
        <v>2024</v>
      </c>
      <c r="G166" s="184" t="s">
        <v>671</v>
      </c>
      <c r="H166" s="185">
        <v>1</v>
      </c>
      <c r="I166" s="186"/>
      <c r="J166" s="185">
        <f t="shared" ref="J166:J182" si="10">ROUND(I166*H166,2)</f>
        <v>0</v>
      </c>
      <c r="K166" s="187"/>
      <c r="L166" s="188"/>
      <c r="M166" s="189" t="s">
        <v>1</v>
      </c>
      <c r="N166" s="190" t="s">
        <v>40</v>
      </c>
      <c r="O166" s="59"/>
      <c r="P166" s="160">
        <f t="shared" ref="P166:P182" si="11">O166*H166</f>
        <v>0</v>
      </c>
      <c r="Q166" s="160">
        <v>8.0000000000000002E-3</v>
      </c>
      <c r="R166" s="160">
        <f t="shared" ref="R166:R182" si="12">Q166*H166</f>
        <v>8.0000000000000002E-3</v>
      </c>
      <c r="S166" s="160">
        <v>0</v>
      </c>
      <c r="T166" s="161">
        <f t="shared" ref="T166:T182" si="13"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2" t="s">
        <v>171</v>
      </c>
      <c r="AT166" s="162" t="s">
        <v>189</v>
      </c>
      <c r="AU166" s="162" t="s">
        <v>97</v>
      </c>
      <c r="AY166" s="18" t="s">
        <v>140</v>
      </c>
      <c r="BE166" s="163">
        <f t="shared" ref="BE166:BE182" si="14">IF(N166="základná",J166,0)</f>
        <v>0</v>
      </c>
      <c r="BF166" s="163">
        <f t="shared" ref="BF166:BF182" si="15">IF(N166="znížená",J166,0)</f>
        <v>0</v>
      </c>
      <c r="BG166" s="163">
        <f t="shared" ref="BG166:BG182" si="16">IF(N166="zákl. prenesená",J166,0)</f>
        <v>0</v>
      </c>
      <c r="BH166" s="163">
        <f t="shared" ref="BH166:BH182" si="17">IF(N166="zníž. prenesená",J166,0)</f>
        <v>0</v>
      </c>
      <c r="BI166" s="163">
        <f t="shared" ref="BI166:BI182" si="18">IF(N166="nulová",J166,0)</f>
        <v>0</v>
      </c>
      <c r="BJ166" s="18" t="s">
        <v>97</v>
      </c>
      <c r="BK166" s="163">
        <f t="shared" ref="BK166:BK182" si="19">ROUND(I166*H166,2)</f>
        <v>0</v>
      </c>
      <c r="BL166" s="18" t="s">
        <v>146</v>
      </c>
      <c r="BM166" s="162" t="s">
        <v>2025</v>
      </c>
    </row>
    <row r="167" spans="1:65" s="2" customFormat="1" ht="16.5" customHeight="1">
      <c r="A167" s="33"/>
      <c r="B167" s="150"/>
      <c r="C167" s="151" t="s">
        <v>296</v>
      </c>
      <c r="D167" s="151" t="s">
        <v>142</v>
      </c>
      <c r="E167" s="152" t="s">
        <v>2026</v>
      </c>
      <c r="F167" s="153" t="s">
        <v>2027</v>
      </c>
      <c r="G167" s="154" t="s">
        <v>671</v>
      </c>
      <c r="H167" s="155">
        <v>1</v>
      </c>
      <c r="I167" s="156"/>
      <c r="J167" s="155">
        <f t="shared" si="10"/>
        <v>0</v>
      </c>
      <c r="K167" s="157"/>
      <c r="L167" s="34"/>
      <c r="M167" s="158" t="s">
        <v>1</v>
      </c>
      <c r="N167" s="159" t="s">
        <v>40</v>
      </c>
      <c r="O167" s="59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2" t="s">
        <v>146</v>
      </c>
      <c r="AT167" s="162" t="s">
        <v>142</v>
      </c>
      <c r="AU167" s="162" t="s">
        <v>97</v>
      </c>
      <c r="AY167" s="18" t="s">
        <v>140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8" t="s">
        <v>97</v>
      </c>
      <c r="BK167" s="163">
        <f t="shared" si="19"/>
        <v>0</v>
      </c>
      <c r="BL167" s="18" t="s">
        <v>146</v>
      </c>
      <c r="BM167" s="162" t="s">
        <v>2028</v>
      </c>
    </row>
    <row r="168" spans="1:65" s="2" customFormat="1" ht="16.5" customHeight="1">
      <c r="A168" s="33"/>
      <c r="B168" s="150"/>
      <c r="C168" s="151" t="s">
        <v>300</v>
      </c>
      <c r="D168" s="151" t="s">
        <v>142</v>
      </c>
      <c r="E168" s="152" t="s">
        <v>2029</v>
      </c>
      <c r="F168" s="153" t="s">
        <v>2030</v>
      </c>
      <c r="G168" s="154" t="s">
        <v>671</v>
      </c>
      <c r="H168" s="155">
        <v>4</v>
      </c>
      <c r="I168" s="156"/>
      <c r="J168" s="155">
        <f t="shared" si="10"/>
        <v>0</v>
      </c>
      <c r="K168" s="157"/>
      <c r="L168" s="34"/>
      <c r="M168" s="158" t="s">
        <v>1</v>
      </c>
      <c r="N168" s="159" t="s">
        <v>40</v>
      </c>
      <c r="O168" s="59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2" t="s">
        <v>146</v>
      </c>
      <c r="AT168" s="162" t="s">
        <v>142</v>
      </c>
      <c r="AU168" s="162" t="s">
        <v>97</v>
      </c>
      <c r="AY168" s="18" t="s">
        <v>140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8" t="s">
        <v>97</v>
      </c>
      <c r="BK168" s="163">
        <f t="shared" si="19"/>
        <v>0</v>
      </c>
      <c r="BL168" s="18" t="s">
        <v>146</v>
      </c>
      <c r="BM168" s="162" t="s">
        <v>2031</v>
      </c>
    </row>
    <row r="169" spans="1:65" s="2" customFormat="1" ht="21.75" customHeight="1">
      <c r="A169" s="33"/>
      <c r="B169" s="150"/>
      <c r="C169" s="151" t="s">
        <v>304</v>
      </c>
      <c r="D169" s="151" t="s">
        <v>142</v>
      </c>
      <c r="E169" s="152" t="s">
        <v>2032</v>
      </c>
      <c r="F169" s="153" t="s">
        <v>2033</v>
      </c>
      <c r="G169" s="154" t="s">
        <v>671</v>
      </c>
      <c r="H169" s="155">
        <v>1</v>
      </c>
      <c r="I169" s="156"/>
      <c r="J169" s="155">
        <f t="shared" si="10"/>
        <v>0</v>
      </c>
      <c r="K169" s="157"/>
      <c r="L169" s="34"/>
      <c r="M169" s="158" t="s">
        <v>1</v>
      </c>
      <c r="N169" s="159" t="s">
        <v>40</v>
      </c>
      <c r="O169" s="59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2" t="s">
        <v>146</v>
      </c>
      <c r="AT169" s="162" t="s">
        <v>142</v>
      </c>
      <c r="AU169" s="162" t="s">
        <v>97</v>
      </c>
      <c r="AY169" s="18" t="s">
        <v>140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8" t="s">
        <v>97</v>
      </c>
      <c r="BK169" s="163">
        <f t="shared" si="19"/>
        <v>0</v>
      </c>
      <c r="BL169" s="18" t="s">
        <v>146</v>
      </c>
      <c r="BM169" s="162" t="s">
        <v>2034</v>
      </c>
    </row>
    <row r="170" spans="1:65" s="2" customFormat="1" ht="16.5" customHeight="1">
      <c r="A170" s="33"/>
      <c r="B170" s="150"/>
      <c r="C170" s="151" t="s">
        <v>308</v>
      </c>
      <c r="D170" s="151" t="s">
        <v>142</v>
      </c>
      <c r="E170" s="152" t="s">
        <v>2035</v>
      </c>
      <c r="F170" s="153" t="s">
        <v>2036</v>
      </c>
      <c r="G170" s="154" t="s">
        <v>671</v>
      </c>
      <c r="H170" s="155">
        <v>1</v>
      </c>
      <c r="I170" s="156"/>
      <c r="J170" s="155">
        <f t="shared" si="10"/>
        <v>0</v>
      </c>
      <c r="K170" s="157"/>
      <c r="L170" s="34"/>
      <c r="M170" s="158" t="s">
        <v>1</v>
      </c>
      <c r="N170" s="159" t="s">
        <v>40</v>
      </c>
      <c r="O170" s="59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2" t="s">
        <v>146</v>
      </c>
      <c r="AT170" s="162" t="s">
        <v>142</v>
      </c>
      <c r="AU170" s="162" t="s">
        <v>97</v>
      </c>
      <c r="AY170" s="18" t="s">
        <v>140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8" t="s">
        <v>97</v>
      </c>
      <c r="BK170" s="163">
        <f t="shared" si="19"/>
        <v>0</v>
      </c>
      <c r="BL170" s="18" t="s">
        <v>146</v>
      </c>
      <c r="BM170" s="162" t="s">
        <v>2037</v>
      </c>
    </row>
    <row r="171" spans="1:65" s="2" customFormat="1" ht="16.5" customHeight="1">
      <c r="A171" s="33"/>
      <c r="B171" s="150"/>
      <c r="C171" s="151" t="s">
        <v>312</v>
      </c>
      <c r="D171" s="151" t="s">
        <v>142</v>
      </c>
      <c r="E171" s="152" t="s">
        <v>2038</v>
      </c>
      <c r="F171" s="153" t="s">
        <v>2039</v>
      </c>
      <c r="G171" s="154" t="s">
        <v>671</v>
      </c>
      <c r="H171" s="155">
        <v>1</v>
      </c>
      <c r="I171" s="156"/>
      <c r="J171" s="155">
        <f t="shared" si="10"/>
        <v>0</v>
      </c>
      <c r="K171" s="157"/>
      <c r="L171" s="34"/>
      <c r="M171" s="158" t="s">
        <v>1</v>
      </c>
      <c r="N171" s="159" t="s">
        <v>40</v>
      </c>
      <c r="O171" s="59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2" t="s">
        <v>146</v>
      </c>
      <c r="AT171" s="162" t="s">
        <v>142</v>
      </c>
      <c r="AU171" s="162" t="s">
        <v>97</v>
      </c>
      <c r="AY171" s="18" t="s">
        <v>140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8" t="s">
        <v>97</v>
      </c>
      <c r="BK171" s="163">
        <f t="shared" si="19"/>
        <v>0</v>
      </c>
      <c r="BL171" s="18" t="s">
        <v>146</v>
      </c>
      <c r="BM171" s="162" t="s">
        <v>2040</v>
      </c>
    </row>
    <row r="172" spans="1:65" s="2" customFormat="1" ht="21.75" customHeight="1">
      <c r="A172" s="33"/>
      <c r="B172" s="150"/>
      <c r="C172" s="151" t="s">
        <v>316</v>
      </c>
      <c r="D172" s="151" t="s">
        <v>142</v>
      </c>
      <c r="E172" s="152" t="s">
        <v>2041</v>
      </c>
      <c r="F172" s="153" t="s">
        <v>2042</v>
      </c>
      <c r="G172" s="154" t="s">
        <v>2043</v>
      </c>
      <c r="H172" s="155">
        <v>1</v>
      </c>
      <c r="I172" s="156"/>
      <c r="J172" s="155">
        <f t="shared" si="10"/>
        <v>0</v>
      </c>
      <c r="K172" s="157"/>
      <c r="L172" s="34"/>
      <c r="M172" s="158" t="s">
        <v>1</v>
      </c>
      <c r="N172" s="159" t="s">
        <v>40</v>
      </c>
      <c r="O172" s="59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2" t="s">
        <v>146</v>
      </c>
      <c r="AT172" s="162" t="s">
        <v>142</v>
      </c>
      <c r="AU172" s="162" t="s">
        <v>97</v>
      </c>
      <c r="AY172" s="18" t="s">
        <v>140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8" t="s">
        <v>97</v>
      </c>
      <c r="BK172" s="163">
        <f t="shared" si="19"/>
        <v>0</v>
      </c>
      <c r="BL172" s="18" t="s">
        <v>146</v>
      </c>
      <c r="BM172" s="162" t="s">
        <v>2044</v>
      </c>
    </row>
    <row r="173" spans="1:65" s="2" customFormat="1" ht="16.5" customHeight="1">
      <c r="A173" s="33"/>
      <c r="B173" s="150"/>
      <c r="C173" s="151" t="s">
        <v>320</v>
      </c>
      <c r="D173" s="151" t="s">
        <v>142</v>
      </c>
      <c r="E173" s="152" t="s">
        <v>2045</v>
      </c>
      <c r="F173" s="153" t="s">
        <v>2046</v>
      </c>
      <c r="G173" s="154" t="s">
        <v>264</v>
      </c>
      <c r="H173" s="155">
        <v>100</v>
      </c>
      <c r="I173" s="156"/>
      <c r="J173" s="155">
        <f t="shared" si="10"/>
        <v>0</v>
      </c>
      <c r="K173" s="157"/>
      <c r="L173" s="34"/>
      <c r="M173" s="158" t="s">
        <v>1</v>
      </c>
      <c r="N173" s="159" t="s">
        <v>40</v>
      </c>
      <c r="O173" s="59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2" t="s">
        <v>146</v>
      </c>
      <c r="AT173" s="162" t="s">
        <v>142</v>
      </c>
      <c r="AU173" s="162" t="s">
        <v>97</v>
      </c>
      <c r="AY173" s="18" t="s">
        <v>140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8" t="s">
        <v>97</v>
      </c>
      <c r="BK173" s="163">
        <f t="shared" si="19"/>
        <v>0</v>
      </c>
      <c r="BL173" s="18" t="s">
        <v>146</v>
      </c>
      <c r="BM173" s="162" t="s">
        <v>2047</v>
      </c>
    </row>
    <row r="174" spans="1:65" s="2" customFormat="1" ht="21.75" customHeight="1">
      <c r="A174" s="33"/>
      <c r="B174" s="150"/>
      <c r="C174" s="151" t="s">
        <v>324</v>
      </c>
      <c r="D174" s="151" t="s">
        <v>142</v>
      </c>
      <c r="E174" s="152" t="s">
        <v>2048</v>
      </c>
      <c r="F174" s="153" t="s">
        <v>2049</v>
      </c>
      <c r="G174" s="154" t="s">
        <v>2043</v>
      </c>
      <c r="H174" s="155">
        <v>1</v>
      </c>
      <c r="I174" s="156"/>
      <c r="J174" s="155">
        <f t="shared" si="10"/>
        <v>0</v>
      </c>
      <c r="K174" s="157"/>
      <c r="L174" s="34"/>
      <c r="M174" s="158" t="s">
        <v>1</v>
      </c>
      <c r="N174" s="159" t="s">
        <v>40</v>
      </c>
      <c r="O174" s="59"/>
      <c r="P174" s="160">
        <f t="shared" si="11"/>
        <v>0</v>
      </c>
      <c r="Q174" s="160">
        <v>3.0000000000000001E-5</v>
      </c>
      <c r="R174" s="160">
        <f t="shared" si="12"/>
        <v>3.0000000000000001E-5</v>
      </c>
      <c r="S174" s="160">
        <v>0</v>
      </c>
      <c r="T174" s="161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2" t="s">
        <v>146</v>
      </c>
      <c r="AT174" s="162" t="s">
        <v>142</v>
      </c>
      <c r="AU174" s="162" t="s">
        <v>97</v>
      </c>
      <c r="AY174" s="18" t="s">
        <v>140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8" t="s">
        <v>97</v>
      </c>
      <c r="BK174" s="163">
        <f t="shared" si="19"/>
        <v>0</v>
      </c>
      <c r="BL174" s="18" t="s">
        <v>146</v>
      </c>
      <c r="BM174" s="162" t="s">
        <v>2050</v>
      </c>
    </row>
    <row r="175" spans="1:65" s="2" customFormat="1" ht="21.75" customHeight="1">
      <c r="A175" s="33"/>
      <c r="B175" s="150"/>
      <c r="C175" s="151" t="s">
        <v>328</v>
      </c>
      <c r="D175" s="151" t="s">
        <v>142</v>
      </c>
      <c r="E175" s="152" t="s">
        <v>2051</v>
      </c>
      <c r="F175" s="153" t="s">
        <v>2052</v>
      </c>
      <c r="G175" s="154" t="s">
        <v>264</v>
      </c>
      <c r="H175" s="155">
        <v>90</v>
      </c>
      <c r="I175" s="156"/>
      <c r="J175" s="155">
        <f t="shared" si="10"/>
        <v>0</v>
      </c>
      <c r="K175" s="157"/>
      <c r="L175" s="34"/>
      <c r="M175" s="158" t="s">
        <v>1</v>
      </c>
      <c r="N175" s="159" t="s">
        <v>40</v>
      </c>
      <c r="O175" s="59"/>
      <c r="P175" s="160">
        <f t="shared" si="11"/>
        <v>0</v>
      </c>
      <c r="Q175" s="160">
        <v>1.4999999999999999E-4</v>
      </c>
      <c r="R175" s="160">
        <f t="shared" si="12"/>
        <v>1.3499999999999998E-2</v>
      </c>
      <c r="S175" s="160">
        <v>0</v>
      </c>
      <c r="T175" s="161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2" t="s">
        <v>146</v>
      </c>
      <c r="AT175" s="162" t="s">
        <v>142</v>
      </c>
      <c r="AU175" s="162" t="s">
        <v>97</v>
      </c>
      <c r="AY175" s="18" t="s">
        <v>140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8" t="s">
        <v>97</v>
      </c>
      <c r="BK175" s="163">
        <f t="shared" si="19"/>
        <v>0</v>
      </c>
      <c r="BL175" s="18" t="s">
        <v>146</v>
      </c>
      <c r="BM175" s="162" t="s">
        <v>2053</v>
      </c>
    </row>
    <row r="176" spans="1:65" s="2" customFormat="1" ht="16.5" customHeight="1">
      <c r="A176" s="33"/>
      <c r="B176" s="150"/>
      <c r="C176" s="151" t="s">
        <v>332</v>
      </c>
      <c r="D176" s="151" t="s">
        <v>142</v>
      </c>
      <c r="E176" s="152" t="s">
        <v>2054</v>
      </c>
      <c r="F176" s="153" t="s">
        <v>2055</v>
      </c>
      <c r="G176" s="154" t="s">
        <v>2056</v>
      </c>
      <c r="H176" s="155">
        <v>0.2</v>
      </c>
      <c r="I176" s="156"/>
      <c r="J176" s="155">
        <f t="shared" si="10"/>
        <v>0</v>
      </c>
      <c r="K176" s="157"/>
      <c r="L176" s="34"/>
      <c r="M176" s="158" t="s">
        <v>1</v>
      </c>
      <c r="N176" s="159" t="s">
        <v>40</v>
      </c>
      <c r="O176" s="59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2" t="s">
        <v>146</v>
      </c>
      <c r="AT176" s="162" t="s">
        <v>142</v>
      </c>
      <c r="AU176" s="162" t="s">
        <v>97</v>
      </c>
      <c r="AY176" s="18" t="s">
        <v>140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8" t="s">
        <v>97</v>
      </c>
      <c r="BK176" s="163">
        <f t="shared" si="19"/>
        <v>0</v>
      </c>
      <c r="BL176" s="18" t="s">
        <v>146</v>
      </c>
      <c r="BM176" s="162" t="s">
        <v>2057</v>
      </c>
    </row>
    <row r="177" spans="1:65" s="2" customFormat="1" ht="16.5" customHeight="1">
      <c r="A177" s="33"/>
      <c r="B177" s="150"/>
      <c r="C177" s="151" t="s">
        <v>336</v>
      </c>
      <c r="D177" s="151" t="s">
        <v>142</v>
      </c>
      <c r="E177" s="152" t="s">
        <v>2058</v>
      </c>
      <c r="F177" s="153" t="s">
        <v>2059</v>
      </c>
      <c r="G177" s="154" t="s">
        <v>2060</v>
      </c>
      <c r="H177" s="155">
        <v>1</v>
      </c>
      <c r="I177" s="156"/>
      <c r="J177" s="155">
        <f t="shared" si="10"/>
        <v>0</v>
      </c>
      <c r="K177" s="157"/>
      <c r="L177" s="34"/>
      <c r="M177" s="158" t="s">
        <v>1</v>
      </c>
      <c r="N177" s="159" t="s">
        <v>40</v>
      </c>
      <c r="O177" s="59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2" t="s">
        <v>146</v>
      </c>
      <c r="AT177" s="162" t="s">
        <v>142</v>
      </c>
      <c r="AU177" s="162" t="s">
        <v>97</v>
      </c>
      <c r="AY177" s="18" t="s">
        <v>140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8" t="s">
        <v>97</v>
      </c>
      <c r="BK177" s="163">
        <f t="shared" si="19"/>
        <v>0</v>
      </c>
      <c r="BL177" s="18" t="s">
        <v>146</v>
      </c>
      <c r="BM177" s="162" t="s">
        <v>2061</v>
      </c>
    </row>
    <row r="178" spans="1:65" s="2" customFormat="1" ht="16.5" customHeight="1">
      <c r="A178" s="33"/>
      <c r="B178" s="150"/>
      <c r="C178" s="151" t="s">
        <v>340</v>
      </c>
      <c r="D178" s="151" t="s">
        <v>142</v>
      </c>
      <c r="E178" s="152" t="s">
        <v>2062</v>
      </c>
      <c r="F178" s="153" t="s">
        <v>2063</v>
      </c>
      <c r="G178" s="154" t="s">
        <v>2060</v>
      </c>
      <c r="H178" s="155">
        <v>2</v>
      </c>
      <c r="I178" s="156"/>
      <c r="J178" s="155">
        <f t="shared" si="10"/>
        <v>0</v>
      </c>
      <c r="K178" s="157"/>
      <c r="L178" s="34"/>
      <c r="M178" s="158" t="s">
        <v>1</v>
      </c>
      <c r="N178" s="159" t="s">
        <v>40</v>
      </c>
      <c r="O178" s="59"/>
      <c r="P178" s="160">
        <f t="shared" si="11"/>
        <v>0</v>
      </c>
      <c r="Q178" s="160">
        <v>0</v>
      </c>
      <c r="R178" s="160">
        <f t="shared" si="12"/>
        <v>0</v>
      </c>
      <c r="S178" s="160">
        <v>0</v>
      </c>
      <c r="T178" s="161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2" t="s">
        <v>146</v>
      </c>
      <c r="AT178" s="162" t="s">
        <v>142</v>
      </c>
      <c r="AU178" s="162" t="s">
        <v>97</v>
      </c>
      <c r="AY178" s="18" t="s">
        <v>140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8" t="s">
        <v>97</v>
      </c>
      <c r="BK178" s="163">
        <f t="shared" si="19"/>
        <v>0</v>
      </c>
      <c r="BL178" s="18" t="s">
        <v>146</v>
      </c>
      <c r="BM178" s="162" t="s">
        <v>2064</v>
      </c>
    </row>
    <row r="179" spans="1:65" s="2" customFormat="1" ht="21.75" customHeight="1">
      <c r="A179" s="33"/>
      <c r="B179" s="150"/>
      <c r="C179" s="151" t="s">
        <v>344</v>
      </c>
      <c r="D179" s="151" t="s">
        <v>142</v>
      </c>
      <c r="E179" s="152" t="s">
        <v>2065</v>
      </c>
      <c r="F179" s="153" t="s">
        <v>2066</v>
      </c>
      <c r="G179" s="154" t="s">
        <v>2060</v>
      </c>
      <c r="H179" s="155">
        <v>1</v>
      </c>
      <c r="I179" s="156"/>
      <c r="J179" s="155">
        <f t="shared" si="10"/>
        <v>0</v>
      </c>
      <c r="K179" s="157"/>
      <c r="L179" s="34"/>
      <c r="M179" s="158" t="s">
        <v>1</v>
      </c>
      <c r="N179" s="159" t="s">
        <v>40</v>
      </c>
      <c r="O179" s="59"/>
      <c r="P179" s="160">
        <f t="shared" si="11"/>
        <v>0</v>
      </c>
      <c r="Q179" s="160">
        <v>0</v>
      </c>
      <c r="R179" s="160">
        <f t="shared" si="12"/>
        <v>0</v>
      </c>
      <c r="S179" s="160">
        <v>0</v>
      </c>
      <c r="T179" s="161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2" t="s">
        <v>146</v>
      </c>
      <c r="AT179" s="162" t="s">
        <v>142</v>
      </c>
      <c r="AU179" s="162" t="s">
        <v>97</v>
      </c>
      <c r="AY179" s="18" t="s">
        <v>140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8" t="s">
        <v>97</v>
      </c>
      <c r="BK179" s="163">
        <f t="shared" si="19"/>
        <v>0</v>
      </c>
      <c r="BL179" s="18" t="s">
        <v>146</v>
      </c>
      <c r="BM179" s="162" t="s">
        <v>2067</v>
      </c>
    </row>
    <row r="180" spans="1:65" s="2" customFormat="1" ht="21.75" customHeight="1">
      <c r="A180" s="33"/>
      <c r="B180" s="150"/>
      <c r="C180" s="151" t="s">
        <v>348</v>
      </c>
      <c r="D180" s="151" t="s">
        <v>142</v>
      </c>
      <c r="E180" s="152" t="s">
        <v>2068</v>
      </c>
      <c r="F180" s="153" t="s">
        <v>2069</v>
      </c>
      <c r="G180" s="154" t="s">
        <v>961</v>
      </c>
      <c r="H180" s="155">
        <v>2300</v>
      </c>
      <c r="I180" s="156"/>
      <c r="J180" s="155">
        <f t="shared" si="10"/>
        <v>0</v>
      </c>
      <c r="K180" s="157"/>
      <c r="L180" s="34"/>
      <c r="M180" s="158" t="s">
        <v>1</v>
      </c>
      <c r="N180" s="159" t="s">
        <v>40</v>
      </c>
      <c r="O180" s="59"/>
      <c r="P180" s="160">
        <f t="shared" si="11"/>
        <v>0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2" t="s">
        <v>146</v>
      </c>
      <c r="AT180" s="162" t="s">
        <v>142</v>
      </c>
      <c r="AU180" s="162" t="s">
        <v>97</v>
      </c>
      <c r="AY180" s="18" t="s">
        <v>140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8" t="s">
        <v>97</v>
      </c>
      <c r="BK180" s="163">
        <f t="shared" si="19"/>
        <v>0</v>
      </c>
      <c r="BL180" s="18" t="s">
        <v>146</v>
      </c>
      <c r="BM180" s="162" t="s">
        <v>2070</v>
      </c>
    </row>
    <row r="181" spans="1:65" s="2" customFormat="1" ht="16.5" customHeight="1">
      <c r="A181" s="33"/>
      <c r="B181" s="150"/>
      <c r="C181" s="151" t="s">
        <v>352</v>
      </c>
      <c r="D181" s="151" t="s">
        <v>142</v>
      </c>
      <c r="E181" s="152" t="s">
        <v>2071</v>
      </c>
      <c r="F181" s="153" t="s">
        <v>2072</v>
      </c>
      <c r="G181" s="154" t="s">
        <v>1997</v>
      </c>
      <c r="H181" s="155">
        <v>1</v>
      </c>
      <c r="I181" s="156"/>
      <c r="J181" s="155">
        <f t="shared" si="10"/>
        <v>0</v>
      </c>
      <c r="K181" s="157"/>
      <c r="L181" s="34"/>
      <c r="M181" s="158" t="s">
        <v>1</v>
      </c>
      <c r="N181" s="159" t="s">
        <v>40</v>
      </c>
      <c r="O181" s="59"/>
      <c r="P181" s="160">
        <f t="shared" si="11"/>
        <v>0</v>
      </c>
      <c r="Q181" s="160">
        <v>0</v>
      </c>
      <c r="R181" s="160">
        <f t="shared" si="12"/>
        <v>0</v>
      </c>
      <c r="S181" s="160">
        <v>0</v>
      </c>
      <c r="T181" s="161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2" t="s">
        <v>146</v>
      </c>
      <c r="AT181" s="162" t="s">
        <v>142</v>
      </c>
      <c r="AU181" s="162" t="s">
        <v>97</v>
      </c>
      <c r="AY181" s="18" t="s">
        <v>140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8" t="s">
        <v>97</v>
      </c>
      <c r="BK181" s="163">
        <f t="shared" si="19"/>
        <v>0</v>
      </c>
      <c r="BL181" s="18" t="s">
        <v>146</v>
      </c>
      <c r="BM181" s="162" t="s">
        <v>2073</v>
      </c>
    </row>
    <row r="182" spans="1:65" s="2" customFormat="1" ht="33" customHeight="1">
      <c r="A182" s="33"/>
      <c r="B182" s="150"/>
      <c r="C182" s="151" t="s">
        <v>356</v>
      </c>
      <c r="D182" s="151" t="s">
        <v>142</v>
      </c>
      <c r="E182" s="152" t="s">
        <v>2074</v>
      </c>
      <c r="F182" s="153" t="s">
        <v>2075</v>
      </c>
      <c r="G182" s="154" t="s">
        <v>1997</v>
      </c>
      <c r="H182" s="155">
        <v>1</v>
      </c>
      <c r="I182" s="156"/>
      <c r="J182" s="155">
        <f t="shared" si="10"/>
        <v>0</v>
      </c>
      <c r="K182" s="157"/>
      <c r="L182" s="34"/>
      <c r="M182" s="158" t="s">
        <v>1</v>
      </c>
      <c r="N182" s="159" t="s">
        <v>40</v>
      </c>
      <c r="O182" s="59"/>
      <c r="P182" s="160">
        <f t="shared" si="11"/>
        <v>0</v>
      </c>
      <c r="Q182" s="160">
        <v>0</v>
      </c>
      <c r="R182" s="160">
        <f t="shared" si="12"/>
        <v>0</v>
      </c>
      <c r="S182" s="160">
        <v>0</v>
      </c>
      <c r="T182" s="161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2" t="s">
        <v>146</v>
      </c>
      <c r="AT182" s="162" t="s">
        <v>142</v>
      </c>
      <c r="AU182" s="162" t="s">
        <v>97</v>
      </c>
      <c r="AY182" s="18" t="s">
        <v>140</v>
      </c>
      <c r="BE182" s="163">
        <f t="shared" si="14"/>
        <v>0</v>
      </c>
      <c r="BF182" s="163">
        <f t="shared" si="15"/>
        <v>0</v>
      </c>
      <c r="BG182" s="163">
        <f t="shared" si="16"/>
        <v>0</v>
      </c>
      <c r="BH182" s="163">
        <f t="shared" si="17"/>
        <v>0</v>
      </c>
      <c r="BI182" s="163">
        <f t="shared" si="18"/>
        <v>0</v>
      </c>
      <c r="BJ182" s="18" t="s">
        <v>97</v>
      </c>
      <c r="BK182" s="163">
        <f t="shared" si="19"/>
        <v>0</v>
      </c>
      <c r="BL182" s="18" t="s">
        <v>146</v>
      </c>
      <c r="BM182" s="162" t="s">
        <v>2076</v>
      </c>
    </row>
    <row r="183" spans="1:65" s="12" customFormat="1" ht="25.95" customHeight="1">
      <c r="B183" s="137"/>
      <c r="D183" s="138" t="s">
        <v>73</v>
      </c>
      <c r="E183" s="139" t="s">
        <v>138</v>
      </c>
      <c r="F183" s="139" t="s">
        <v>139</v>
      </c>
      <c r="I183" s="140"/>
      <c r="J183" s="141">
        <f>BK183</f>
        <v>0</v>
      </c>
      <c r="L183" s="137"/>
      <c r="M183" s="142"/>
      <c r="N183" s="143"/>
      <c r="O183" s="143"/>
      <c r="P183" s="144">
        <f>P184</f>
        <v>0</v>
      </c>
      <c r="Q183" s="143"/>
      <c r="R183" s="144">
        <f>R184</f>
        <v>0.12261899999999999</v>
      </c>
      <c r="S183" s="143"/>
      <c r="T183" s="145">
        <f>T184</f>
        <v>0</v>
      </c>
      <c r="AR183" s="138" t="s">
        <v>82</v>
      </c>
      <c r="AT183" s="146" t="s">
        <v>73</v>
      </c>
      <c r="AU183" s="146" t="s">
        <v>74</v>
      </c>
      <c r="AY183" s="138" t="s">
        <v>140</v>
      </c>
      <c r="BK183" s="147">
        <f>BK184</f>
        <v>0</v>
      </c>
    </row>
    <row r="184" spans="1:65" s="12" customFormat="1" ht="22.8" customHeight="1">
      <c r="B184" s="137"/>
      <c r="D184" s="138" t="s">
        <v>73</v>
      </c>
      <c r="E184" s="148" t="s">
        <v>82</v>
      </c>
      <c r="F184" s="148" t="s">
        <v>2077</v>
      </c>
      <c r="I184" s="140"/>
      <c r="J184" s="149">
        <f>BK184</f>
        <v>0</v>
      </c>
      <c r="L184" s="137"/>
      <c r="M184" s="142"/>
      <c r="N184" s="143"/>
      <c r="O184" s="143"/>
      <c r="P184" s="144">
        <f>SUM(P185:P196)</f>
        <v>0</v>
      </c>
      <c r="Q184" s="143"/>
      <c r="R184" s="144">
        <f>SUM(R185:R196)</f>
        <v>0.12261899999999999</v>
      </c>
      <c r="S184" s="143"/>
      <c r="T184" s="145">
        <f>SUM(T185:T196)</f>
        <v>0</v>
      </c>
      <c r="AR184" s="138" t="s">
        <v>82</v>
      </c>
      <c r="AT184" s="146" t="s">
        <v>73</v>
      </c>
      <c r="AU184" s="146" t="s">
        <v>82</v>
      </c>
      <c r="AY184" s="138" t="s">
        <v>140</v>
      </c>
      <c r="BK184" s="147">
        <f>SUM(BK185:BK196)</f>
        <v>0</v>
      </c>
    </row>
    <row r="185" spans="1:65" s="2" customFormat="1" ht="16.5" customHeight="1">
      <c r="A185" s="33"/>
      <c r="B185" s="150"/>
      <c r="C185" s="151" t="s">
        <v>360</v>
      </c>
      <c r="D185" s="151" t="s">
        <v>142</v>
      </c>
      <c r="E185" s="152" t="s">
        <v>2078</v>
      </c>
      <c r="F185" s="153" t="s">
        <v>2079</v>
      </c>
      <c r="G185" s="154" t="s">
        <v>2056</v>
      </c>
      <c r="H185" s="155">
        <v>0.3</v>
      </c>
      <c r="I185" s="156"/>
      <c r="J185" s="155">
        <f t="shared" ref="J185:J196" si="20">ROUND(I185*H185,2)</f>
        <v>0</v>
      </c>
      <c r="K185" s="157"/>
      <c r="L185" s="34"/>
      <c r="M185" s="158" t="s">
        <v>1</v>
      </c>
      <c r="N185" s="159" t="s">
        <v>40</v>
      </c>
      <c r="O185" s="59"/>
      <c r="P185" s="160">
        <f t="shared" ref="P185:P196" si="21">O185*H185</f>
        <v>0</v>
      </c>
      <c r="Q185" s="160">
        <v>0.40872999999999998</v>
      </c>
      <c r="R185" s="160">
        <f t="shared" ref="R185:R196" si="22">Q185*H185</f>
        <v>0.12261899999999999</v>
      </c>
      <c r="S185" s="160">
        <v>0</v>
      </c>
      <c r="T185" s="161">
        <f t="shared" ref="T185:T196" si="23"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2" t="s">
        <v>146</v>
      </c>
      <c r="AT185" s="162" t="s">
        <v>142</v>
      </c>
      <c r="AU185" s="162" t="s">
        <v>97</v>
      </c>
      <c r="AY185" s="18" t="s">
        <v>140</v>
      </c>
      <c r="BE185" s="163">
        <f t="shared" ref="BE185:BE196" si="24">IF(N185="základná",J185,0)</f>
        <v>0</v>
      </c>
      <c r="BF185" s="163">
        <f t="shared" ref="BF185:BF196" si="25">IF(N185="znížená",J185,0)</f>
        <v>0</v>
      </c>
      <c r="BG185" s="163">
        <f t="shared" ref="BG185:BG196" si="26">IF(N185="zákl. prenesená",J185,0)</f>
        <v>0</v>
      </c>
      <c r="BH185" s="163">
        <f t="shared" ref="BH185:BH196" si="27">IF(N185="zníž. prenesená",J185,0)</f>
        <v>0</v>
      </c>
      <c r="BI185" s="163">
        <f t="shared" ref="BI185:BI196" si="28">IF(N185="nulová",J185,0)</f>
        <v>0</v>
      </c>
      <c r="BJ185" s="18" t="s">
        <v>97</v>
      </c>
      <c r="BK185" s="163">
        <f t="shared" ref="BK185:BK196" si="29">ROUND(I185*H185,2)</f>
        <v>0</v>
      </c>
      <c r="BL185" s="18" t="s">
        <v>146</v>
      </c>
      <c r="BM185" s="162" t="s">
        <v>2080</v>
      </c>
    </row>
    <row r="186" spans="1:65" s="2" customFormat="1" ht="21.75" customHeight="1">
      <c r="A186" s="33"/>
      <c r="B186" s="150"/>
      <c r="C186" s="151" t="s">
        <v>364</v>
      </c>
      <c r="D186" s="151" t="s">
        <v>142</v>
      </c>
      <c r="E186" s="152" t="s">
        <v>2081</v>
      </c>
      <c r="F186" s="153" t="s">
        <v>2082</v>
      </c>
      <c r="G186" s="154" t="s">
        <v>161</v>
      </c>
      <c r="H186" s="155">
        <v>22</v>
      </c>
      <c r="I186" s="156"/>
      <c r="J186" s="155">
        <f t="shared" si="20"/>
        <v>0</v>
      </c>
      <c r="K186" s="157"/>
      <c r="L186" s="34"/>
      <c r="M186" s="158" t="s">
        <v>1</v>
      </c>
      <c r="N186" s="159" t="s">
        <v>40</v>
      </c>
      <c r="O186" s="59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2" t="s">
        <v>146</v>
      </c>
      <c r="AT186" s="162" t="s">
        <v>142</v>
      </c>
      <c r="AU186" s="162" t="s">
        <v>97</v>
      </c>
      <c r="AY186" s="18" t="s">
        <v>140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8" t="s">
        <v>97</v>
      </c>
      <c r="BK186" s="163">
        <f t="shared" si="29"/>
        <v>0</v>
      </c>
      <c r="BL186" s="18" t="s">
        <v>146</v>
      </c>
      <c r="BM186" s="162" t="s">
        <v>2083</v>
      </c>
    </row>
    <row r="187" spans="1:65" s="2" customFormat="1" ht="21.75" customHeight="1">
      <c r="A187" s="33"/>
      <c r="B187" s="150"/>
      <c r="C187" s="151" t="s">
        <v>368</v>
      </c>
      <c r="D187" s="151" t="s">
        <v>142</v>
      </c>
      <c r="E187" s="152" t="s">
        <v>2084</v>
      </c>
      <c r="F187" s="153" t="s">
        <v>2085</v>
      </c>
      <c r="G187" s="154" t="s">
        <v>161</v>
      </c>
      <c r="H187" s="155">
        <v>72.930000000000007</v>
      </c>
      <c r="I187" s="156"/>
      <c r="J187" s="155">
        <f t="shared" si="20"/>
        <v>0</v>
      </c>
      <c r="K187" s="157"/>
      <c r="L187" s="34"/>
      <c r="M187" s="158" t="s">
        <v>1</v>
      </c>
      <c r="N187" s="159" t="s">
        <v>40</v>
      </c>
      <c r="O187" s="59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2" t="s">
        <v>146</v>
      </c>
      <c r="AT187" s="162" t="s">
        <v>142</v>
      </c>
      <c r="AU187" s="162" t="s">
        <v>97</v>
      </c>
      <c r="AY187" s="18" t="s">
        <v>140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8" t="s">
        <v>97</v>
      </c>
      <c r="BK187" s="163">
        <f t="shared" si="29"/>
        <v>0</v>
      </c>
      <c r="BL187" s="18" t="s">
        <v>146</v>
      </c>
      <c r="BM187" s="162" t="s">
        <v>2086</v>
      </c>
    </row>
    <row r="188" spans="1:65" s="2" customFormat="1" ht="21.75" customHeight="1">
      <c r="A188" s="33"/>
      <c r="B188" s="150"/>
      <c r="C188" s="151" t="s">
        <v>372</v>
      </c>
      <c r="D188" s="151" t="s">
        <v>142</v>
      </c>
      <c r="E188" s="152" t="s">
        <v>2087</v>
      </c>
      <c r="F188" s="153" t="s">
        <v>2088</v>
      </c>
      <c r="G188" s="154" t="s">
        <v>161</v>
      </c>
      <c r="H188" s="155">
        <v>72.930000000000007</v>
      </c>
      <c r="I188" s="156"/>
      <c r="J188" s="155">
        <f t="shared" si="20"/>
        <v>0</v>
      </c>
      <c r="K188" s="157"/>
      <c r="L188" s="34"/>
      <c r="M188" s="158" t="s">
        <v>1</v>
      </c>
      <c r="N188" s="159" t="s">
        <v>40</v>
      </c>
      <c r="O188" s="59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2" t="s">
        <v>146</v>
      </c>
      <c r="AT188" s="162" t="s">
        <v>142</v>
      </c>
      <c r="AU188" s="162" t="s">
        <v>97</v>
      </c>
      <c r="AY188" s="18" t="s">
        <v>140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8" t="s">
        <v>97</v>
      </c>
      <c r="BK188" s="163">
        <f t="shared" si="29"/>
        <v>0</v>
      </c>
      <c r="BL188" s="18" t="s">
        <v>146</v>
      </c>
      <c r="BM188" s="162" t="s">
        <v>2089</v>
      </c>
    </row>
    <row r="189" spans="1:65" s="2" customFormat="1" ht="16.5" customHeight="1">
      <c r="A189" s="33"/>
      <c r="B189" s="150"/>
      <c r="C189" s="151" t="s">
        <v>376</v>
      </c>
      <c r="D189" s="151" t="s">
        <v>142</v>
      </c>
      <c r="E189" s="152" t="s">
        <v>2090</v>
      </c>
      <c r="F189" s="153" t="s">
        <v>2091</v>
      </c>
      <c r="G189" s="154" t="s">
        <v>161</v>
      </c>
      <c r="H189" s="155">
        <v>15</v>
      </c>
      <c r="I189" s="156"/>
      <c r="J189" s="155">
        <f t="shared" si="20"/>
        <v>0</v>
      </c>
      <c r="K189" s="157"/>
      <c r="L189" s="34"/>
      <c r="M189" s="158" t="s">
        <v>1</v>
      </c>
      <c r="N189" s="159" t="s">
        <v>40</v>
      </c>
      <c r="O189" s="59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2" t="s">
        <v>146</v>
      </c>
      <c r="AT189" s="162" t="s">
        <v>142</v>
      </c>
      <c r="AU189" s="162" t="s">
        <v>97</v>
      </c>
      <c r="AY189" s="18" t="s">
        <v>140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8" t="s">
        <v>97</v>
      </c>
      <c r="BK189" s="163">
        <f t="shared" si="29"/>
        <v>0</v>
      </c>
      <c r="BL189" s="18" t="s">
        <v>146</v>
      </c>
      <c r="BM189" s="162" t="s">
        <v>2092</v>
      </c>
    </row>
    <row r="190" spans="1:65" s="2" customFormat="1" ht="16.5" customHeight="1">
      <c r="A190" s="33"/>
      <c r="B190" s="150"/>
      <c r="C190" s="151" t="s">
        <v>380</v>
      </c>
      <c r="D190" s="151" t="s">
        <v>142</v>
      </c>
      <c r="E190" s="152" t="s">
        <v>2093</v>
      </c>
      <c r="F190" s="153" t="s">
        <v>2094</v>
      </c>
      <c r="G190" s="154" t="s">
        <v>161</v>
      </c>
      <c r="H190" s="155">
        <v>15</v>
      </c>
      <c r="I190" s="156"/>
      <c r="J190" s="155">
        <f t="shared" si="20"/>
        <v>0</v>
      </c>
      <c r="K190" s="157"/>
      <c r="L190" s="34"/>
      <c r="M190" s="158" t="s">
        <v>1</v>
      </c>
      <c r="N190" s="159" t="s">
        <v>40</v>
      </c>
      <c r="O190" s="59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2" t="s">
        <v>146</v>
      </c>
      <c r="AT190" s="162" t="s">
        <v>142</v>
      </c>
      <c r="AU190" s="162" t="s">
        <v>97</v>
      </c>
      <c r="AY190" s="18" t="s">
        <v>140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8" t="s">
        <v>97</v>
      </c>
      <c r="BK190" s="163">
        <f t="shared" si="29"/>
        <v>0</v>
      </c>
      <c r="BL190" s="18" t="s">
        <v>146</v>
      </c>
      <c r="BM190" s="162" t="s">
        <v>2095</v>
      </c>
    </row>
    <row r="191" spans="1:65" s="2" customFormat="1" ht="21.75" customHeight="1">
      <c r="A191" s="33"/>
      <c r="B191" s="150"/>
      <c r="C191" s="151" t="s">
        <v>384</v>
      </c>
      <c r="D191" s="151" t="s">
        <v>142</v>
      </c>
      <c r="E191" s="152" t="s">
        <v>2096</v>
      </c>
      <c r="F191" s="153" t="s">
        <v>2097</v>
      </c>
      <c r="G191" s="154" t="s">
        <v>161</v>
      </c>
      <c r="H191" s="155">
        <v>23</v>
      </c>
      <c r="I191" s="156"/>
      <c r="J191" s="155">
        <f t="shared" si="20"/>
        <v>0</v>
      </c>
      <c r="K191" s="157"/>
      <c r="L191" s="34"/>
      <c r="M191" s="158" t="s">
        <v>1</v>
      </c>
      <c r="N191" s="159" t="s">
        <v>40</v>
      </c>
      <c r="O191" s="59"/>
      <c r="P191" s="160">
        <f t="shared" si="21"/>
        <v>0</v>
      </c>
      <c r="Q191" s="160">
        <v>0</v>
      </c>
      <c r="R191" s="160">
        <f t="shared" si="22"/>
        <v>0</v>
      </c>
      <c r="S191" s="160">
        <v>0</v>
      </c>
      <c r="T191" s="161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2" t="s">
        <v>146</v>
      </c>
      <c r="AT191" s="162" t="s">
        <v>142</v>
      </c>
      <c r="AU191" s="162" t="s">
        <v>97</v>
      </c>
      <c r="AY191" s="18" t="s">
        <v>140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8" t="s">
        <v>97</v>
      </c>
      <c r="BK191" s="163">
        <f t="shared" si="29"/>
        <v>0</v>
      </c>
      <c r="BL191" s="18" t="s">
        <v>146</v>
      </c>
      <c r="BM191" s="162" t="s">
        <v>2098</v>
      </c>
    </row>
    <row r="192" spans="1:65" s="2" customFormat="1" ht="21.75" customHeight="1">
      <c r="A192" s="33"/>
      <c r="B192" s="150"/>
      <c r="C192" s="151" t="s">
        <v>388</v>
      </c>
      <c r="D192" s="151" t="s">
        <v>142</v>
      </c>
      <c r="E192" s="152" t="s">
        <v>2099</v>
      </c>
      <c r="F192" s="153" t="s">
        <v>2100</v>
      </c>
      <c r="G192" s="154" t="s">
        <v>161</v>
      </c>
      <c r="H192" s="155">
        <v>3</v>
      </c>
      <c r="I192" s="156"/>
      <c r="J192" s="155">
        <f t="shared" si="20"/>
        <v>0</v>
      </c>
      <c r="K192" s="157"/>
      <c r="L192" s="34"/>
      <c r="M192" s="158" t="s">
        <v>1</v>
      </c>
      <c r="N192" s="159" t="s">
        <v>40</v>
      </c>
      <c r="O192" s="59"/>
      <c r="P192" s="160">
        <f t="shared" si="21"/>
        <v>0</v>
      </c>
      <c r="Q192" s="160">
        <v>0</v>
      </c>
      <c r="R192" s="160">
        <f t="shared" si="22"/>
        <v>0</v>
      </c>
      <c r="S192" s="160">
        <v>0</v>
      </c>
      <c r="T192" s="161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2" t="s">
        <v>146</v>
      </c>
      <c r="AT192" s="162" t="s">
        <v>142</v>
      </c>
      <c r="AU192" s="162" t="s">
        <v>97</v>
      </c>
      <c r="AY192" s="18" t="s">
        <v>140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8" t="s">
        <v>97</v>
      </c>
      <c r="BK192" s="163">
        <f t="shared" si="29"/>
        <v>0</v>
      </c>
      <c r="BL192" s="18" t="s">
        <v>146</v>
      </c>
      <c r="BM192" s="162" t="s">
        <v>2101</v>
      </c>
    </row>
    <row r="193" spans="1:65" s="2" customFormat="1" ht="16.5" customHeight="1">
      <c r="A193" s="33"/>
      <c r="B193" s="150"/>
      <c r="C193" s="151" t="s">
        <v>392</v>
      </c>
      <c r="D193" s="151" t="s">
        <v>142</v>
      </c>
      <c r="E193" s="152" t="s">
        <v>2102</v>
      </c>
      <c r="F193" s="153" t="s">
        <v>2103</v>
      </c>
      <c r="G193" s="154" t="s">
        <v>161</v>
      </c>
      <c r="H193" s="155">
        <v>26</v>
      </c>
      <c r="I193" s="156"/>
      <c r="J193" s="155">
        <f t="shared" si="20"/>
        <v>0</v>
      </c>
      <c r="K193" s="157"/>
      <c r="L193" s="34"/>
      <c r="M193" s="158" t="s">
        <v>1</v>
      </c>
      <c r="N193" s="159" t="s">
        <v>40</v>
      </c>
      <c r="O193" s="59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2" t="s">
        <v>146</v>
      </c>
      <c r="AT193" s="162" t="s">
        <v>142</v>
      </c>
      <c r="AU193" s="162" t="s">
        <v>97</v>
      </c>
      <c r="AY193" s="18" t="s">
        <v>140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8" t="s">
        <v>97</v>
      </c>
      <c r="BK193" s="163">
        <f t="shared" si="29"/>
        <v>0</v>
      </c>
      <c r="BL193" s="18" t="s">
        <v>146</v>
      </c>
      <c r="BM193" s="162" t="s">
        <v>2104</v>
      </c>
    </row>
    <row r="194" spans="1:65" s="2" customFormat="1" ht="16.5" customHeight="1">
      <c r="A194" s="33"/>
      <c r="B194" s="150"/>
      <c r="C194" s="151" t="s">
        <v>397</v>
      </c>
      <c r="D194" s="151" t="s">
        <v>142</v>
      </c>
      <c r="E194" s="152" t="s">
        <v>2105</v>
      </c>
      <c r="F194" s="153" t="s">
        <v>2106</v>
      </c>
      <c r="G194" s="154" t="s">
        <v>161</v>
      </c>
      <c r="H194" s="155">
        <v>19</v>
      </c>
      <c r="I194" s="156"/>
      <c r="J194" s="155">
        <f t="shared" si="20"/>
        <v>0</v>
      </c>
      <c r="K194" s="157"/>
      <c r="L194" s="34"/>
      <c r="M194" s="158" t="s">
        <v>1</v>
      </c>
      <c r="N194" s="159" t="s">
        <v>40</v>
      </c>
      <c r="O194" s="59"/>
      <c r="P194" s="160">
        <f t="shared" si="21"/>
        <v>0</v>
      </c>
      <c r="Q194" s="160">
        <v>0</v>
      </c>
      <c r="R194" s="160">
        <f t="shared" si="22"/>
        <v>0</v>
      </c>
      <c r="S194" s="160">
        <v>0</v>
      </c>
      <c r="T194" s="161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2" t="s">
        <v>146</v>
      </c>
      <c r="AT194" s="162" t="s">
        <v>142</v>
      </c>
      <c r="AU194" s="162" t="s">
        <v>97</v>
      </c>
      <c r="AY194" s="18" t="s">
        <v>140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8" t="s">
        <v>97</v>
      </c>
      <c r="BK194" s="163">
        <f t="shared" si="29"/>
        <v>0</v>
      </c>
      <c r="BL194" s="18" t="s">
        <v>146</v>
      </c>
      <c r="BM194" s="162" t="s">
        <v>2107</v>
      </c>
    </row>
    <row r="195" spans="1:65" s="2" customFormat="1" ht="16.5" customHeight="1">
      <c r="A195" s="33"/>
      <c r="B195" s="150"/>
      <c r="C195" s="151" t="s">
        <v>401</v>
      </c>
      <c r="D195" s="151" t="s">
        <v>142</v>
      </c>
      <c r="E195" s="152" t="s">
        <v>2108</v>
      </c>
      <c r="F195" s="153" t="s">
        <v>2109</v>
      </c>
      <c r="G195" s="154" t="s">
        <v>161</v>
      </c>
      <c r="H195" s="155">
        <v>45</v>
      </c>
      <c r="I195" s="156"/>
      <c r="J195" s="155">
        <f t="shared" si="20"/>
        <v>0</v>
      </c>
      <c r="K195" s="157"/>
      <c r="L195" s="34"/>
      <c r="M195" s="158" t="s">
        <v>1</v>
      </c>
      <c r="N195" s="159" t="s">
        <v>40</v>
      </c>
      <c r="O195" s="59"/>
      <c r="P195" s="160">
        <f t="shared" si="21"/>
        <v>0</v>
      </c>
      <c r="Q195" s="160">
        <v>0</v>
      </c>
      <c r="R195" s="160">
        <f t="shared" si="22"/>
        <v>0</v>
      </c>
      <c r="S195" s="160">
        <v>0</v>
      </c>
      <c r="T195" s="161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2" t="s">
        <v>146</v>
      </c>
      <c r="AT195" s="162" t="s">
        <v>142</v>
      </c>
      <c r="AU195" s="162" t="s">
        <v>97</v>
      </c>
      <c r="AY195" s="18" t="s">
        <v>140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8" t="s">
        <v>97</v>
      </c>
      <c r="BK195" s="163">
        <f t="shared" si="29"/>
        <v>0</v>
      </c>
      <c r="BL195" s="18" t="s">
        <v>146</v>
      </c>
      <c r="BM195" s="162" t="s">
        <v>2110</v>
      </c>
    </row>
    <row r="196" spans="1:65" s="2" customFormat="1" ht="16.5" customHeight="1">
      <c r="A196" s="33"/>
      <c r="B196" s="150"/>
      <c r="C196" s="151" t="s">
        <v>405</v>
      </c>
      <c r="D196" s="151" t="s">
        <v>142</v>
      </c>
      <c r="E196" s="152" t="s">
        <v>2111</v>
      </c>
      <c r="F196" s="153" t="s">
        <v>2112</v>
      </c>
      <c r="G196" s="154" t="s">
        <v>161</v>
      </c>
      <c r="H196" s="155">
        <v>45</v>
      </c>
      <c r="I196" s="156"/>
      <c r="J196" s="155">
        <f t="shared" si="20"/>
        <v>0</v>
      </c>
      <c r="K196" s="157"/>
      <c r="L196" s="34"/>
      <c r="M196" s="158" t="s">
        <v>1</v>
      </c>
      <c r="N196" s="159" t="s">
        <v>40</v>
      </c>
      <c r="O196" s="59"/>
      <c r="P196" s="160">
        <f t="shared" si="21"/>
        <v>0</v>
      </c>
      <c r="Q196" s="160">
        <v>0</v>
      </c>
      <c r="R196" s="160">
        <f t="shared" si="22"/>
        <v>0</v>
      </c>
      <c r="S196" s="160">
        <v>0</v>
      </c>
      <c r="T196" s="161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2" t="s">
        <v>146</v>
      </c>
      <c r="AT196" s="162" t="s">
        <v>142</v>
      </c>
      <c r="AU196" s="162" t="s">
        <v>97</v>
      </c>
      <c r="AY196" s="18" t="s">
        <v>140</v>
      </c>
      <c r="BE196" s="163">
        <f t="shared" si="24"/>
        <v>0</v>
      </c>
      <c r="BF196" s="163">
        <f t="shared" si="25"/>
        <v>0</v>
      </c>
      <c r="BG196" s="163">
        <f t="shared" si="26"/>
        <v>0</v>
      </c>
      <c r="BH196" s="163">
        <f t="shared" si="27"/>
        <v>0</v>
      </c>
      <c r="BI196" s="163">
        <f t="shared" si="28"/>
        <v>0</v>
      </c>
      <c r="BJ196" s="18" t="s">
        <v>97</v>
      </c>
      <c r="BK196" s="163">
        <f t="shared" si="29"/>
        <v>0</v>
      </c>
      <c r="BL196" s="18" t="s">
        <v>146</v>
      </c>
      <c r="BM196" s="162" t="s">
        <v>2113</v>
      </c>
    </row>
    <row r="197" spans="1:65" s="12" customFormat="1" ht="25.95" customHeight="1">
      <c r="B197" s="137"/>
      <c r="D197" s="138" t="s">
        <v>73</v>
      </c>
      <c r="E197" s="139" t="s">
        <v>2114</v>
      </c>
      <c r="F197" s="139" t="s">
        <v>2115</v>
      </c>
      <c r="I197" s="140"/>
      <c r="J197" s="141">
        <f>BK197</f>
        <v>0</v>
      </c>
      <c r="L197" s="137"/>
      <c r="M197" s="142"/>
      <c r="N197" s="143"/>
      <c r="O197" s="143"/>
      <c r="P197" s="144">
        <f>P198</f>
        <v>0</v>
      </c>
      <c r="Q197" s="143"/>
      <c r="R197" s="144">
        <f>R198</f>
        <v>1.754E-2</v>
      </c>
      <c r="S197" s="143"/>
      <c r="T197" s="145">
        <f>T198</f>
        <v>0</v>
      </c>
      <c r="AR197" s="138" t="s">
        <v>97</v>
      </c>
      <c r="AT197" s="146" t="s">
        <v>73</v>
      </c>
      <c r="AU197" s="146" t="s">
        <v>74</v>
      </c>
      <c r="AY197" s="138" t="s">
        <v>140</v>
      </c>
      <c r="BK197" s="147">
        <f>BK198</f>
        <v>0</v>
      </c>
    </row>
    <row r="198" spans="1:65" s="12" customFormat="1" ht="22.8" customHeight="1">
      <c r="B198" s="137"/>
      <c r="D198" s="138" t="s">
        <v>73</v>
      </c>
      <c r="E198" s="148" t="s">
        <v>2116</v>
      </c>
      <c r="F198" s="148" t="s">
        <v>2117</v>
      </c>
      <c r="I198" s="140"/>
      <c r="J198" s="149">
        <f>BK198</f>
        <v>0</v>
      </c>
      <c r="L198" s="137"/>
      <c r="M198" s="142"/>
      <c r="N198" s="143"/>
      <c r="O198" s="143"/>
      <c r="P198" s="144">
        <f>P199</f>
        <v>0</v>
      </c>
      <c r="Q198" s="143"/>
      <c r="R198" s="144">
        <f>R199</f>
        <v>1.754E-2</v>
      </c>
      <c r="S198" s="143"/>
      <c r="T198" s="145">
        <f>T199</f>
        <v>0</v>
      </c>
      <c r="AR198" s="138" t="s">
        <v>97</v>
      </c>
      <c r="AT198" s="146" t="s">
        <v>73</v>
      </c>
      <c r="AU198" s="146" t="s">
        <v>82</v>
      </c>
      <c r="AY198" s="138" t="s">
        <v>140</v>
      </c>
      <c r="BK198" s="147">
        <f>BK199</f>
        <v>0</v>
      </c>
    </row>
    <row r="199" spans="1:65" s="2" customFormat="1" ht="21.75" customHeight="1">
      <c r="A199" s="33"/>
      <c r="B199" s="150"/>
      <c r="C199" s="151" t="s">
        <v>409</v>
      </c>
      <c r="D199" s="151" t="s">
        <v>142</v>
      </c>
      <c r="E199" s="152" t="s">
        <v>2118</v>
      </c>
      <c r="F199" s="153" t="s">
        <v>2119</v>
      </c>
      <c r="G199" s="154" t="s">
        <v>671</v>
      </c>
      <c r="H199" s="155">
        <v>2</v>
      </c>
      <c r="I199" s="156"/>
      <c r="J199" s="155">
        <f>ROUND(I199*H199,2)</f>
        <v>0</v>
      </c>
      <c r="K199" s="157"/>
      <c r="L199" s="34"/>
      <c r="M199" s="191" t="s">
        <v>1</v>
      </c>
      <c r="N199" s="192" t="s">
        <v>40</v>
      </c>
      <c r="O199" s="193"/>
      <c r="P199" s="194">
        <f>O199*H199</f>
        <v>0</v>
      </c>
      <c r="Q199" s="194">
        <v>8.77E-3</v>
      </c>
      <c r="R199" s="194">
        <f>Q199*H199</f>
        <v>1.754E-2</v>
      </c>
      <c r="S199" s="194">
        <v>0</v>
      </c>
      <c r="T199" s="195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2" t="s">
        <v>210</v>
      </c>
      <c r="AT199" s="162" t="s">
        <v>142</v>
      </c>
      <c r="AU199" s="162" t="s">
        <v>97</v>
      </c>
      <c r="AY199" s="18" t="s">
        <v>140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8" t="s">
        <v>97</v>
      </c>
      <c r="BK199" s="163">
        <f>ROUND(I199*H199,2)</f>
        <v>0</v>
      </c>
      <c r="BL199" s="18" t="s">
        <v>210</v>
      </c>
      <c r="BM199" s="162" t="s">
        <v>2120</v>
      </c>
    </row>
    <row r="200" spans="1:65" s="2" customFormat="1" ht="6.9" customHeight="1">
      <c r="A200" s="33"/>
      <c r="B200" s="48"/>
      <c r="C200" s="49"/>
      <c r="D200" s="49"/>
      <c r="E200" s="49"/>
      <c r="F200" s="49"/>
      <c r="G200" s="49"/>
      <c r="H200" s="49"/>
      <c r="I200" s="49"/>
      <c r="J200" s="49"/>
      <c r="K200" s="49"/>
      <c r="L200" s="34"/>
      <c r="M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</row>
  </sheetData>
  <autoFilter ref="C124:K199" xr:uid="{00000000-0009-0000-0000-000008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SO01 - SO01  Spevnené plo...</vt:lpstr>
      <vt:lpstr>SO02 - SO02  Dažďová kana...</vt:lpstr>
      <vt:lpstr>SO03 - SO03  Verejné osve...</vt:lpstr>
      <vt:lpstr>SO04 - SO04  Drobná archi...</vt:lpstr>
      <vt:lpstr>SO05 - SO05  Outdoorové p...</vt:lpstr>
      <vt:lpstr>SO05a - SO05a  Streetbalo...</vt:lpstr>
      <vt:lpstr>SO06 - SO06  Stavebné úpr...</vt:lpstr>
      <vt:lpstr>SO07 - SO07  Prekládka pl...</vt:lpstr>
      <vt:lpstr>'Rekapitulácia stavby'!Názvy_tlače</vt:lpstr>
      <vt:lpstr>'SO01 - SO01  Spevnené plo...'!Názvy_tlače</vt:lpstr>
      <vt:lpstr>'SO02 - SO02  Dažďová kana...'!Názvy_tlače</vt:lpstr>
      <vt:lpstr>'SO03 - SO03  Verejné osve...'!Názvy_tlače</vt:lpstr>
      <vt:lpstr>'SO04 - SO04  Drobná archi...'!Názvy_tlače</vt:lpstr>
      <vt:lpstr>'SO05 - SO05  Outdoorové p...'!Názvy_tlače</vt:lpstr>
      <vt:lpstr>'SO05a - SO05a  Streetbalo...'!Názvy_tlače</vt:lpstr>
      <vt:lpstr>'SO06 - SO06  Stavebné úpr...'!Názvy_tlače</vt:lpstr>
      <vt:lpstr>'SO07 - SO07  Prekládka pl...'!Názvy_tlače</vt:lpstr>
      <vt:lpstr>'Rekapitulácia stavby'!Oblasť_tlače</vt:lpstr>
      <vt:lpstr>'SO01 - SO01  Spevnené plo...'!Oblasť_tlače</vt:lpstr>
      <vt:lpstr>'SO02 - SO02  Dažďová kana...'!Oblasť_tlače</vt:lpstr>
      <vt:lpstr>'SO03 - SO03  Verejné osve...'!Oblasť_tlače</vt:lpstr>
      <vt:lpstr>'SO04 - SO04  Drobná archi...'!Oblasť_tlače</vt:lpstr>
      <vt:lpstr>'SO05 - SO05  Outdoorové p...'!Oblasť_tlače</vt:lpstr>
      <vt:lpstr>'SO05a - SO05a  Streetbalo...'!Oblasť_tlače</vt:lpstr>
      <vt:lpstr>'SO06 - SO06  Stavebné úpr...'!Oblasť_tlače</vt:lpstr>
      <vt:lpstr>'SO07 - SO07  Prekládka pl...'!Oblasť_tlače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JANKO</cp:lastModifiedBy>
  <dcterms:created xsi:type="dcterms:W3CDTF">2021-02-18T20:06:34Z</dcterms:created>
  <dcterms:modified xsi:type="dcterms:W3CDTF">2021-02-21T18:22:43Z</dcterms:modified>
</cp:coreProperties>
</file>