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firstSheet="1" activeTab="3"/>
  </bookViews>
  <sheets>
    <sheet name="Pokyny pro vyplnění" sheetId="1" state="hidden" r:id="rId1"/>
    <sheet name="Stavba" sheetId="2" r:id="rId2"/>
    <sheet name="VzorPolozky" sheetId="3" state="hidden" r:id="rId3"/>
    <sheet name="1 1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'1 1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'1 1 Pol'!$A$1:$X$51</definedName>
    <definedName name="_xlnm.Print_Area" localSheetId="1">'Stavba'!$A$1:$J$58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Pavlina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<sst xmlns="http://schemas.openxmlformats.org/spreadsheetml/2006/main" count="416" uniqueCount="188">
  <si>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</si>
  <si>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</si>
  <si>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</si>
  <si>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</si>
  <si>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</si>
  <si>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</si>
  <si>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</si>
  <si>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</si>
  <si>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</si>
  <si>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</si>
  <si>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</si>
  <si>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</si>
  <si>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</si>
  <si>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</si>
  <si>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</si>
  <si>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</si>
  <si>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</si>
  <si>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</si>
  <si>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</si>
  <si>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</si>
  <si>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</si>
  <si>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</si>
  <si>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</si>
  <si>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</si>
  <si>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</si>
  <si>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</si>
  <si>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</si>
  <si>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</si>
  <si>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</si>
  <si>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</si>
  <si>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</si>
  <si>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</si>
  <si>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</si>
  <si>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</si>
  <si>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</si>
  <si>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</si>
  <si>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</si>
  <si>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</si>
  <si>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</si>
  <si>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</si>
  <si>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</si>
  <si>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</si>
  <si>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</si>
  <si>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</si>
  <si>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soc.zařízení</t>
  </si>
  <si>
    <t>St. úpravy soc. zařízení</t>
  </si>
  <si>
    <t>Objekt:</t>
  </si>
  <si>
    <t>Rozpočet:</t>
  </si>
  <si>
    <t>N0029</t>
  </si>
  <si>
    <t>DPS Znojmo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</si>
  <si>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</si>
  <si>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</si>
  <si>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</si>
  <si>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</si>
  <si>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</si>
  <si>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</si>
  <si>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</si>
  <si>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6</t>
  </si>
  <si>
    <t>Úpravy povrchu, podlahy</t>
  </si>
  <si>
    <t>96</t>
  </si>
  <si>
    <t>Bourání konstrukcí</t>
  </si>
  <si>
    <t>99</t>
  </si>
  <si>
    <t>Staveništní přesun hmot</t>
  </si>
  <si>
    <t>711</t>
  </si>
  <si>
    <t>Izolace proti vodě</t>
  </si>
  <si>
    <t>721</t>
  </si>
  <si>
    <t>Vnitřní kanalizace</t>
  </si>
  <si>
    <t>725</t>
  </si>
  <si>
    <t>Zařizovací předměty</t>
  </si>
  <si>
    <t>781</t>
  </si>
  <si>
    <t>Obklady keramické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</si>
  <si>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</si>
  <si>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</si>
  <si>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</si>
  <si>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</si>
  <si>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</si>
  <si>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</si>
  <si>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</si>
  <si>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</si>
  <si>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</si>
  <si>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</si>
  <si>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</si>
  <si>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</si>
  <si>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</si>
  <si>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</si>
  <si>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</si>
  <si>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</si>
  <si>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</si>
  <si>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</si>
  <si>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</si>
  <si>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</si>
  <si>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</si>
  <si>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</si>
  <si>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</si>
  <si>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</si>
  <si>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</si>
  <si>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</si>
  <si>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</si>
  <si>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</si>
  <si>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</si>
  <si>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</si>
  <si>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</si>
  <si>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</si>
  <si>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346244351</t>
  </si>
  <si>
    <t>Obezdívka koupelnových van/vaniček tl. 6,5 cm</t>
  </si>
  <si>
    <t>m2</t>
  </si>
  <si>
    <t>RTS 20/ I</t>
  </si>
  <si>
    <t>Práce</t>
  </si>
  <si>
    <t>POL1_</t>
  </si>
  <si>
    <t>602021104</t>
  </si>
  <si>
    <t>Adhézní nátěr stěn, ručně</t>
  </si>
  <si>
    <t>Indiv</t>
  </si>
  <si>
    <t>971038441</t>
  </si>
  <si>
    <t>Vybourání otvorů v příčkách,  pl. do 0,25 m2</t>
  </si>
  <si>
    <t>kus</t>
  </si>
  <si>
    <t>999281105</t>
  </si>
  <si>
    <t>Přesun hmot pro opravy a údržbu do výšky 6 m</t>
  </si>
  <si>
    <t>soubor</t>
  </si>
  <si>
    <t>711212002</t>
  </si>
  <si>
    <t>Hydroizolační povlak - nátěr nebo stěrka</t>
  </si>
  <si>
    <t>721176103</t>
  </si>
  <si>
    <t>Potrubí HT připojovací D 50 x 1,8 mm</t>
  </si>
  <si>
    <t>m</t>
  </si>
  <si>
    <t>721001VP</t>
  </si>
  <si>
    <t xml:space="preserve">Napojení na stávající potrubí </t>
  </si>
  <si>
    <t xml:space="preserve">ks    </t>
  </si>
  <si>
    <t>Vlastní</t>
  </si>
  <si>
    <t>725219401</t>
  </si>
  <si>
    <t>Montáž umyvadel na šrouby do zdiva</t>
  </si>
  <si>
    <t>725220851</t>
  </si>
  <si>
    <t>Demontáž vaničky včetně vybourání obezdezdívky</t>
  </si>
  <si>
    <t>725249102</t>
  </si>
  <si>
    <t>Montáž sprchových mís a vaniček</t>
  </si>
  <si>
    <t>725835111</t>
  </si>
  <si>
    <t>Baterie vanová nástěnná ruční, bez příslušenství standardní</t>
  </si>
  <si>
    <t>725839203</t>
  </si>
  <si>
    <t>Montáž baterie vanové nástěnné G 1/2</t>
  </si>
  <si>
    <t>725849201</t>
  </si>
  <si>
    <t>Montáž sprchových růžic, pevná výška</t>
  </si>
  <si>
    <t>725860192</t>
  </si>
  <si>
    <t>Sifon vanový 50, přepad tvarový</t>
  </si>
  <si>
    <t>725860212</t>
  </si>
  <si>
    <t>Sifon umyvadlový, nerezová miska, zátka</t>
  </si>
  <si>
    <t>998725201</t>
  </si>
  <si>
    <t>Přesun hmot pro zařizovací předměty, výšky do 6 m</t>
  </si>
  <si>
    <t>725290020</t>
  </si>
  <si>
    <t>Demontáž umyvadla včetně baterie a konzol</t>
  </si>
  <si>
    <t>Agregovaná položka</t>
  </si>
  <si>
    <t>POL2_</t>
  </si>
  <si>
    <t>55423054.A</t>
  </si>
  <si>
    <t>Sprchová vanička plast obdéln. 120x73x10 cm, protiskluzová, bílá bílá</t>
  </si>
  <si>
    <t>SPCM</t>
  </si>
  <si>
    <t>Specifikace</t>
  </si>
  <si>
    <t>POL3_</t>
  </si>
  <si>
    <t>64217303</t>
  </si>
  <si>
    <t xml:space="preserve">Umyvadlo LYRA Plus, 500x410x185 mm bílé </t>
  </si>
  <si>
    <t>771578011</t>
  </si>
  <si>
    <t>Spára - stěna, silikonem</t>
  </si>
  <si>
    <t>781475114</t>
  </si>
  <si>
    <t>Obklad vnitřní stěn keramický, do tmele, 20x20 cm</t>
  </si>
  <si>
    <t>781479711</t>
  </si>
  <si>
    <t>Příplatek k obkladu stěn keram.,za plochu do 10 m2</t>
  </si>
  <si>
    <t>781491001</t>
  </si>
  <si>
    <t>Montáž lišt k obkladům rohových, koutových i dilatačních</t>
  </si>
  <si>
    <t>998781101</t>
  </si>
  <si>
    <t>Přesun hmot pro obklady keramické, výšky do 6 m</t>
  </si>
  <si>
    <t>283424165</t>
  </si>
  <si>
    <t>Profil ukončovací obkladový "oblouk" PVC  H = 10mm L = 2,50 m</t>
  </si>
  <si>
    <t>597813600</t>
  </si>
  <si>
    <t>Obkládačka 20x20  - předběžná cena, dod bude dle výběru investora</t>
  </si>
  <si>
    <t>979990163</t>
  </si>
  <si>
    <t>Poplatek za skládku suti - plast, keramika</t>
  </si>
  <si>
    <t>979082318</t>
  </si>
  <si>
    <t>Vodorovná doprava suti a hmot po suchu do 6000 m</t>
  </si>
  <si>
    <t>t</t>
  </si>
  <si>
    <t>Přesun suti</t>
  </si>
  <si>
    <t>POL8_</t>
  </si>
  <si>
    <t>979082319</t>
  </si>
  <si>
    <t>Příplatek k vodor.dopravě po suchu, dalších 1000 m</t>
  </si>
  <si>
    <t>979086112</t>
  </si>
  <si>
    <t>Nakládání nebo překládání suti a vybouraných hmot</t>
  </si>
  <si>
    <t>979082111</t>
  </si>
  <si>
    <t>Vnitrostaveništní doprava suti do 10 m</t>
  </si>
  <si>
    <t>979082121</t>
  </si>
  <si>
    <t>Příplatek k vnitrost. dopravě suti za dalších 5 m</t>
  </si>
  <si>
    <t>979990001</t>
  </si>
  <si>
    <t>Poplatek za skládku stavební suti</t>
  </si>
  <si>
    <t>END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</si>
</sst>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inden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indent="1"/>
    </xf>
    <xf numFmtId="0" fontId="0" fillId="33" borderId="15" xfId="0" applyFill="1" applyBorder="1" applyAlignment="1">
      <alignment wrapText="1"/>
    </xf>
    <xf numFmtId="49" fontId="5" fillId="33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4" borderId="29" xfId="0" applyNumberFormat="1" applyFont="1" applyFill="1" applyBorder="1" applyAlignment="1">
      <alignment vertical="center"/>
    </xf>
    <xf numFmtId="4" fontId="3" fillId="34" borderId="30" xfId="0" applyNumberFormat="1" applyFont="1" applyFill="1" applyBorder="1" applyAlignment="1">
      <alignment vertical="center" wrapText="1"/>
    </xf>
    <xf numFmtId="4" fontId="7" fillId="34" borderId="31" xfId="0" applyNumberFormat="1" applyFont="1" applyFill="1" applyBorder="1" applyAlignment="1">
      <alignment horizontal="center" vertical="center" wrapText="1" shrinkToFit="1"/>
    </xf>
    <xf numFmtId="4" fontId="3" fillId="34" borderId="31" xfId="0" applyNumberFormat="1" applyFont="1" applyFill="1" applyBorder="1" applyAlignment="1">
      <alignment horizontal="center" vertical="center" wrapText="1" shrinkToFit="1"/>
    </xf>
    <xf numFmtId="3" fontId="3" fillId="34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2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 wrapText="1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 wrapText="1"/>
    </xf>
    <xf numFmtId="4" fontId="3" fillId="33" borderId="34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3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horizontal="center"/>
    </xf>
    <xf numFmtId="49" fontId="0" fillId="34" borderId="25" xfId="0" applyNumberFormat="1" applyFill="1" applyBorder="1" applyAlignment="1">
      <alignment/>
    </xf>
    <xf numFmtId="0" fontId="0" fillId="34" borderId="25" xfId="0" applyFill="1" applyBorder="1" applyAlignment="1">
      <alignment wrapText="1"/>
    </xf>
    <xf numFmtId="0" fontId="13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3" fillId="0" borderId="0" xfId="0" applyNumberFormat="1" applyFont="1" applyAlignment="1">
      <alignment vertical="top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0" fontId="5" fillId="33" borderId="22" xfId="0" applyFont="1" applyFill="1" applyBorder="1" applyAlignment="1">
      <alignment horizontal="center" vertical="top" shrinkToFit="1"/>
    </xf>
    <xf numFmtId="164" fontId="5" fillId="33" borderId="22" xfId="0" applyNumberFormat="1" applyFont="1" applyFill="1" applyBorder="1" applyAlignment="1">
      <alignment vertical="top" shrinkToFit="1"/>
    </xf>
    <xf numFmtId="4" fontId="5" fillId="33" borderId="22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0" fontId="13" fillId="0" borderId="42" xfId="0" applyFont="1" applyBorder="1" applyAlignment="1">
      <alignment vertical="top"/>
    </xf>
    <xf numFmtId="49" fontId="13" fillId="0" borderId="43" xfId="0" applyNumberFormat="1" applyFont="1" applyBorder="1" applyAlignment="1">
      <alignment vertical="top"/>
    </xf>
    <xf numFmtId="0" fontId="13" fillId="0" borderId="43" xfId="0" applyFont="1" applyBorder="1" applyAlignment="1">
      <alignment horizontal="center" vertical="top" shrinkToFit="1"/>
    </xf>
    <xf numFmtId="164" fontId="13" fillId="0" borderId="43" xfId="0" applyNumberFormat="1" applyFont="1" applyBorder="1" applyAlignment="1">
      <alignment vertical="top" shrinkToFit="1"/>
    </xf>
    <xf numFmtId="4" fontId="13" fillId="0" borderId="43" xfId="0" applyNumberFormat="1" applyFont="1" applyBorder="1" applyAlignment="1">
      <alignment vertical="top" shrinkToFit="1"/>
    </xf>
    <xf numFmtId="4" fontId="13" fillId="0" borderId="44" xfId="0" applyNumberFormat="1" applyFont="1" applyBorder="1" applyAlignment="1">
      <alignment vertical="top" shrinkToFit="1"/>
    </xf>
    <xf numFmtId="0" fontId="13" fillId="0" borderId="45" xfId="0" applyFont="1" applyBorder="1" applyAlignment="1">
      <alignment vertical="top"/>
    </xf>
    <xf numFmtId="49" fontId="13" fillId="0" borderId="46" xfId="0" applyNumberFormat="1" applyFont="1" applyBorder="1" applyAlignment="1">
      <alignment vertical="top"/>
    </xf>
    <xf numFmtId="0" fontId="13" fillId="0" borderId="46" xfId="0" applyFont="1" applyBorder="1" applyAlignment="1">
      <alignment horizontal="center" vertical="top" shrinkToFit="1"/>
    </xf>
    <xf numFmtId="164" fontId="13" fillId="0" borderId="46" xfId="0" applyNumberFormat="1" applyFont="1" applyBorder="1" applyAlignment="1">
      <alignment vertical="top" shrinkToFit="1"/>
    </xf>
    <xf numFmtId="4" fontId="13" fillId="0" borderId="46" xfId="0" applyNumberFormat="1" applyFont="1" applyBorder="1" applyAlignment="1">
      <alignment vertical="top" shrinkToFit="1"/>
    </xf>
    <xf numFmtId="4" fontId="13" fillId="0" borderId="47" xfId="0" applyNumberFormat="1" applyFont="1" applyBorder="1" applyAlignment="1">
      <alignment vertical="top" shrinkToFit="1"/>
    </xf>
    <xf numFmtId="49" fontId="5" fillId="33" borderId="22" xfId="0" applyNumberFormat="1" applyFont="1" applyFill="1" applyBorder="1" applyAlignment="1">
      <alignment horizontal="left" vertical="top" wrapText="1"/>
    </xf>
    <xf numFmtId="49" fontId="13" fillId="0" borderId="46" xfId="0" applyNumberFormat="1" applyFont="1" applyBorder="1" applyAlignment="1">
      <alignment horizontal="left" vertical="top" wrapText="1"/>
    </xf>
    <xf numFmtId="49" fontId="13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5" borderId="0" xfId="0" applyFont="1" applyFill="1" applyAlignment="1">
      <alignment horizontal="left" wrapText="1"/>
    </xf>
    <xf numFmtId="0" fontId="5" fillId="0" borderId="22" xfId="0" applyFont="1" applyBorder="1" applyAlignment="1">
      <alignment horizontal="left" vertical="center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10" fillId="0" borderId="48" xfId="0" applyNumberFormat="1" applyFont="1" applyBorder="1" applyAlignment="1">
      <alignment horizontal="right" vertical="center" indent="1"/>
    </xf>
    <xf numFmtId="49" fontId="4" fillId="33" borderId="22" xfId="0" applyNumberFormat="1" applyFont="1" applyFill="1" applyBorder="1" applyAlignment="1">
      <alignment horizontal="left" vertical="center"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0" fontId="5" fillId="0" borderId="0" xfId="0" applyFont="1" applyAlignment="1">
      <alignment horizontal="left" vertical="center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9" fillId="33" borderId="36" xfId="0" applyNumberFormat="1" applyFont="1" applyFill="1" applyBorder="1" applyAlignment="1">
      <alignment horizontal="righ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 indent="1"/>
    </xf>
    <xf numFmtId="4" fontId="0" fillId="0" borderId="52" xfId="0" applyNumberFormat="1" applyBorder="1" applyAlignment="1">
      <alignment vertical="center" wrapText="1"/>
    </xf>
    <xf numFmtId="4" fontId="5" fillId="0" borderId="52" xfId="0" applyNumberFormat="1" applyFont="1" applyBorder="1" applyAlignment="1">
      <alignment vertical="center" wrapText="1"/>
    </xf>
    <xf numFmtId="4" fontId="0" fillId="33" borderId="38" xfId="0" applyNumberFormat="1" applyFill="1" applyBorder="1" applyAlignment="1">
      <alignment vertical="center"/>
    </xf>
    <xf numFmtId="4" fontId="0" fillId="33" borderId="39" xfId="0" applyNumberFormat="1" applyFill="1" applyBorder="1" applyAlignment="1">
      <alignment vertical="center"/>
    </xf>
    <xf numFmtId="4" fontId="0" fillId="33" borderId="53" xfId="0" applyNumberFormat="1" applyFill="1" applyBorder="1" applyAlignment="1">
      <alignment vertical="center"/>
    </xf>
    <xf numFmtId="49" fontId="3" fillId="0" borderId="32" xfId="0" applyNumberFormat="1" applyFont="1" applyBorder="1" applyAlignment="1">
      <alignment vertical="center" wrapText="1"/>
    </xf>
    <xf numFmtId="49" fontId="3" fillId="0" borderId="52" xfId="0" applyNumberFormat="1" applyFont="1" applyBorder="1" applyAlignment="1">
      <alignment vertical="center" wrapText="1"/>
    </xf>
    <xf numFmtId="0" fontId="0" fillId="0" borderId="22" xfId="0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8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48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40</v>
      </c>
    </row>
    <row r="2" spans="1:7" ht="57.75" customHeight="1">
      <c r="A2" s="174" t="s">
        <v>41</v>
      </c>
      <c r="B2" s="174"/>
      <c r="C2" s="174"/>
      <c r="D2" s="174"/>
      <c r="E2" s="174"/>
      <c r="F2" s="174"/>
      <c r="G2" s="174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1"/>
  <sheetViews>
    <sheetView showGridLines="0" zoomScaleSheetLayoutView="75" zoomScalePageLayoutView="0" workbookViewId="0" topLeftCell="B35">
      <selection activeCell="I58" sqref="I58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7" t="s">
        <v>38</v>
      </c>
      <c r="B1" s="182" t="s">
        <v>4</v>
      </c>
      <c r="C1" s="183"/>
      <c r="D1" s="183"/>
      <c r="E1" s="183"/>
      <c r="F1" s="183"/>
      <c r="G1" s="183"/>
      <c r="H1" s="183"/>
      <c r="I1" s="183"/>
      <c r="J1" s="184"/>
    </row>
    <row r="2" spans="1:15" ht="36" customHeight="1">
      <c r="A2" s="2"/>
      <c r="B2" s="77" t="s">
        <v>24</v>
      </c>
      <c r="C2" s="78"/>
      <c r="D2" s="79" t="s">
        <v>48</v>
      </c>
      <c r="E2" s="189" t="s">
        <v>49</v>
      </c>
      <c r="F2" s="190"/>
      <c r="G2" s="190"/>
      <c r="H2" s="190"/>
      <c r="I2" s="190"/>
      <c r="J2" s="191"/>
      <c r="O2" s="1"/>
    </row>
    <row r="3" spans="1:10" ht="27" customHeight="1">
      <c r="A3" s="2"/>
      <c r="B3" s="80" t="s">
        <v>46</v>
      </c>
      <c r="C3" s="78"/>
      <c r="D3" s="81" t="s">
        <v>43</v>
      </c>
      <c r="E3" s="192" t="s">
        <v>45</v>
      </c>
      <c r="F3" s="193"/>
      <c r="G3" s="193"/>
      <c r="H3" s="193"/>
      <c r="I3" s="193"/>
      <c r="J3" s="194"/>
    </row>
    <row r="4" spans="1:10" ht="23.25" customHeight="1">
      <c r="A4" s="76">
        <v>2662</v>
      </c>
      <c r="B4" s="82" t="s">
        <v>47</v>
      </c>
      <c r="C4" s="83"/>
      <c r="D4" s="84" t="s">
        <v>43</v>
      </c>
      <c r="E4" s="197" t="s">
        <v>44</v>
      </c>
      <c r="F4" s="198"/>
      <c r="G4" s="198"/>
      <c r="H4" s="198"/>
      <c r="I4" s="198"/>
      <c r="J4" s="199"/>
    </row>
    <row r="5" spans="1:10" ht="24" customHeight="1">
      <c r="A5" s="2"/>
      <c r="B5" s="31" t="s">
        <v>23</v>
      </c>
      <c r="D5" s="202"/>
      <c r="E5" s="203"/>
      <c r="F5" s="203"/>
      <c r="G5" s="203"/>
      <c r="H5" s="18" t="s">
        <v>42</v>
      </c>
      <c r="I5" s="22"/>
      <c r="J5" s="8"/>
    </row>
    <row r="6" spans="1:10" ht="15.75" customHeight="1">
      <c r="A6" s="2"/>
      <c r="B6" s="28"/>
      <c r="C6" s="55"/>
      <c r="D6" s="204"/>
      <c r="E6" s="205"/>
      <c r="F6" s="205"/>
      <c r="G6" s="205"/>
      <c r="H6" s="18" t="s">
        <v>36</v>
      </c>
      <c r="I6" s="22"/>
      <c r="J6" s="8"/>
    </row>
    <row r="7" spans="1:10" ht="15.75" customHeight="1">
      <c r="A7" s="2"/>
      <c r="B7" s="29"/>
      <c r="C7" s="56"/>
      <c r="D7" s="53"/>
      <c r="E7" s="206"/>
      <c r="F7" s="207"/>
      <c r="G7" s="207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42</v>
      </c>
      <c r="I8" s="22"/>
      <c r="J8" s="8"/>
    </row>
    <row r="9" spans="1:10" ht="15.75" customHeight="1" hidden="1">
      <c r="A9" s="2"/>
      <c r="B9" s="2"/>
      <c r="D9" s="51"/>
      <c r="H9" s="18" t="s">
        <v>36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175"/>
      <c r="E11" s="175"/>
      <c r="F11" s="175"/>
      <c r="G11" s="175"/>
      <c r="H11" s="18" t="s">
        <v>42</v>
      </c>
      <c r="I11" s="22"/>
      <c r="J11" s="8"/>
    </row>
    <row r="12" spans="1:10" ht="15.75" customHeight="1">
      <c r="A12" s="2"/>
      <c r="B12" s="28"/>
      <c r="C12" s="55"/>
      <c r="D12" s="196"/>
      <c r="E12" s="196"/>
      <c r="F12" s="196"/>
      <c r="G12" s="196"/>
      <c r="H12" s="18" t="s">
        <v>36</v>
      </c>
      <c r="I12" s="22"/>
      <c r="J12" s="8"/>
    </row>
    <row r="13" spans="1:10" ht="15.75" customHeight="1">
      <c r="A13" s="2"/>
      <c r="B13" s="29"/>
      <c r="C13" s="56"/>
      <c r="D13" s="53"/>
      <c r="E13" s="200"/>
      <c r="F13" s="201"/>
      <c r="G13" s="201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34</v>
      </c>
      <c r="C15" s="61"/>
      <c r="D15" s="54"/>
      <c r="E15" s="195"/>
      <c r="F15" s="195"/>
      <c r="G15" s="176"/>
      <c r="H15" s="176"/>
      <c r="I15" s="176" t="s">
        <v>31</v>
      </c>
      <c r="J15" s="177"/>
    </row>
    <row r="16" spans="1:10" ht="23.25" customHeight="1">
      <c r="A16" s="137" t="s">
        <v>26</v>
      </c>
      <c r="B16" s="38" t="s">
        <v>26</v>
      </c>
      <c r="C16" s="62"/>
      <c r="D16" s="63"/>
      <c r="E16" s="178"/>
      <c r="F16" s="188"/>
      <c r="G16" s="178"/>
      <c r="H16" s="188"/>
      <c r="I16" s="178">
        <v>0</v>
      </c>
      <c r="J16" s="179"/>
    </row>
    <row r="17" spans="1:10" ht="23.25" customHeight="1">
      <c r="A17" s="137" t="s">
        <v>27</v>
      </c>
      <c r="B17" s="38" t="s">
        <v>27</v>
      </c>
      <c r="C17" s="62"/>
      <c r="D17" s="63"/>
      <c r="E17" s="178"/>
      <c r="F17" s="188"/>
      <c r="G17" s="178"/>
      <c r="H17" s="188"/>
      <c r="I17" s="178">
        <v>0</v>
      </c>
      <c r="J17" s="179"/>
    </row>
    <row r="18" spans="1:10" ht="23.25" customHeight="1">
      <c r="A18" s="137" t="s">
        <v>28</v>
      </c>
      <c r="B18" s="38" t="s">
        <v>28</v>
      </c>
      <c r="C18" s="62"/>
      <c r="D18" s="63"/>
      <c r="E18" s="178"/>
      <c r="F18" s="188"/>
      <c r="G18" s="178"/>
      <c r="H18" s="188"/>
      <c r="I18" s="178">
        <v>0</v>
      </c>
      <c r="J18" s="179"/>
    </row>
    <row r="19" spans="1:10" ht="23.25" customHeight="1">
      <c r="A19" s="137" t="s">
        <v>74</v>
      </c>
      <c r="B19" s="38" t="s">
        <v>29</v>
      </c>
      <c r="C19" s="62"/>
      <c r="D19" s="63"/>
      <c r="E19" s="178"/>
      <c r="F19" s="188"/>
      <c r="G19" s="178"/>
      <c r="H19" s="188"/>
      <c r="I19" s="178">
        <v>0</v>
      </c>
      <c r="J19" s="179"/>
    </row>
    <row r="20" spans="1:10" ht="23.25" customHeight="1">
      <c r="A20" s="137" t="s">
        <v>75</v>
      </c>
      <c r="B20" s="38" t="s">
        <v>30</v>
      </c>
      <c r="C20" s="62"/>
      <c r="D20" s="63"/>
      <c r="E20" s="178"/>
      <c r="F20" s="188"/>
      <c r="G20" s="178"/>
      <c r="H20" s="188"/>
      <c r="I20" s="178">
        <v>0</v>
      </c>
      <c r="J20" s="179"/>
    </row>
    <row r="21" spans="1:10" ht="23.25" customHeight="1">
      <c r="A21" s="2"/>
      <c r="B21" s="48" t="s">
        <v>31</v>
      </c>
      <c r="C21" s="64"/>
      <c r="D21" s="65"/>
      <c r="E21" s="180"/>
      <c r="F21" s="181"/>
      <c r="G21" s="180"/>
      <c r="H21" s="181"/>
      <c r="I21" s="180">
        <f>SUM(I16:J20)</f>
        <v>0</v>
      </c>
      <c r="J21" s="218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/>
      <c r="B23" s="38" t="s">
        <v>13</v>
      </c>
      <c r="C23" s="62"/>
      <c r="D23" s="63"/>
      <c r="E23" s="67">
        <v>15</v>
      </c>
      <c r="F23" s="39" t="s">
        <v>0</v>
      </c>
      <c r="G23" s="209">
        <v>0</v>
      </c>
      <c r="H23" s="210"/>
      <c r="I23" s="210"/>
      <c r="J23" s="40" t="str">
        <f aca="true" t="shared" si="0" ref="J23:J28">Mena</f>
        <v>CZK</v>
      </c>
    </row>
    <row r="24" spans="1:10" ht="23.25" customHeight="1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216">
        <v>0</v>
      </c>
      <c r="H24" s="217"/>
      <c r="I24" s="217"/>
      <c r="J24" s="40" t="str">
        <f t="shared" si="0"/>
        <v>CZK</v>
      </c>
    </row>
    <row r="25" spans="1:10" ht="23.25" customHeight="1">
      <c r="A25" s="2"/>
      <c r="B25" s="38" t="s">
        <v>15</v>
      </c>
      <c r="C25" s="62"/>
      <c r="D25" s="63"/>
      <c r="E25" s="67">
        <v>21</v>
      </c>
      <c r="F25" s="39" t="s">
        <v>0</v>
      </c>
      <c r="G25" s="209">
        <v>0</v>
      </c>
      <c r="H25" s="210"/>
      <c r="I25" s="210"/>
      <c r="J25" s="40" t="str">
        <f t="shared" si="0"/>
        <v>CZK</v>
      </c>
    </row>
    <row r="26" spans="1:10" ht="23.25" customHeight="1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185">
        <v>0</v>
      </c>
      <c r="H26" s="186"/>
      <c r="I26" s="186"/>
      <c r="J26" s="37" t="str">
        <f t="shared" si="0"/>
        <v>CZK</v>
      </c>
    </row>
    <row r="27" spans="1:10" ht="23.25" customHeight="1" thickBot="1">
      <c r="A27" s="2"/>
      <c r="B27" s="31" t="s">
        <v>5</v>
      </c>
      <c r="C27" s="70"/>
      <c r="D27" s="71"/>
      <c r="E27" s="70"/>
      <c r="F27" s="16"/>
      <c r="G27" s="187">
        <v>0</v>
      </c>
      <c r="H27" s="187"/>
      <c r="I27" s="187"/>
      <c r="J27" s="41" t="str">
        <f t="shared" si="0"/>
        <v>CZK</v>
      </c>
    </row>
    <row r="28" spans="1:10" ht="27.75" customHeight="1" hidden="1" thickBot="1">
      <c r="A28" s="2"/>
      <c r="B28" s="111" t="s">
        <v>25</v>
      </c>
      <c r="C28" s="112"/>
      <c r="D28" s="112"/>
      <c r="E28" s="113"/>
      <c r="F28" s="114"/>
      <c r="G28" s="208">
        <v>37243.55</v>
      </c>
      <c r="H28" s="211"/>
      <c r="I28" s="211"/>
      <c r="J28" s="115" t="str">
        <f t="shared" si="0"/>
        <v>CZK</v>
      </c>
    </row>
    <row r="29" spans="1:10" ht="27.75" customHeight="1" thickBot="1">
      <c r="A29" s="2"/>
      <c r="B29" s="111" t="s">
        <v>37</v>
      </c>
      <c r="C29" s="116"/>
      <c r="D29" s="116"/>
      <c r="E29" s="116"/>
      <c r="F29" s="117"/>
      <c r="G29" s="208">
        <v>0</v>
      </c>
      <c r="H29" s="208"/>
      <c r="I29" s="208"/>
      <c r="J29" s="118" t="s">
        <v>52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212"/>
      <c r="E34" s="213"/>
      <c r="G34" s="214"/>
      <c r="H34" s="215"/>
      <c r="I34" s="215"/>
      <c r="J34" s="25"/>
    </row>
    <row r="35" spans="1:10" ht="12.75" customHeight="1">
      <c r="A35" s="2"/>
      <c r="B35" s="2"/>
      <c r="D35" s="226" t="s">
        <v>2</v>
      </c>
      <c r="E35" s="226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 hidden="1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 hidden="1">
      <c r="A38" s="87" t="s">
        <v>39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customHeight="1" hidden="1">
      <c r="A39" s="87">
        <v>1</v>
      </c>
      <c r="B39" s="97" t="s">
        <v>50</v>
      </c>
      <c r="C39" s="219"/>
      <c r="D39" s="219"/>
      <c r="E39" s="219"/>
      <c r="F39" s="98">
        <v>0</v>
      </c>
      <c r="G39" s="99">
        <v>37243.55</v>
      </c>
      <c r="H39" s="100">
        <v>7821.15</v>
      </c>
      <c r="I39" s="100">
        <v>45064.7</v>
      </c>
      <c r="J39" s="101">
        <f>IF(CenaCelkemVypocet=0,"",I39/CenaCelkemVypocet*100)</f>
        <v>100</v>
      </c>
    </row>
    <row r="40" spans="1:10" ht="25.5" customHeight="1" hidden="1">
      <c r="A40" s="87">
        <v>2</v>
      </c>
      <c r="B40" s="102" t="s">
        <v>43</v>
      </c>
      <c r="C40" s="220" t="s">
        <v>45</v>
      </c>
      <c r="D40" s="220"/>
      <c r="E40" s="220"/>
      <c r="F40" s="103">
        <v>0</v>
      </c>
      <c r="G40" s="104">
        <v>37243.55</v>
      </c>
      <c r="H40" s="104">
        <v>7821.15</v>
      </c>
      <c r="I40" s="104">
        <v>45064.7</v>
      </c>
      <c r="J40" s="105">
        <f>IF(CenaCelkemVypocet=0,"",I40/CenaCelkemVypocet*100)</f>
        <v>100</v>
      </c>
    </row>
    <row r="41" spans="1:10" ht="25.5" customHeight="1" hidden="1">
      <c r="A41" s="87">
        <v>3</v>
      </c>
      <c r="B41" s="106" t="s">
        <v>43</v>
      </c>
      <c r="C41" s="219" t="s">
        <v>44</v>
      </c>
      <c r="D41" s="219"/>
      <c r="E41" s="219"/>
      <c r="F41" s="107">
        <v>0</v>
      </c>
      <c r="G41" s="100">
        <v>37243.55</v>
      </c>
      <c r="H41" s="100">
        <v>7821.15</v>
      </c>
      <c r="I41" s="100">
        <v>45064.7</v>
      </c>
      <c r="J41" s="101">
        <f>IF(CenaCelkemVypocet=0,"",I41/CenaCelkemVypocet*100)</f>
        <v>100</v>
      </c>
    </row>
    <row r="42" spans="1:10" ht="25.5" customHeight="1" hidden="1">
      <c r="A42" s="87"/>
      <c r="B42" s="221" t="s">
        <v>51</v>
      </c>
      <c r="C42" s="222"/>
      <c r="D42" s="222"/>
      <c r="E42" s="223"/>
      <c r="F42" s="108">
        <f>SUMIF(A39:A41,"=1",F39:F41)</f>
        <v>0</v>
      </c>
      <c r="G42" s="109">
        <f>SUMIF(A39:A41,"=1",G39:G41)</f>
        <v>37243.55</v>
      </c>
      <c r="H42" s="109">
        <f>SUMIF(A39:A41,"=1",H39:H41)</f>
        <v>7821.15</v>
      </c>
      <c r="I42" s="109">
        <f>SUMIF(A39:A41,"=1",I39:I41)</f>
        <v>45064.7</v>
      </c>
      <c r="J42" s="110">
        <f>SUMIF(A39:A41,"=1",J39:J41)</f>
        <v>100</v>
      </c>
    </row>
    <row r="46" ht="15.75">
      <c r="B46" s="119" t="s">
        <v>53</v>
      </c>
    </row>
    <row r="48" spans="1:10" ht="25.5" customHeight="1">
      <c r="A48" s="121"/>
      <c r="B48" s="124" t="s">
        <v>18</v>
      </c>
      <c r="C48" s="124" t="s">
        <v>6</v>
      </c>
      <c r="D48" s="125"/>
      <c r="E48" s="125"/>
      <c r="F48" s="126" t="s">
        <v>54</v>
      </c>
      <c r="G48" s="126"/>
      <c r="H48" s="126"/>
      <c r="I48" s="126" t="s">
        <v>31</v>
      </c>
      <c r="J48" s="126" t="s">
        <v>0</v>
      </c>
    </row>
    <row r="49" spans="1:10" ht="36.75" customHeight="1">
      <c r="A49" s="122"/>
      <c r="B49" s="127" t="s">
        <v>55</v>
      </c>
      <c r="C49" s="224" t="s">
        <v>56</v>
      </c>
      <c r="D49" s="225"/>
      <c r="E49" s="225"/>
      <c r="F49" s="135" t="s">
        <v>26</v>
      </c>
      <c r="G49" s="128"/>
      <c r="H49" s="128"/>
      <c r="I49" s="128">
        <v>0</v>
      </c>
      <c r="J49" s="133">
        <f>IF(I58=0,"",I49/I58*100)</f>
      </c>
    </row>
    <row r="50" spans="1:10" ht="36.75" customHeight="1">
      <c r="A50" s="122"/>
      <c r="B50" s="127" t="s">
        <v>57</v>
      </c>
      <c r="C50" s="224" t="s">
        <v>58</v>
      </c>
      <c r="D50" s="225"/>
      <c r="E50" s="225"/>
      <c r="F50" s="135" t="s">
        <v>26</v>
      </c>
      <c r="G50" s="128"/>
      <c r="H50" s="128"/>
      <c r="I50" s="128">
        <v>0</v>
      </c>
      <c r="J50" s="133">
        <f>IF(I58=0,"",I50/I58*100)</f>
      </c>
    </row>
    <row r="51" spans="1:10" ht="36.75" customHeight="1">
      <c r="A51" s="122"/>
      <c r="B51" s="127" t="s">
        <v>59</v>
      </c>
      <c r="C51" s="224" t="s">
        <v>60</v>
      </c>
      <c r="D51" s="225"/>
      <c r="E51" s="225"/>
      <c r="F51" s="135" t="s">
        <v>26</v>
      </c>
      <c r="G51" s="128"/>
      <c r="H51" s="128"/>
      <c r="I51" s="128">
        <v>0</v>
      </c>
      <c r="J51" s="133">
        <f>IF(I58=0,"",I51/I58*100)</f>
      </c>
    </row>
    <row r="52" spans="1:10" ht="36.75" customHeight="1">
      <c r="A52" s="122"/>
      <c r="B52" s="127" t="s">
        <v>61</v>
      </c>
      <c r="C52" s="224" t="s">
        <v>62</v>
      </c>
      <c r="D52" s="225"/>
      <c r="E52" s="225"/>
      <c r="F52" s="135" t="s">
        <v>26</v>
      </c>
      <c r="G52" s="128"/>
      <c r="H52" s="128"/>
      <c r="I52" s="128">
        <v>0</v>
      </c>
      <c r="J52" s="133">
        <f>IF(I58=0,"",I52/I58*100)</f>
      </c>
    </row>
    <row r="53" spans="1:10" ht="36.75" customHeight="1">
      <c r="A53" s="122"/>
      <c r="B53" s="127" t="s">
        <v>63</v>
      </c>
      <c r="C53" s="224" t="s">
        <v>64</v>
      </c>
      <c r="D53" s="225"/>
      <c r="E53" s="225"/>
      <c r="F53" s="135" t="s">
        <v>27</v>
      </c>
      <c r="G53" s="128"/>
      <c r="H53" s="128"/>
      <c r="I53" s="128">
        <v>0</v>
      </c>
      <c r="J53" s="133">
        <f>IF(I58=0,"",I53/I58*100)</f>
      </c>
    </row>
    <row r="54" spans="1:10" ht="36.75" customHeight="1">
      <c r="A54" s="122"/>
      <c r="B54" s="127" t="s">
        <v>65</v>
      </c>
      <c r="C54" s="224" t="s">
        <v>66</v>
      </c>
      <c r="D54" s="225"/>
      <c r="E54" s="225"/>
      <c r="F54" s="135" t="s">
        <v>27</v>
      </c>
      <c r="G54" s="128"/>
      <c r="H54" s="128"/>
      <c r="I54" s="128">
        <v>0</v>
      </c>
      <c r="J54" s="133">
        <f>IF(I58=0,"",I54/I58*100)</f>
      </c>
    </row>
    <row r="55" spans="1:10" ht="36.75" customHeight="1">
      <c r="A55" s="122"/>
      <c r="B55" s="127" t="s">
        <v>67</v>
      </c>
      <c r="C55" s="224" t="s">
        <v>68</v>
      </c>
      <c r="D55" s="225"/>
      <c r="E55" s="225"/>
      <c r="F55" s="135" t="s">
        <v>27</v>
      </c>
      <c r="G55" s="128"/>
      <c r="H55" s="128"/>
      <c r="I55" s="128">
        <v>0</v>
      </c>
      <c r="J55" s="133">
        <f>IF(I58=0,"",I55/I58*100)</f>
      </c>
    </row>
    <row r="56" spans="1:10" ht="36.75" customHeight="1">
      <c r="A56" s="122"/>
      <c r="B56" s="127" t="s">
        <v>69</v>
      </c>
      <c r="C56" s="224" t="s">
        <v>70</v>
      </c>
      <c r="D56" s="225"/>
      <c r="E56" s="225"/>
      <c r="F56" s="135" t="s">
        <v>27</v>
      </c>
      <c r="G56" s="128"/>
      <c r="H56" s="128"/>
      <c r="I56" s="128">
        <v>0</v>
      </c>
      <c r="J56" s="133">
        <f>IF(I58=0,"",I56/I58*100)</f>
      </c>
    </row>
    <row r="57" spans="1:10" ht="36.75" customHeight="1">
      <c r="A57" s="122"/>
      <c r="B57" s="127" t="s">
        <v>71</v>
      </c>
      <c r="C57" s="224" t="s">
        <v>72</v>
      </c>
      <c r="D57" s="225"/>
      <c r="E57" s="225"/>
      <c r="F57" s="135" t="s">
        <v>73</v>
      </c>
      <c r="G57" s="128"/>
      <c r="H57" s="128"/>
      <c r="I57" s="128">
        <v>0</v>
      </c>
      <c r="J57" s="133">
        <f>IF(I58=0,"",I57/I58*100)</f>
      </c>
    </row>
    <row r="58" spans="1:10" ht="25.5" customHeight="1">
      <c r="A58" s="123"/>
      <c r="B58" s="129" t="s">
        <v>1</v>
      </c>
      <c r="C58" s="130"/>
      <c r="D58" s="131"/>
      <c r="E58" s="131"/>
      <c r="F58" s="136"/>
      <c r="G58" s="132"/>
      <c r="H58" s="132"/>
      <c r="I58" s="132">
        <f>SUM(I49:I57)</f>
        <v>0</v>
      </c>
      <c r="J58" s="134">
        <f>SUM(J49:J57)</f>
        <v>0</v>
      </c>
    </row>
    <row r="59" spans="6:10" ht="12.75">
      <c r="F59" s="85"/>
      <c r="G59" s="85"/>
      <c r="H59" s="85"/>
      <c r="I59" s="85"/>
      <c r="J59" s="86"/>
    </row>
    <row r="60" spans="6:10" ht="12.75">
      <c r="F60" s="85"/>
      <c r="G60" s="85"/>
      <c r="H60" s="85"/>
      <c r="I60" s="85"/>
      <c r="J60" s="86"/>
    </row>
    <row r="61" spans="6:10" ht="12.75">
      <c r="F61" s="85"/>
      <c r="G61" s="85"/>
      <c r="H61" s="85"/>
      <c r="I61" s="85"/>
      <c r="J61" s="86"/>
    </row>
  </sheetData>
  <sheetProtection/>
  <mergeCells count="54">
    <mergeCell ref="C49:E49"/>
    <mergeCell ref="D35:E35"/>
    <mergeCell ref="C55:E55"/>
    <mergeCell ref="C56:E56"/>
    <mergeCell ref="C57:E57"/>
    <mergeCell ref="C50:E50"/>
    <mergeCell ref="C51:E51"/>
    <mergeCell ref="C52:E52"/>
    <mergeCell ref="C53:E53"/>
    <mergeCell ref="C54:E54"/>
    <mergeCell ref="G19:H19"/>
    <mergeCell ref="G20:H20"/>
    <mergeCell ref="C39:E39"/>
    <mergeCell ref="C40:E40"/>
    <mergeCell ref="C41:E41"/>
    <mergeCell ref="B42:E42"/>
    <mergeCell ref="G29:I29"/>
    <mergeCell ref="G25:I25"/>
    <mergeCell ref="I19:J19"/>
    <mergeCell ref="G28:I28"/>
    <mergeCell ref="D34:E34"/>
    <mergeCell ref="G34:I34"/>
    <mergeCell ref="G24:I24"/>
    <mergeCell ref="G23:I23"/>
    <mergeCell ref="E19:F19"/>
    <mergeCell ref="E20:F20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I20:J20"/>
    <mergeCell ref="I21:J2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227" t="s">
        <v>7</v>
      </c>
      <c r="B1" s="227"/>
      <c r="C1" s="228"/>
      <c r="D1" s="227"/>
      <c r="E1" s="227"/>
      <c r="F1" s="227"/>
      <c r="G1" s="227"/>
    </row>
    <row r="2" spans="1:7" ht="24.75" customHeight="1">
      <c r="A2" s="50" t="s">
        <v>8</v>
      </c>
      <c r="B2" s="49"/>
      <c r="C2" s="229"/>
      <c r="D2" s="229"/>
      <c r="E2" s="229"/>
      <c r="F2" s="229"/>
      <c r="G2" s="230"/>
    </row>
    <row r="3" spans="1:7" ht="24.75" customHeight="1">
      <c r="A3" s="50" t="s">
        <v>9</v>
      </c>
      <c r="B3" s="49"/>
      <c r="C3" s="229"/>
      <c r="D3" s="229"/>
      <c r="E3" s="229"/>
      <c r="F3" s="229"/>
      <c r="G3" s="230"/>
    </row>
    <row r="4" spans="1:7" ht="24.75" customHeight="1">
      <c r="A4" s="50" t="s">
        <v>10</v>
      </c>
      <c r="B4" s="49"/>
      <c r="C4" s="229"/>
      <c r="D4" s="229"/>
      <c r="E4" s="229"/>
      <c r="F4" s="229"/>
      <c r="G4" s="230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F50" sqref="F50"/>
    </sheetView>
  </sheetViews>
  <sheetFormatPr defaultColWidth="9.00390625" defaultRowHeight="12.75" outlineLevelRow="1"/>
  <cols>
    <col min="1" max="1" width="3.375" style="0" customWidth="1"/>
    <col min="2" max="2" width="12.625" style="120" customWidth="1"/>
    <col min="3" max="3" width="38.25390625" style="12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31" t="s">
        <v>7</v>
      </c>
      <c r="B1" s="231"/>
      <c r="C1" s="231"/>
      <c r="D1" s="231"/>
      <c r="E1" s="231"/>
      <c r="F1" s="231"/>
      <c r="G1" s="231"/>
      <c r="AG1" t="s">
        <v>76</v>
      </c>
    </row>
    <row r="2" spans="1:33" ht="24.75" customHeight="1">
      <c r="A2" s="138" t="s">
        <v>8</v>
      </c>
      <c r="B2" s="49" t="s">
        <v>48</v>
      </c>
      <c r="C2" s="232" t="s">
        <v>49</v>
      </c>
      <c r="D2" s="233"/>
      <c r="E2" s="233"/>
      <c r="F2" s="233"/>
      <c r="G2" s="234"/>
      <c r="AG2" t="s">
        <v>77</v>
      </c>
    </row>
    <row r="3" spans="1:33" ht="24.75" customHeight="1">
      <c r="A3" s="138" t="s">
        <v>9</v>
      </c>
      <c r="B3" s="49" t="s">
        <v>43</v>
      </c>
      <c r="C3" s="232" t="s">
        <v>45</v>
      </c>
      <c r="D3" s="233"/>
      <c r="E3" s="233"/>
      <c r="F3" s="233"/>
      <c r="G3" s="234"/>
      <c r="AC3" s="120" t="s">
        <v>77</v>
      </c>
      <c r="AG3" t="s">
        <v>78</v>
      </c>
    </row>
    <row r="4" spans="1:33" ht="24.75" customHeight="1">
      <c r="A4" s="139" t="s">
        <v>10</v>
      </c>
      <c r="B4" s="140" t="s">
        <v>43</v>
      </c>
      <c r="C4" s="235" t="s">
        <v>44</v>
      </c>
      <c r="D4" s="236"/>
      <c r="E4" s="236"/>
      <c r="F4" s="236"/>
      <c r="G4" s="237"/>
      <c r="AG4" t="s">
        <v>79</v>
      </c>
    </row>
    <row r="5" ht="12.75">
      <c r="D5" s="10"/>
    </row>
    <row r="6" spans="1:24" ht="318.75">
      <c r="A6" s="142" t="s">
        <v>80</v>
      </c>
      <c r="B6" s="144" t="s">
        <v>81</v>
      </c>
      <c r="C6" s="144" t="s">
        <v>82</v>
      </c>
      <c r="D6" s="143" t="s">
        <v>83</v>
      </c>
      <c r="E6" s="142" t="s">
        <v>84</v>
      </c>
      <c r="F6" s="141" t="s">
        <v>85</v>
      </c>
      <c r="G6" s="142" t="s">
        <v>31</v>
      </c>
      <c r="H6" s="145" t="s">
        <v>32</v>
      </c>
      <c r="I6" s="145" t="s">
        <v>86</v>
      </c>
      <c r="J6" s="145" t="s">
        <v>33</v>
      </c>
      <c r="K6" s="145" t="s">
        <v>87</v>
      </c>
      <c r="L6" s="145" t="s">
        <v>88</v>
      </c>
      <c r="M6" s="145" t="s">
        <v>89</v>
      </c>
      <c r="N6" s="145" t="s">
        <v>90</v>
      </c>
      <c r="O6" s="145" t="s">
        <v>91</v>
      </c>
      <c r="P6" s="145" t="s">
        <v>92</v>
      </c>
      <c r="Q6" s="145" t="s">
        <v>93</v>
      </c>
      <c r="R6" s="145" t="s">
        <v>94</v>
      </c>
      <c r="S6" s="145" t="s">
        <v>95</v>
      </c>
      <c r="T6" s="145" t="s">
        <v>96</v>
      </c>
      <c r="U6" s="145" t="s">
        <v>97</v>
      </c>
      <c r="V6" s="145" t="s">
        <v>98</v>
      </c>
      <c r="W6" s="145" t="s">
        <v>99</v>
      </c>
      <c r="X6" s="145" t="s">
        <v>100</v>
      </c>
    </row>
    <row r="7" spans="1:24" ht="12.75" hidden="1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33" ht="12.75">
      <c r="A8" s="151" t="s">
        <v>101</v>
      </c>
      <c r="B8" s="152" t="s">
        <v>55</v>
      </c>
      <c r="C8" s="169" t="s">
        <v>56</v>
      </c>
      <c r="D8" s="153"/>
      <c r="E8" s="154"/>
      <c r="F8" s="155"/>
      <c r="G8" s="156">
        <f>SUMIF(AG9:AG9,"&lt;&gt;NOR",G9:G9)</f>
        <v>0</v>
      </c>
      <c r="H8" s="150"/>
      <c r="I8" s="150">
        <f>SUM(I9:I9)</f>
        <v>344.03</v>
      </c>
      <c r="J8" s="150"/>
      <c r="K8" s="150">
        <f>SUM(K9:K9)</f>
        <v>405.97</v>
      </c>
      <c r="L8" s="150"/>
      <c r="M8" s="150">
        <f>SUM(M9:M9)</f>
        <v>0</v>
      </c>
      <c r="N8" s="150"/>
      <c r="O8" s="150">
        <f>SUM(O9:O9)</f>
        <v>0.14</v>
      </c>
      <c r="P8" s="150"/>
      <c r="Q8" s="150">
        <f>SUM(Q9:Q9)</f>
        <v>0</v>
      </c>
      <c r="R8" s="150"/>
      <c r="S8" s="150"/>
      <c r="T8" s="150"/>
      <c r="U8" s="150"/>
      <c r="V8" s="150">
        <f>SUM(V9:V9)</f>
        <v>0.93</v>
      </c>
      <c r="W8" s="150"/>
      <c r="X8" s="150"/>
      <c r="AG8" t="s">
        <v>102</v>
      </c>
    </row>
    <row r="9" spans="1:60" ht="12.75" outlineLevel="1">
      <c r="A9" s="163">
        <v>1</v>
      </c>
      <c r="B9" s="164" t="s">
        <v>103</v>
      </c>
      <c r="C9" s="170" t="s">
        <v>104</v>
      </c>
      <c r="D9" s="165" t="s">
        <v>105</v>
      </c>
      <c r="E9" s="166">
        <v>1</v>
      </c>
      <c r="F9" s="167">
        <v>0</v>
      </c>
      <c r="G9" s="168">
        <f>ROUND(E9*F9,2)</f>
        <v>0</v>
      </c>
      <c r="H9" s="149">
        <v>344.03</v>
      </c>
      <c r="I9" s="149">
        <f>ROUND(E9*H9,2)</f>
        <v>344.03</v>
      </c>
      <c r="J9" s="149">
        <v>405.97</v>
      </c>
      <c r="K9" s="149">
        <f>ROUND(E9*J9,2)</f>
        <v>405.97</v>
      </c>
      <c r="L9" s="149">
        <v>21</v>
      </c>
      <c r="M9" s="149">
        <f>G9*(1+L9/100)</f>
        <v>0</v>
      </c>
      <c r="N9" s="149">
        <v>0.1435</v>
      </c>
      <c r="O9" s="149">
        <f>ROUND(E9*N9,2)</f>
        <v>0.14</v>
      </c>
      <c r="P9" s="149">
        <v>0</v>
      </c>
      <c r="Q9" s="149">
        <f>ROUND(E9*P9,2)</f>
        <v>0</v>
      </c>
      <c r="R9" s="149"/>
      <c r="S9" s="149" t="s">
        <v>106</v>
      </c>
      <c r="T9" s="149" t="s">
        <v>106</v>
      </c>
      <c r="U9" s="149">
        <v>0.9346</v>
      </c>
      <c r="V9" s="149">
        <f>ROUND(E9*U9,2)</f>
        <v>0.93</v>
      </c>
      <c r="W9" s="149"/>
      <c r="X9" s="149" t="s">
        <v>107</v>
      </c>
      <c r="Y9" s="146"/>
      <c r="Z9" s="146"/>
      <c r="AA9" s="146"/>
      <c r="AB9" s="146"/>
      <c r="AC9" s="146"/>
      <c r="AD9" s="146"/>
      <c r="AE9" s="146"/>
      <c r="AF9" s="146"/>
      <c r="AG9" s="146" t="s">
        <v>108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33" ht="12.75">
      <c r="A10" s="151" t="s">
        <v>101</v>
      </c>
      <c r="B10" s="152" t="s">
        <v>57</v>
      </c>
      <c r="C10" s="169" t="s">
        <v>58</v>
      </c>
      <c r="D10" s="153"/>
      <c r="E10" s="154"/>
      <c r="F10" s="155"/>
      <c r="G10" s="156">
        <f>SUMIF(AG11:AG11,"&lt;&gt;NOR",G11:G11)</f>
        <v>0</v>
      </c>
      <c r="H10" s="150"/>
      <c r="I10" s="150">
        <f>SUM(I11:I11)</f>
        <v>646.69</v>
      </c>
      <c r="J10" s="150"/>
      <c r="K10" s="150">
        <f>SUM(K11:K11)</f>
        <v>563.31</v>
      </c>
      <c r="L10" s="150"/>
      <c r="M10" s="150">
        <f>SUM(M11:M11)</f>
        <v>0</v>
      </c>
      <c r="N10" s="150"/>
      <c r="O10" s="150">
        <f>SUM(O11:O11)</f>
        <v>0.01</v>
      </c>
      <c r="P10" s="150"/>
      <c r="Q10" s="150">
        <f>SUM(Q11:Q11)</f>
        <v>0</v>
      </c>
      <c r="R10" s="150"/>
      <c r="S10" s="150"/>
      <c r="T10" s="150"/>
      <c r="U10" s="150"/>
      <c r="V10" s="150">
        <f>SUM(V11:V11)</f>
        <v>0.77</v>
      </c>
      <c r="W10" s="150"/>
      <c r="X10" s="150"/>
      <c r="AG10" t="s">
        <v>102</v>
      </c>
    </row>
    <row r="11" spans="1:60" ht="12.75" outlineLevel="1">
      <c r="A11" s="163">
        <v>2</v>
      </c>
      <c r="B11" s="164" t="s">
        <v>109</v>
      </c>
      <c r="C11" s="170" t="s">
        <v>110</v>
      </c>
      <c r="D11" s="165" t="s">
        <v>105</v>
      </c>
      <c r="E11" s="166">
        <v>11</v>
      </c>
      <c r="F11" s="167">
        <v>0</v>
      </c>
      <c r="G11" s="168">
        <f>ROUND(E11*F11,2)</f>
        <v>0</v>
      </c>
      <c r="H11" s="149">
        <v>58.79</v>
      </c>
      <c r="I11" s="149">
        <f>ROUND(E11*H11,2)</f>
        <v>646.69</v>
      </c>
      <c r="J11" s="149">
        <v>51.21</v>
      </c>
      <c r="K11" s="149">
        <f>ROUND(E11*J11,2)</f>
        <v>563.31</v>
      </c>
      <c r="L11" s="149">
        <v>21</v>
      </c>
      <c r="M11" s="149">
        <f>G11*(1+L11/100)</f>
        <v>0</v>
      </c>
      <c r="N11" s="149">
        <v>0.00053</v>
      </c>
      <c r="O11" s="149">
        <f>ROUND(E11*N11,2)</f>
        <v>0.01</v>
      </c>
      <c r="P11" s="149">
        <v>0</v>
      </c>
      <c r="Q11" s="149">
        <f>ROUND(E11*P11,2)</f>
        <v>0</v>
      </c>
      <c r="R11" s="149"/>
      <c r="S11" s="149" t="s">
        <v>106</v>
      </c>
      <c r="T11" s="149" t="s">
        <v>111</v>
      </c>
      <c r="U11" s="149">
        <v>0.07</v>
      </c>
      <c r="V11" s="149">
        <f>ROUND(E11*U11,2)</f>
        <v>0.77</v>
      </c>
      <c r="W11" s="149"/>
      <c r="X11" s="149" t="s">
        <v>107</v>
      </c>
      <c r="Y11" s="146"/>
      <c r="Z11" s="146"/>
      <c r="AA11" s="146"/>
      <c r="AB11" s="146"/>
      <c r="AC11" s="146"/>
      <c r="AD11" s="146"/>
      <c r="AE11" s="146"/>
      <c r="AF11" s="146"/>
      <c r="AG11" s="146" t="s">
        <v>108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33" ht="12.75">
      <c r="A12" s="151" t="s">
        <v>101</v>
      </c>
      <c r="B12" s="152" t="s">
        <v>59</v>
      </c>
      <c r="C12" s="169" t="s">
        <v>60</v>
      </c>
      <c r="D12" s="153"/>
      <c r="E12" s="154"/>
      <c r="F12" s="155"/>
      <c r="G12" s="156">
        <f>SUMIF(AG13:AG13,"&lt;&gt;NOR",G13:G13)</f>
        <v>0</v>
      </c>
      <c r="H12" s="150"/>
      <c r="I12" s="150">
        <f>SUM(I13:I13)</f>
        <v>7.66</v>
      </c>
      <c r="J12" s="150"/>
      <c r="K12" s="150">
        <f>SUM(K13:K13)</f>
        <v>186.34</v>
      </c>
      <c r="L12" s="150"/>
      <c r="M12" s="150">
        <f>SUM(M13:M13)</f>
        <v>0</v>
      </c>
      <c r="N12" s="150"/>
      <c r="O12" s="150">
        <f>SUM(O13:O13)</f>
        <v>0</v>
      </c>
      <c r="P12" s="150"/>
      <c r="Q12" s="150">
        <f>SUM(Q13:Q13)</f>
        <v>0.09</v>
      </c>
      <c r="R12" s="150"/>
      <c r="S12" s="150"/>
      <c r="T12" s="150"/>
      <c r="U12" s="150"/>
      <c r="V12" s="150">
        <f>SUM(V13:V13)</f>
        <v>0.51</v>
      </c>
      <c r="W12" s="150"/>
      <c r="X12" s="150"/>
      <c r="AG12" t="s">
        <v>102</v>
      </c>
    </row>
    <row r="13" spans="1:60" ht="12.75" outlineLevel="1">
      <c r="A13" s="163">
        <v>3</v>
      </c>
      <c r="B13" s="164" t="s">
        <v>112</v>
      </c>
      <c r="C13" s="170" t="s">
        <v>113</v>
      </c>
      <c r="D13" s="165" t="s">
        <v>114</v>
      </c>
      <c r="E13" s="166">
        <v>1</v>
      </c>
      <c r="F13" s="167">
        <v>0</v>
      </c>
      <c r="G13" s="168">
        <f>ROUND(E13*F13,2)</f>
        <v>0</v>
      </c>
      <c r="H13" s="149">
        <v>7.66</v>
      </c>
      <c r="I13" s="149">
        <f>ROUND(E13*H13,2)</f>
        <v>7.66</v>
      </c>
      <c r="J13" s="149">
        <v>186.34</v>
      </c>
      <c r="K13" s="149">
        <f>ROUND(E13*J13,2)</f>
        <v>186.34</v>
      </c>
      <c r="L13" s="149">
        <v>21</v>
      </c>
      <c r="M13" s="149">
        <f>G13*(1+L13/100)</f>
        <v>0</v>
      </c>
      <c r="N13" s="149">
        <v>0.00034</v>
      </c>
      <c r="O13" s="149">
        <f>ROUND(E13*N13,2)</f>
        <v>0</v>
      </c>
      <c r="P13" s="149">
        <v>0.086</v>
      </c>
      <c r="Q13" s="149">
        <f>ROUND(E13*P13,2)</f>
        <v>0.09</v>
      </c>
      <c r="R13" s="149"/>
      <c r="S13" s="149" t="s">
        <v>106</v>
      </c>
      <c r="T13" s="149" t="s">
        <v>111</v>
      </c>
      <c r="U13" s="149">
        <v>0.51</v>
      </c>
      <c r="V13" s="149">
        <f>ROUND(E13*U13,2)</f>
        <v>0.51</v>
      </c>
      <c r="W13" s="149"/>
      <c r="X13" s="149" t="s">
        <v>107</v>
      </c>
      <c r="Y13" s="146"/>
      <c r="Z13" s="146"/>
      <c r="AA13" s="146"/>
      <c r="AB13" s="146"/>
      <c r="AC13" s="146"/>
      <c r="AD13" s="146"/>
      <c r="AE13" s="146"/>
      <c r="AF13" s="146"/>
      <c r="AG13" s="146" t="s">
        <v>108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33" ht="12.75">
      <c r="A14" s="151" t="s">
        <v>101</v>
      </c>
      <c r="B14" s="152" t="s">
        <v>61</v>
      </c>
      <c r="C14" s="169" t="s">
        <v>62</v>
      </c>
      <c r="D14" s="153"/>
      <c r="E14" s="154"/>
      <c r="F14" s="155"/>
      <c r="G14" s="156">
        <f>SUMIF(AG15:AG15,"&lt;&gt;NOR",G15:G15)</f>
        <v>0</v>
      </c>
      <c r="H14" s="150"/>
      <c r="I14" s="150">
        <f>SUM(I15:I15)</f>
        <v>0</v>
      </c>
      <c r="J14" s="150"/>
      <c r="K14" s="150">
        <f>SUM(K15:K15)</f>
        <v>500</v>
      </c>
      <c r="L14" s="150"/>
      <c r="M14" s="150">
        <f>SUM(M15:M15)</f>
        <v>0</v>
      </c>
      <c r="N14" s="150"/>
      <c r="O14" s="150">
        <f>SUM(O15:O15)</f>
        <v>0</v>
      </c>
      <c r="P14" s="150"/>
      <c r="Q14" s="150">
        <f>SUM(Q15:Q15)</f>
        <v>0</v>
      </c>
      <c r="R14" s="150"/>
      <c r="S14" s="150"/>
      <c r="T14" s="150"/>
      <c r="U14" s="150"/>
      <c r="V14" s="150">
        <f>SUM(V15:V15)</f>
        <v>0.94</v>
      </c>
      <c r="W14" s="150"/>
      <c r="X14" s="150"/>
      <c r="AG14" t="s">
        <v>102</v>
      </c>
    </row>
    <row r="15" spans="1:60" ht="12.75" outlineLevel="1">
      <c r="A15" s="163">
        <v>4</v>
      </c>
      <c r="B15" s="164" t="s">
        <v>115</v>
      </c>
      <c r="C15" s="170" t="s">
        <v>116</v>
      </c>
      <c r="D15" s="165" t="s">
        <v>117</v>
      </c>
      <c r="E15" s="166">
        <v>1</v>
      </c>
      <c r="F15" s="167">
        <v>0</v>
      </c>
      <c r="G15" s="168">
        <f>ROUND(E15*F15,2)</f>
        <v>0</v>
      </c>
      <c r="H15" s="149">
        <v>0</v>
      </c>
      <c r="I15" s="149">
        <f>ROUND(E15*H15,2)</f>
        <v>0</v>
      </c>
      <c r="J15" s="149">
        <v>500</v>
      </c>
      <c r="K15" s="149">
        <f>ROUND(E15*J15,2)</f>
        <v>500</v>
      </c>
      <c r="L15" s="149">
        <v>21</v>
      </c>
      <c r="M15" s="149">
        <f>G15*(1+L15/100)</f>
        <v>0</v>
      </c>
      <c r="N15" s="149">
        <v>0</v>
      </c>
      <c r="O15" s="149">
        <f>ROUND(E15*N15,2)</f>
        <v>0</v>
      </c>
      <c r="P15" s="149">
        <v>0</v>
      </c>
      <c r="Q15" s="149">
        <f>ROUND(E15*P15,2)</f>
        <v>0</v>
      </c>
      <c r="R15" s="149"/>
      <c r="S15" s="149" t="s">
        <v>106</v>
      </c>
      <c r="T15" s="149" t="s">
        <v>111</v>
      </c>
      <c r="U15" s="149">
        <v>0.9385</v>
      </c>
      <c r="V15" s="149">
        <f>ROUND(E15*U15,2)</f>
        <v>0.94</v>
      </c>
      <c r="W15" s="149"/>
      <c r="X15" s="149" t="s">
        <v>107</v>
      </c>
      <c r="Y15" s="146"/>
      <c r="Z15" s="146"/>
      <c r="AA15" s="146"/>
      <c r="AB15" s="146"/>
      <c r="AC15" s="146"/>
      <c r="AD15" s="146"/>
      <c r="AE15" s="146"/>
      <c r="AF15" s="146"/>
      <c r="AG15" s="146" t="s">
        <v>108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33" ht="12.75">
      <c r="A16" s="151" t="s">
        <v>101</v>
      </c>
      <c r="B16" s="152" t="s">
        <v>63</v>
      </c>
      <c r="C16" s="169" t="s">
        <v>64</v>
      </c>
      <c r="D16" s="153"/>
      <c r="E16" s="154"/>
      <c r="F16" s="155"/>
      <c r="G16" s="156">
        <f>SUMIF(AG17:AG17,"&lt;&gt;NOR",G17:G17)</f>
        <v>0</v>
      </c>
      <c r="H16" s="150"/>
      <c r="I16" s="150">
        <f>SUM(I17:I17)</f>
        <v>1510.5</v>
      </c>
      <c r="J16" s="150"/>
      <c r="K16" s="150">
        <f>SUM(K17:K17)</f>
        <v>952</v>
      </c>
      <c r="L16" s="150"/>
      <c r="M16" s="150">
        <f>SUM(M17:M17)</f>
        <v>0</v>
      </c>
      <c r="N16" s="150"/>
      <c r="O16" s="150">
        <f>SUM(O17:O17)</f>
        <v>0.02</v>
      </c>
      <c r="P16" s="150"/>
      <c r="Q16" s="150">
        <f>SUM(Q17:Q17)</f>
        <v>0</v>
      </c>
      <c r="R16" s="150"/>
      <c r="S16" s="150"/>
      <c r="T16" s="150"/>
      <c r="U16" s="150"/>
      <c r="V16" s="150">
        <f>SUM(V17:V17)</f>
        <v>1.93</v>
      </c>
      <c r="W16" s="150"/>
      <c r="X16" s="150"/>
      <c r="AG16" t="s">
        <v>102</v>
      </c>
    </row>
    <row r="17" spans="1:60" ht="12.75" outlineLevel="1">
      <c r="A17" s="163">
        <v>5</v>
      </c>
      <c r="B17" s="164" t="s">
        <v>118</v>
      </c>
      <c r="C17" s="170" t="s">
        <v>119</v>
      </c>
      <c r="D17" s="165" t="s">
        <v>105</v>
      </c>
      <c r="E17" s="166">
        <v>5</v>
      </c>
      <c r="F17" s="167">
        <v>0</v>
      </c>
      <c r="G17" s="168">
        <f>ROUND(E17*F17,2)</f>
        <v>0</v>
      </c>
      <c r="H17" s="149">
        <v>302.1</v>
      </c>
      <c r="I17" s="149">
        <f>ROUND(E17*H17,2)</f>
        <v>1510.5</v>
      </c>
      <c r="J17" s="149">
        <v>190.4</v>
      </c>
      <c r="K17" s="149">
        <f>ROUND(E17*J17,2)</f>
        <v>952</v>
      </c>
      <c r="L17" s="149">
        <v>21</v>
      </c>
      <c r="M17" s="149">
        <f>G17*(1+L17/100)</f>
        <v>0</v>
      </c>
      <c r="N17" s="149">
        <v>0.00368</v>
      </c>
      <c r="O17" s="149">
        <f>ROUND(E17*N17,2)</f>
        <v>0.02</v>
      </c>
      <c r="P17" s="149">
        <v>0</v>
      </c>
      <c r="Q17" s="149">
        <f>ROUND(E17*P17,2)</f>
        <v>0</v>
      </c>
      <c r="R17" s="149"/>
      <c r="S17" s="149" t="s">
        <v>106</v>
      </c>
      <c r="T17" s="149" t="s">
        <v>106</v>
      </c>
      <c r="U17" s="149">
        <v>0.385</v>
      </c>
      <c r="V17" s="149">
        <f>ROUND(E17*U17,2)</f>
        <v>1.93</v>
      </c>
      <c r="W17" s="149"/>
      <c r="X17" s="149" t="s">
        <v>107</v>
      </c>
      <c r="Y17" s="146"/>
      <c r="Z17" s="146"/>
      <c r="AA17" s="146"/>
      <c r="AB17" s="146"/>
      <c r="AC17" s="146"/>
      <c r="AD17" s="146"/>
      <c r="AE17" s="146"/>
      <c r="AF17" s="146"/>
      <c r="AG17" s="146" t="s">
        <v>108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33" ht="12.75">
      <c r="A18" s="151" t="s">
        <v>101</v>
      </c>
      <c r="B18" s="152" t="s">
        <v>65</v>
      </c>
      <c r="C18" s="169" t="s">
        <v>66</v>
      </c>
      <c r="D18" s="153"/>
      <c r="E18" s="154"/>
      <c r="F18" s="155"/>
      <c r="G18" s="156">
        <f>SUMIF(AG19:AG20,"&lt;&gt;NOR",G19:G20)</f>
        <v>0</v>
      </c>
      <c r="H18" s="150"/>
      <c r="I18" s="150">
        <f>SUM(I19:I20)</f>
        <v>248.91</v>
      </c>
      <c r="J18" s="150"/>
      <c r="K18" s="150">
        <f>SUM(K19:K20)</f>
        <v>2032.5900000000001</v>
      </c>
      <c r="L18" s="150"/>
      <c r="M18" s="150">
        <f>SUM(M19:M20)</f>
        <v>0</v>
      </c>
      <c r="N18" s="150"/>
      <c r="O18" s="150">
        <f>SUM(O19:O20)</f>
        <v>0</v>
      </c>
      <c r="P18" s="150"/>
      <c r="Q18" s="150">
        <f>SUM(Q19:Q20)</f>
        <v>0</v>
      </c>
      <c r="R18" s="150"/>
      <c r="S18" s="150"/>
      <c r="T18" s="150"/>
      <c r="U18" s="150"/>
      <c r="V18" s="150">
        <f>SUM(V19:V20)</f>
        <v>1.08</v>
      </c>
      <c r="W18" s="150"/>
      <c r="X18" s="150"/>
      <c r="AG18" t="s">
        <v>102</v>
      </c>
    </row>
    <row r="19" spans="1:60" ht="12.75" outlineLevel="1">
      <c r="A19" s="163">
        <v>6</v>
      </c>
      <c r="B19" s="164" t="s">
        <v>120</v>
      </c>
      <c r="C19" s="170" t="s">
        <v>121</v>
      </c>
      <c r="D19" s="165" t="s">
        <v>122</v>
      </c>
      <c r="E19" s="166">
        <v>3</v>
      </c>
      <c r="F19" s="167">
        <v>0</v>
      </c>
      <c r="G19" s="168">
        <f>ROUND(E19*F19,2)</f>
        <v>0</v>
      </c>
      <c r="H19" s="149">
        <v>82.97</v>
      </c>
      <c r="I19" s="149">
        <f>ROUND(E19*H19,2)</f>
        <v>248.91</v>
      </c>
      <c r="J19" s="149">
        <v>177.53</v>
      </c>
      <c r="K19" s="149">
        <f>ROUND(E19*J19,2)</f>
        <v>532.59</v>
      </c>
      <c r="L19" s="149">
        <v>21</v>
      </c>
      <c r="M19" s="149">
        <f>G19*(1+L19/100)</f>
        <v>0</v>
      </c>
      <c r="N19" s="149">
        <v>0.00047</v>
      </c>
      <c r="O19" s="149">
        <f>ROUND(E19*N19,2)</f>
        <v>0</v>
      </c>
      <c r="P19" s="149">
        <v>0</v>
      </c>
      <c r="Q19" s="149">
        <f>ROUND(E19*P19,2)</f>
        <v>0</v>
      </c>
      <c r="R19" s="149"/>
      <c r="S19" s="149" t="s">
        <v>106</v>
      </c>
      <c r="T19" s="149" t="s">
        <v>106</v>
      </c>
      <c r="U19" s="149">
        <v>0.359</v>
      </c>
      <c r="V19" s="149">
        <f>ROUND(E19*U19,2)</f>
        <v>1.08</v>
      </c>
      <c r="W19" s="149"/>
      <c r="X19" s="149" t="s">
        <v>107</v>
      </c>
      <c r="Y19" s="146"/>
      <c r="Z19" s="146"/>
      <c r="AA19" s="146"/>
      <c r="AB19" s="146"/>
      <c r="AC19" s="146"/>
      <c r="AD19" s="146"/>
      <c r="AE19" s="146"/>
      <c r="AF19" s="146"/>
      <c r="AG19" s="146" t="s">
        <v>108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ht="12.75" outlineLevel="1">
      <c r="A20" s="163">
        <v>7</v>
      </c>
      <c r="B20" s="164" t="s">
        <v>123</v>
      </c>
      <c r="C20" s="170" t="s">
        <v>124</v>
      </c>
      <c r="D20" s="165" t="s">
        <v>125</v>
      </c>
      <c r="E20" s="166">
        <v>1</v>
      </c>
      <c r="F20" s="167">
        <v>0</v>
      </c>
      <c r="G20" s="168">
        <f>ROUND(E20*F20,2)</f>
        <v>0</v>
      </c>
      <c r="H20" s="149">
        <v>0</v>
      </c>
      <c r="I20" s="149">
        <f>ROUND(E20*H20,2)</f>
        <v>0</v>
      </c>
      <c r="J20" s="149">
        <v>1500</v>
      </c>
      <c r="K20" s="149">
        <f>ROUND(E20*J20,2)</f>
        <v>1500</v>
      </c>
      <c r="L20" s="149">
        <v>21</v>
      </c>
      <c r="M20" s="149">
        <f>G20*(1+L20/100)</f>
        <v>0</v>
      </c>
      <c r="N20" s="149">
        <v>0</v>
      </c>
      <c r="O20" s="149">
        <f>ROUND(E20*N20,2)</f>
        <v>0</v>
      </c>
      <c r="P20" s="149">
        <v>0</v>
      </c>
      <c r="Q20" s="149">
        <f>ROUND(E20*P20,2)</f>
        <v>0</v>
      </c>
      <c r="R20" s="149"/>
      <c r="S20" s="149" t="s">
        <v>126</v>
      </c>
      <c r="T20" s="149" t="s">
        <v>111</v>
      </c>
      <c r="U20" s="149">
        <v>0</v>
      </c>
      <c r="V20" s="149">
        <f>ROUND(E20*U20,2)</f>
        <v>0</v>
      </c>
      <c r="W20" s="149"/>
      <c r="X20" s="149" t="s">
        <v>107</v>
      </c>
      <c r="Y20" s="146"/>
      <c r="Z20" s="146"/>
      <c r="AA20" s="146"/>
      <c r="AB20" s="146"/>
      <c r="AC20" s="146"/>
      <c r="AD20" s="146"/>
      <c r="AE20" s="146"/>
      <c r="AF20" s="146"/>
      <c r="AG20" s="146" t="s">
        <v>108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33" ht="12.75">
      <c r="A21" s="151" t="s">
        <v>101</v>
      </c>
      <c r="B21" s="152" t="s">
        <v>67</v>
      </c>
      <c r="C21" s="169" t="s">
        <v>68</v>
      </c>
      <c r="D21" s="153"/>
      <c r="E21" s="154"/>
      <c r="F21" s="155"/>
      <c r="G21" s="156">
        <f>SUMIF(AG22:AG33,"&lt;&gt;NOR",G22:G33)</f>
        <v>0</v>
      </c>
      <c r="H21" s="150"/>
      <c r="I21" s="150">
        <f>SUM(I22:I33)</f>
        <v>9911.27</v>
      </c>
      <c r="J21" s="150"/>
      <c r="K21" s="150">
        <f>SUM(K22:K33)</f>
        <v>5602.23</v>
      </c>
      <c r="L21" s="150"/>
      <c r="M21" s="150">
        <f>SUM(M22:M33)</f>
        <v>0</v>
      </c>
      <c r="N21" s="150"/>
      <c r="O21" s="150">
        <f>SUM(O22:O33)</f>
        <v>0.02</v>
      </c>
      <c r="P21" s="150"/>
      <c r="Q21" s="150">
        <f>SUM(Q22:Q33)</f>
        <v>0.16</v>
      </c>
      <c r="R21" s="150"/>
      <c r="S21" s="150"/>
      <c r="T21" s="150"/>
      <c r="U21" s="150"/>
      <c r="V21" s="150">
        <f>SUM(V22:V33)</f>
        <v>8.45</v>
      </c>
      <c r="W21" s="150"/>
      <c r="X21" s="150"/>
      <c r="AG21" t="s">
        <v>102</v>
      </c>
    </row>
    <row r="22" spans="1:60" ht="12.75" outlineLevel="1">
      <c r="A22" s="163">
        <v>8</v>
      </c>
      <c r="B22" s="164" t="s">
        <v>127</v>
      </c>
      <c r="C22" s="170" t="s">
        <v>128</v>
      </c>
      <c r="D22" s="165" t="s">
        <v>117</v>
      </c>
      <c r="E22" s="166">
        <v>1</v>
      </c>
      <c r="F22" s="167">
        <v>0</v>
      </c>
      <c r="G22" s="168">
        <f aca="true" t="shared" si="0" ref="G22:G33">ROUND(E22*F22,2)</f>
        <v>0</v>
      </c>
      <c r="H22" s="149">
        <v>94.82</v>
      </c>
      <c r="I22" s="149">
        <f aca="true" t="shared" si="1" ref="I22:I33">ROUND(E22*H22,2)</f>
        <v>94.82</v>
      </c>
      <c r="J22" s="149">
        <v>743.18</v>
      </c>
      <c r="K22" s="149">
        <f aca="true" t="shared" si="2" ref="K22:K33">ROUND(E22*J22,2)</f>
        <v>743.18</v>
      </c>
      <c r="L22" s="149">
        <v>21</v>
      </c>
      <c r="M22" s="149">
        <f aca="true" t="shared" si="3" ref="M22:M33">G22*(1+L22/100)</f>
        <v>0</v>
      </c>
      <c r="N22" s="149">
        <v>0.00141</v>
      </c>
      <c r="O22" s="149">
        <f aca="true" t="shared" si="4" ref="O22:O33">ROUND(E22*N22,2)</f>
        <v>0</v>
      </c>
      <c r="P22" s="149">
        <v>0</v>
      </c>
      <c r="Q22" s="149">
        <f aca="true" t="shared" si="5" ref="Q22:Q33">ROUND(E22*P22,2)</f>
        <v>0</v>
      </c>
      <c r="R22" s="149"/>
      <c r="S22" s="149" t="s">
        <v>106</v>
      </c>
      <c r="T22" s="149" t="s">
        <v>106</v>
      </c>
      <c r="U22" s="149">
        <v>1.575</v>
      </c>
      <c r="V22" s="149">
        <f aca="true" t="shared" si="6" ref="V22:V33">ROUND(E22*U22,2)</f>
        <v>1.58</v>
      </c>
      <c r="W22" s="149"/>
      <c r="X22" s="149" t="s">
        <v>107</v>
      </c>
      <c r="Y22" s="146"/>
      <c r="Z22" s="146"/>
      <c r="AA22" s="146"/>
      <c r="AB22" s="146"/>
      <c r="AC22" s="146"/>
      <c r="AD22" s="146"/>
      <c r="AE22" s="146"/>
      <c r="AF22" s="146"/>
      <c r="AG22" s="146" t="s">
        <v>108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ht="12.75" outlineLevel="1">
      <c r="A23" s="163">
        <v>9</v>
      </c>
      <c r="B23" s="164" t="s">
        <v>129</v>
      </c>
      <c r="C23" s="170" t="s">
        <v>130</v>
      </c>
      <c r="D23" s="165" t="s">
        <v>117</v>
      </c>
      <c r="E23" s="166">
        <v>1</v>
      </c>
      <c r="F23" s="167">
        <v>0</v>
      </c>
      <c r="G23" s="168">
        <f t="shared" si="0"/>
        <v>0</v>
      </c>
      <c r="H23" s="149">
        <v>0</v>
      </c>
      <c r="I23" s="149">
        <f t="shared" si="1"/>
        <v>0</v>
      </c>
      <c r="J23" s="149">
        <v>627</v>
      </c>
      <c r="K23" s="149">
        <f t="shared" si="2"/>
        <v>627</v>
      </c>
      <c r="L23" s="149">
        <v>21</v>
      </c>
      <c r="M23" s="149">
        <f t="shared" si="3"/>
        <v>0</v>
      </c>
      <c r="N23" s="149">
        <v>0</v>
      </c>
      <c r="O23" s="149">
        <f t="shared" si="4"/>
        <v>0</v>
      </c>
      <c r="P23" s="149">
        <v>0.125</v>
      </c>
      <c r="Q23" s="149">
        <f t="shared" si="5"/>
        <v>0.13</v>
      </c>
      <c r="R23" s="149"/>
      <c r="S23" s="149" t="s">
        <v>106</v>
      </c>
      <c r="T23" s="149" t="s">
        <v>111</v>
      </c>
      <c r="U23" s="149">
        <v>1.15</v>
      </c>
      <c r="V23" s="149">
        <f t="shared" si="6"/>
        <v>1.15</v>
      </c>
      <c r="W23" s="149"/>
      <c r="X23" s="149" t="s">
        <v>107</v>
      </c>
      <c r="Y23" s="146"/>
      <c r="Z23" s="146"/>
      <c r="AA23" s="146"/>
      <c r="AB23" s="146"/>
      <c r="AC23" s="146"/>
      <c r="AD23" s="146"/>
      <c r="AE23" s="146"/>
      <c r="AF23" s="146"/>
      <c r="AG23" s="146" t="s">
        <v>108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ht="12.75" outlineLevel="1">
      <c r="A24" s="163">
        <v>10</v>
      </c>
      <c r="B24" s="164" t="s">
        <v>131</v>
      </c>
      <c r="C24" s="170" t="s">
        <v>132</v>
      </c>
      <c r="D24" s="165" t="s">
        <v>117</v>
      </c>
      <c r="E24" s="166">
        <v>1</v>
      </c>
      <c r="F24" s="167">
        <v>0</v>
      </c>
      <c r="G24" s="168">
        <f t="shared" si="0"/>
        <v>0</v>
      </c>
      <c r="H24" s="149">
        <v>542.02</v>
      </c>
      <c r="I24" s="149">
        <f t="shared" si="1"/>
        <v>542.02</v>
      </c>
      <c r="J24" s="149">
        <v>1285.98</v>
      </c>
      <c r="K24" s="149">
        <f t="shared" si="2"/>
        <v>1285.98</v>
      </c>
      <c r="L24" s="149">
        <v>21</v>
      </c>
      <c r="M24" s="149">
        <f t="shared" si="3"/>
        <v>0</v>
      </c>
      <c r="N24" s="149">
        <v>0.00062</v>
      </c>
      <c r="O24" s="149">
        <f t="shared" si="4"/>
        <v>0</v>
      </c>
      <c r="P24" s="149">
        <v>0</v>
      </c>
      <c r="Q24" s="149">
        <f t="shared" si="5"/>
        <v>0</v>
      </c>
      <c r="R24" s="149"/>
      <c r="S24" s="149" t="s">
        <v>106</v>
      </c>
      <c r="T24" s="149" t="s">
        <v>106</v>
      </c>
      <c r="U24" s="149">
        <v>2.6</v>
      </c>
      <c r="V24" s="149">
        <f t="shared" si="6"/>
        <v>2.6</v>
      </c>
      <c r="W24" s="149"/>
      <c r="X24" s="149" t="s">
        <v>107</v>
      </c>
      <c r="Y24" s="146"/>
      <c r="Z24" s="146"/>
      <c r="AA24" s="146"/>
      <c r="AB24" s="146"/>
      <c r="AC24" s="146"/>
      <c r="AD24" s="146"/>
      <c r="AE24" s="146"/>
      <c r="AF24" s="146"/>
      <c r="AG24" s="146" t="s">
        <v>108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ht="22.5" outlineLevel="1">
      <c r="A25" s="163">
        <v>11</v>
      </c>
      <c r="B25" s="164" t="s">
        <v>133</v>
      </c>
      <c r="C25" s="170" t="s">
        <v>134</v>
      </c>
      <c r="D25" s="165" t="s">
        <v>117</v>
      </c>
      <c r="E25" s="166">
        <v>1</v>
      </c>
      <c r="F25" s="167">
        <v>0</v>
      </c>
      <c r="G25" s="168">
        <f t="shared" si="0"/>
        <v>0</v>
      </c>
      <c r="H25" s="149">
        <v>2104.7</v>
      </c>
      <c r="I25" s="149">
        <f t="shared" si="1"/>
        <v>2104.7</v>
      </c>
      <c r="J25" s="149">
        <v>290.3</v>
      </c>
      <c r="K25" s="149">
        <f t="shared" si="2"/>
        <v>290.3</v>
      </c>
      <c r="L25" s="149">
        <v>21</v>
      </c>
      <c r="M25" s="149">
        <f t="shared" si="3"/>
        <v>0</v>
      </c>
      <c r="N25" s="149">
        <v>0.00134</v>
      </c>
      <c r="O25" s="149">
        <f t="shared" si="4"/>
        <v>0</v>
      </c>
      <c r="P25" s="149">
        <v>0</v>
      </c>
      <c r="Q25" s="149">
        <f t="shared" si="5"/>
        <v>0</v>
      </c>
      <c r="R25" s="149"/>
      <c r="S25" s="149" t="s">
        <v>106</v>
      </c>
      <c r="T25" s="149" t="s">
        <v>106</v>
      </c>
      <c r="U25" s="149">
        <v>0.587</v>
      </c>
      <c r="V25" s="149">
        <f t="shared" si="6"/>
        <v>0.59</v>
      </c>
      <c r="W25" s="149"/>
      <c r="X25" s="149" t="s">
        <v>107</v>
      </c>
      <c r="Y25" s="146"/>
      <c r="Z25" s="146"/>
      <c r="AA25" s="146"/>
      <c r="AB25" s="146"/>
      <c r="AC25" s="146"/>
      <c r="AD25" s="146"/>
      <c r="AE25" s="146"/>
      <c r="AF25" s="146"/>
      <c r="AG25" s="146" t="s">
        <v>108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ht="12.75" outlineLevel="1">
      <c r="A26" s="163">
        <v>12</v>
      </c>
      <c r="B26" s="164" t="s">
        <v>135</v>
      </c>
      <c r="C26" s="170" t="s">
        <v>136</v>
      </c>
      <c r="D26" s="165" t="s">
        <v>117</v>
      </c>
      <c r="E26" s="166">
        <v>1</v>
      </c>
      <c r="F26" s="167">
        <v>0</v>
      </c>
      <c r="G26" s="168">
        <f t="shared" si="0"/>
        <v>0</v>
      </c>
      <c r="H26" s="149">
        <v>68.07</v>
      </c>
      <c r="I26" s="149">
        <f t="shared" si="1"/>
        <v>68.07</v>
      </c>
      <c r="J26" s="149">
        <v>255.93</v>
      </c>
      <c r="K26" s="149">
        <f t="shared" si="2"/>
        <v>255.93</v>
      </c>
      <c r="L26" s="149">
        <v>21</v>
      </c>
      <c r="M26" s="149">
        <f t="shared" si="3"/>
        <v>0</v>
      </c>
      <c r="N26" s="149">
        <v>0.00012</v>
      </c>
      <c r="O26" s="149">
        <f t="shared" si="4"/>
        <v>0</v>
      </c>
      <c r="P26" s="149">
        <v>0</v>
      </c>
      <c r="Q26" s="149">
        <f t="shared" si="5"/>
        <v>0</v>
      </c>
      <c r="R26" s="149"/>
      <c r="S26" s="149" t="s">
        <v>106</v>
      </c>
      <c r="T26" s="149" t="s">
        <v>106</v>
      </c>
      <c r="U26" s="149">
        <v>0.517</v>
      </c>
      <c r="V26" s="149">
        <f t="shared" si="6"/>
        <v>0.52</v>
      </c>
      <c r="W26" s="149"/>
      <c r="X26" s="149" t="s">
        <v>107</v>
      </c>
      <c r="Y26" s="146"/>
      <c r="Z26" s="146"/>
      <c r="AA26" s="146"/>
      <c r="AB26" s="146"/>
      <c r="AC26" s="146"/>
      <c r="AD26" s="146"/>
      <c r="AE26" s="146"/>
      <c r="AF26" s="146"/>
      <c r="AG26" s="146" t="s">
        <v>108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ht="12.75" outlineLevel="1">
      <c r="A27" s="163">
        <v>13</v>
      </c>
      <c r="B27" s="164" t="s">
        <v>137</v>
      </c>
      <c r="C27" s="170" t="s">
        <v>138</v>
      </c>
      <c r="D27" s="165" t="s">
        <v>114</v>
      </c>
      <c r="E27" s="166">
        <v>1</v>
      </c>
      <c r="F27" s="167">
        <v>0</v>
      </c>
      <c r="G27" s="168">
        <f t="shared" si="0"/>
        <v>0</v>
      </c>
      <c r="H27" s="149">
        <v>74.5</v>
      </c>
      <c r="I27" s="149">
        <f t="shared" si="1"/>
        <v>74.5</v>
      </c>
      <c r="J27" s="149">
        <v>307</v>
      </c>
      <c r="K27" s="149">
        <f t="shared" si="2"/>
        <v>307</v>
      </c>
      <c r="L27" s="149">
        <v>21</v>
      </c>
      <c r="M27" s="149">
        <f t="shared" si="3"/>
        <v>0</v>
      </c>
      <c r="N27" s="149">
        <v>0.00013</v>
      </c>
      <c r="O27" s="149">
        <f t="shared" si="4"/>
        <v>0</v>
      </c>
      <c r="P27" s="149">
        <v>0</v>
      </c>
      <c r="Q27" s="149">
        <f t="shared" si="5"/>
        <v>0</v>
      </c>
      <c r="R27" s="149"/>
      <c r="S27" s="149" t="s">
        <v>106</v>
      </c>
      <c r="T27" s="149" t="s">
        <v>106</v>
      </c>
      <c r="U27" s="149">
        <v>0.624</v>
      </c>
      <c r="V27" s="149">
        <f t="shared" si="6"/>
        <v>0.62</v>
      </c>
      <c r="W27" s="149"/>
      <c r="X27" s="149" t="s">
        <v>107</v>
      </c>
      <c r="Y27" s="146"/>
      <c r="Z27" s="146"/>
      <c r="AA27" s="146"/>
      <c r="AB27" s="146"/>
      <c r="AC27" s="146"/>
      <c r="AD27" s="146"/>
      <c r="AE27" s="146"/>
      <c r="AF27" s="146"/>
      <c r="AG27" s="146" t="s">
        <v>108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ht="12.75" outlineLevel="1">
      <c r="A28" s="163">
        <v>14</v>
      </c>
      <c r="B28" s="164" t="s">
        <v>139</v>
      </c>
      <c r="C28" s="170" t="s">
        <v>140</v>
      </c>
      <c r="D28" s="165" t="s">
        <v>114</v>
      </c>
      <c r="E28" s="166">
        <v>1</v>
      </c>
      <c r="F28" s="167">
        <v>0</v>
      </c>
      <c r="G28" s="168">
        <f t="shared" si="0"/>
        <v>0</v>
      </c>
      <c r="H28" s="149">
        <v>202.83</v>
      </c>
      <c r="I28" s="149">
        <f t="shared" si="1"/>
        <v>202.83</v>
      </c>
      <c r="J28" s="149">
        <v>121.67</v>
      </c>
      <c r="K28" s="149">
        <f t="shared" si="2"/>
        <v>121.67</v>
      </c>
      <c r="L28" s="149">
        <v>21</v>
      </c>
      <c r="M28" s="149">
        <f t="shared" si="3"/>
        <v>0</v>
      </c>
      <c r="N28" s="149">
        <v>0.00014</v>
      </c>
      <c r="O28" s="149">
        <f t="shared" si="4"/>
        <v>0</v>
      </c>
      <c r="P28" s="149">
        <v>0</v>
      </c>
      <c r="Q28" s="149">
        <f t="shared" si="5"/>
        <v>0</v>
      </c>
      <c r="R28" s="149"/>
      <c r="S28" s="149" t="s">
        <v>106</v>
      </c>
      <c r="T28" s="149" t="s">
        <v>106</v>
      </c>
      <c r="U28" s="149">
        <v>0.246</v>
      </c>
      <c r="V28" s="149">
        <f t="shared" si="6"/>
        <v>0.25</v>
      </c>
      <c r="W28" s="149"/>
      <c r="X28" s="149" t="s">
        <v>107</v>
      </c>
      <c r="Y28" s="146"/>
      <c r="Z28" s="146"/>
      <c r="AA28" s="146"/>
      <c r="AB28" s="146"/>
      <c r="AC28" s="146"/>
      <c r="AD28" s="146"/>
      <c r="AE28" s="146"/>
      <c r="AF28" s="146"/>
      <c r="AG28" s="146" t="s">
        <v>108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ht="12.75" outlineLevel="1">
      <c r="A29" s="163">
        <v>15</v>
      </c>
      <c r="B29" s="164" t="s">
        <v>141</v>
      </c>
      <c r="C29" s="170" t="s">
        <v>142</v>
      </c>
      <c r="D29" s="165" t="s">
        <v>114</v>
      </c>
      <c r="E29" s="166">
        <v>1</v>
      </c>
      <c r="F29" s="167">
        <v>0</v>
      </c>
      <c r="G29" s="168">
        <f t="shared" si="0"/>
        <v>0</v>
      </c>
      <c r="H29" s="149">
        <v>472.33</v>
      </c>
      <c r="I29" s="149">
        <f t="shared" si="1"/>
        <v>472.33</v>
      </c>
      <c r="J29" s="149">
        <v>121.67</v>
      </c>
      <c r="K29" s="149">
        <f t="shared" si="2"/>
        <v>121.67</v>
      </c>
      <c r="L29" s="149">
        <v>21</v>
      </c>
      <c r="M29" s="149">
        <f t="shared" si="3"/>
        <v>0</v>
      </c>
      <c r="N29" s="149">
        <v>0.00022</v>
      </c>
      <c r="O29" s="149">
        <f t="shared" si="4"/>
        <v>0</v>
      </c>
      <c r="P29" s="149">
        <v>0</v>
      </c>
      <c r="Q29" s="149">
        <f t="shared" si="5"/>
        <v>0</v>
      </c>
      <c r="R29" s="149"/>
      <c r="S29" s="149" t="s">
        <v>106</v>
      </c>
      <c r="T29" s="149" t="s">
        <v>106</v>
      </c>
      <c r="U29" s="149">
        <v>0.246</v>
      </c>
      <c r="V29" s="149">
        <f t="shared" si="6"/>
        <v>0.25</v>
      </c>
      <c r="W29" s="149"/>
      <c r="X29" s="149" t="s">
        <v>107</v>
      </c>
      <c r="Y29" s="146"/>
      <c r="Z29" s="146"/>
      <c r="AA29" s="146"/>
      <c r="AB29" s="146"/>
      <c r="AC29" s="146"/>
      <c r="AD29" s="146"/>
      <c r="AE29" s="146"/>
      <c r="AF29" s="146"/>
      <c r="AG29" s="146" t="s">
        <v>108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ht="12.75" outlineLevel="1">
      <c r="A30" s="163">
        <v>16</v>
      </c>
      <c r="B30" s="164" t="s">
        <v>143</v>
      </c>
      <c r="C30" s="170" t="s">
        <v>144</v>
      </c>
      <c r="D30" s="165" t="s">
        <v>117</v>
      </c>
      <c r="E30" s="166">
        <v>1</v>
      </c>
      <c r="F30" s="167">
        <v>0</v>
      </c>
      <c r="G30" s="168">
        <f t="shared" si="0"/>
        <v>0</v>
      </c>
      <c r="H30" s="149">
        <v>0</v>
      </c>
      <c r="I30" s="149">
        <f t="shared" si="1"/>
        <v>0</v>
      </c>
      <c r="J30" s="149">
        <v>1500</v>
      </c>
      <c r="K30" s="149">
        <f t="shared" si="2"/>
        <v>1500</v>
      </c>
      <c r="L30" s="149">
        <v>21</v>
      </c>
      <c r="M30" s="149">
        <f t="shared" si="3"/>
        <v>0</v>
      </c>
      <c r="N30" s="149">
        <v>0</v>
      </c>
      <c r="O30" s="149">
        <f t="shared" si="4"/>
        <v>0</v>
      </c>
      <c r="P30" s="149">
        <v>0</v>
      </c>
      <c r="Q30" s="149">
        <f t="shared" si="5"/>
        <v>0</v>
      </c>
      <c r="R30" s="149"/>
      <c r="S30" s="149" t="s">
        <v>106</v>
      </c>
      <c r="T30" s="149" t="s">
        <v>111</v>
      </c>
      <c r="U30" s="149">
        <v>0</v>
      </c>
      <c r="V30" s="149">
        <f t="shared" si="6"/>
        <v>0</v>
      </c>
      <c r="W30" s="149"/>
      <c r="X30" s="149" t="s">
        <v>107</v>
      </c>
      <c r="Y30" s="146"/>
      <c r="Z30" s="146"/>
      <c r="AA30" s="146"/>
      <c r="AB30" s="146"/>
      <c r="AC30" s="146"/>
      <c r="AD30" s="146"/>
      <c r="AE30" s="146"/>
      <c r="AF30" s="146"/>
      <c r="AG30" s="146" t="s">
        <v>108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ht="12.75" outlineLevel="1">
      <c r="A31" s="163">
        <v>17</v>
      </c>
      <c r="B31" s="164" t="s">
        <v>145</v>
      </c>
      <c r="C31" s="170" t="s">
        <v>146</v>
      </c>
      <c r="D31" s="165" t="s">
        <v>114</v>
      </c>
      <c r="E31" s="166">
        <v>1</v>
      </c>
      <c r="F31" s="167">
        <v>0</v>
      </c>
      <c r="G31" s="168">
        <f t="shared" si="0"/>
        <v>0</v>
      </c>
      <c r="H31" s="149">
        <v>0</v>
      </c>
      <c r="I31" s="149">
        <f t="shared" si="1"/>
        <v>0</v>
      </c>
      <c r="J31" s="149">
        <v>349.5</v>
      </c>
      <c r="K31" s="149">
        <f t="shared" si="2"/>
        <v>349.5</v>
      </c>
      <c r="L31" s="149">
        <v>21</v>
      </c>
      <c r="M31" s="149">
        <f t="shared" si="3"/>
        <v>0</v>
      </c>
      <c r="N31" s="149">
        <v>0</v>
      </c>
      <c r="O31" s="149">
        <f t="shared" si="4"/>
        <v>0</v>
      </c>
      <c r="P31" s="149">
        <v>0.03187</v>
      </c>
      <c r="Q31" s="149">
        <f t="shared" si="5"/>
        <v>0.03</v>
      </c>
      <c r="R31" s="149"/>
      <c r="S31" s="149" t="s">
        <v>106</v>
      </c>
      <c r="T31" s="149" t="s">
        <v>106</v>
      </c>
      <c r="U31" s="149">
        <v>0.89376</v>
      </c>
      <c r="V31" s="149">
        <f t="shared" si="6"/>
        <v>0.89</v>
      </c>
      <c r="W31" s="149"/>
      <c r="X31" s="149" t="s">
        <v>147</v>
      </c>
      <c r="Y31" s="146"/>
      <c r="Z31" s="146"/>
      <c r="AA31" s="146"/>
      <c r="AB31" s="146"/>
      <c r="AC31" s="146"/>
      <c r="AD31" s="146"/>
      <c r="AE31" s="146"/>
      <c r="AF31" s="146"/>
      <c r="AG31" s="146" t="s">
        <v>148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ht="22.5" outlineLevel="1">
      <c r="A32" s="163">
        <v>18</v>
      </c>
      <c r="B32" s="164" t="s">
        <v>149</v>
      </c>
      <c r="C32" s="170" t="s">
        <v>150</v>
      </c>
      <c r="D32" s="165" t="s">
        <v>114</v>
      </c>
      <c r="E32" s="166">
        <v>1</v>
      </c>
      <c r="F32" s="167">
        <v>0</v>
      </c>
      <c r="G32" s="168">
        <f t="shared" si="0"/>
        <v>0</v>
      </c>
      <c r="H32" s="149">
        <v>5318</v>
      </c>
      <c r="I32" s="149">
        <f t="shared" si="1"/>
        <v>5318</v>
      </c>
      <c r="J32" s="149">
        <v>0</v>
      </c>
      <c r="K32" s="149">
        <f t="shared" si="2"/>
        <v>0</v>
      </c>
      <c r="L32" s="149">
        <v>21</v>
      </c>
      <c r="M32" s="149">
        <f t="shared" si="3"/>
        <v>0</v>
      </c>
      <c r="N32" s="149">
        <v>0.013</v>
      </c>
      <c r="O32" s="149">
        <f t="shared" si="4"/>
        <v>0.01</v>
      </c>
      <c r="P32" s="149">
        <v>0</v>
      </c>
      <c r="Q32" s="149">
        <f t="shared" si="5"/>
        <v>0</v>
      </c>
      <c r="R32" s="149" t="s">
        <v>151</v>
      </c>
      <c r="S32" s="149" t="s">
        <v>106</v>
      </c>
      <c r="T32" s="149" t="s">
        <v>111</v>
      </c>
      <c r="U32" s="149">
        <v>0</v>
      </c>
      <c r="V32" s="149">
        <f t="shared" si="6"/>
        <v>0</v>
      </c>
      <c r="W32" s="149"/>
      <c r="X32" s="149" t="s">
        <v>152</v>
      </c>
      <c r="Y32" s="146"/>
      <c r="Z32" s="146"/>
      <c r="AA32" s="146"/>
      <c r="AB32" s="146"/>
      <c r="AC32" s="146"/>
      <c r="AD32" s="146"/>
      <c r="AE32" s="146"/>
      <c r="AF32" s="146"/>
      <c r="AG32" s="146" t="s">
        <v>153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ht="12.75" outlineLevel="1">
      <c r="A33" s="163">
        <v>19</v>
      </c>
      <c r="B33" s="164" t="s">
        <v>154</v>
      </c>
      <c r="C33" s="170" t="s">
        <v>155</v>
      </c>
      <c r="D33" s="165" t="s">
        <v>114</v>
      </c>
      <c r="E33" s="166">
        <v>1</v>
      </c>
      <c r="F33" s="167">
        <v>0</v>
      </c>
      <c r="G33" s="168">
        <f t="shared" si="0"/>
        <v>0</v>
      </c>
      <c r="H33" s="149">
        <v>1034</v>
      </c>
      <c r="I33" s="149">
        <f t="shared" si="1"/>
        <v>1034</v>
      </c>
      <c r="J33" s="149">
        <v>0</v>
      </c>
      <c r="K33" s="149">
        <f t="shared" si="2"/>
        <v>0</v>
      </c>
      <c r="L33" s="149">
        <v>21</v>
      </c>
      <c r="M33" s="149">
        <f t="shared" si="3"/>
        <v>0</v>
      </c>
      <c r="N33" s="149">
        <v>0.011</v>
      </c>
      <c r="O33" s="149">
        <f t="shared" si="4"/>
        <v>0.01</v>
      </c>
      <c r="P33" s="149">
        <v>0</v>
      </c>
      <c r="Q33" s="149">
        <f t="shared" si="5"/>
        <v>0</v>
      </c>
      <c r="R33" s="149" t="s">
        <v>151</v>
      </c>
      <c r="S33" s="149" t="s">
        <v>106</v>
      </c>
      <c r="T33" s="149" t="s">
        <v>106</v>
      </c>
      <c r="U33" s="149">
        <v>0</v>
      </c>
      <c r="V33" s="149">
        <f t="shared" si="6"/>
        <v>0</v>
      </c>
      <c r="W33" s="149"/>
      <c r="X33" s="149" t="s">
        <v>152</v>
      </c>
      <c r="Y33" s="146"/>
      <c r="Z33" s="146"/>
      <c r="AA33" s="146"/>
      <c r="AB33" s="146"/>
      <c r="AC33" s="146"/>
      <c r="AD33" s="146"/>
      <c r="AE33" s="146"/>
      <c r="AF33" s="146"/>
      <c r="AG33" s="146" t="s">
        <v>153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33" ht="12.75">
      <c r="A34" s="151" t="s">
        <v>101</v>
      </c>
      <c r="B34" s="152" t="s">
        <v>69</v>
      </c>
      <c r="C34" s="169" t="s">
        <v>70</v>
      </c>
      <c r="D34" s="153"/>
      <c r="E34" s="154"/>
      <c r="F34" s="155"/>
      <c r="G34" s="156">
        <f>SUMIF(AG35:AG41,"&lt;&gt;NOR",G35:G41)</f>
        <v>0</v>
      </c>
      <c r="H34" s="150"/>
      <c r="I34" s="150">
        <f>SUM(I35:I41)</f>
        <v>4712.68</v>
      </c>
      <c r="J34" s="150"/>
      <c r="K34" s="150">
        <f>SUM(K35:K41)</f>
        <v>9033.7</v>
      </c>
      <c r="L34" s="150"/>
      <c r="M34" s="150">
        <f>SUM(M35:M41)</f>
        <v>0</v>
      </c>
      <c r="N34" s="150"/>
      <c r="O34" s="150">
        <f>SUM(O35:O41)</f>
        <v>0.2</v>
      </c>
      <c r="P34" s="150"/>
      <c r="Q34" s="150">
        <f>SUM(Q35:Q41)</f>
        <v>0</v>
      </c>
      <c r="R34" s="150"/>
      <c r="S34" s="150"/>
      <c r="T34" s="150"/>
      <c r="U34" s="150"/>
      <c r="V34" s="150">
        <f>SUM(V35:V41)</f>
        <v>15.65</v>
      </c>
      <c r="W34" s="150"/>
      <c r="X34" s="150"/>
      <c r="AG34" t="s">
        <v>102</v>
      </c>
    </row>
    <row r="35" spans="1:60" ht="12.75" outlineLevel="1">
      <c r="A35" s="163">
        <v>20</v>
      </c>
      <c r="B35" s="164" t="s">
        <v>156</v>
      </c>
      <c r="C35" s="170" t="s">
        <v>157</v>
      </c>
      <c r="D35" s="165" t="s">
        <v>122</v>
      </c>
      <c r="E35" s="166">
        <v>1.95</v>
      </c>
      <c r="F35" s="167">
        <v>0</v>
      </c>
      <c r="G35" s="168">
        <f aca="true" t="shared" si="7" ref="G35:G41">ROUND(E35*F35,2)</f>
        <v>0</v>
      </c>
      <c r="H35" s="149">
        <v>20.78</v>
      </c>
      <c r="I35" s="149">
        <f aca="true" t="shared" si="8" ref="I35:I41">ROUND(E35*H35,2)</f>
        <v>40.52</v>
      </c>
      <c r="J35" s="149">
        <v>34.62</v>
      </c>
      <c r="K35" s="149">
        <f aca="true" t="shared" si="9" ref="K35:K41">ROUND(E35*J35,2)</f>
        <v>67.51</v>
      </c>
      <c r="L35" s="149">
        <v>21</v>
      </c>
      <c r="M35" s="149">
        <f aca="true" t="shared" si="10" ref="M35:M41">G35*(1+L35/100)</f>
        <v>0</v>
      </c>
      <c r="N35" s="149">
        <v>4E-05</v>
      </c>
      <c r="O35" s="149">
        <f aca="true" t="shared" si="11" ref="O35:O41">ROUND(E35*N35,2)</f>
        <v>0</v>
      </c>
      <c r="P35" s="149">
        <v>0</v>
      </c>
      <c r="Q35" s="149">
        <f aca="true" t="shared" si="12" ref="Q35:Q41">ROUND(E35*P35,2)</f>
        <v>0</v>
      </c>
      <c r="R35" s="149"/>
      <c r="S35" s="149" t="s">
        <v>106</v>
      </c>
      <c r="T35" s="149" t="s">
        <v>106</v>
      </c>
      <c r="U35" s="149">
        <v>0.07</v>
      </c>
      <c r="V35" s="149">
        <f aca="true" t="shared" si="13" ref="V35:V41">ROUND(E35*U35,2)</f>
        <v>0.14</v>
      </c>
      <c r="W35" s="149"/>
      <c r="X35" s="149" t="s">
        <v>107</v>
      </c>
      <c r="Y35" s="146"/>
      <c r="Z35" s="146"/>
      <c r="AA35" s="146"/>
      <c r="AB35" s="146"/>
      <c r="AC35" s="146"/>
      <c r="AD35" s="146"/>
      <c r="AE35" s="146"/>
      <c r="AF35" s="146"/>
      <c r="AG35" s="146" t="s">
        <v>108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ht="12.75" outlineLevel="1">
      <c r="A36" s="163">
        <v>21</v>
      </c>
      <c r="B36" s="164" t="s">
        <v>158</v>
      </c>
      <c r="C36" s="170" t="s">
        <v>159</v>
      </c>
      <c r="D36" s="165" t="s">
        <v>105</v>
      </c>
      <c r="E36" s="166">
        <v>11</v>
      </c>
      <c r="F36" s="167">
        <v>0</v>
      </c>
      <c r="G36" s="168">
        <f t="shared" si="7"/>
        <v>0</v>
      </c>
      <c r="H36" s="149">
        <v>86.56</v>
      </c>
      <c r="I36" s="149">
        <f t="shared" si="8"/>
        <v>952.16</v>
      </c>
      <c r="J36" s="149">
        <v>538.44</v>
      </c>
      <c r="K36" s="149">
        <f t="shared" si="9"/>
        <v>5922.84</v>
      </c>
      <c r="L36" s="149">
        <v>21</v>
      </c>
      <c r="M36" s="149">
        <f t="shared" si="10"/>
        <v>0</v>
      </c>
      <c r="N36" s="149">
        <v>0.00503</v>
      </c>
      <c r="O36" s="149">
        <f t="shared" si="11"/>
        <v>0.06</v>
      </c>
      <c r="P36" s="149">
        <v>0</v>
      </c>
      <c r="Q36" s="149">
        <f t="shared" si="12"/>
        <v>0</v>
      </c>
      <c r="R36" s="149"/>
      <c r="S36" s="149" t="s">
        <v>106</v>
      </c>
      <c r="T36" s="149" t="s">
        <v>106</v>
      </c>
      <c r="U36" s="149">
        <v>1.0746</v>
      </c>
      <c r="V36" s="149">
        <f t="shared" si="13"/>
        <v>11.82</v>
      </c>
      <c r="W36" s="149"/>
      <c r="X36" s="149" t="s">
        <v>107</v>
      </c>
      <c r="Y36" s="146"/>
      <c r="Z36" s="146"/>
      <c r="AA36" s="146"/>
      <c r="AB36" s="146"/>
      <c r="AC36" s="146"/>
      <c r="AD36" s="146"/>
      <c r="AE36" s="146"/>
      <c r="AF36" s="146"/>
      <c r="AG36" s="146" t="s">
        <v>108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ht="12.75" outlineLevel="1">
      <c r="A37" s="163">
        <v>22</v>
      </c>
      <c r="B37" s="164" t="s">
        <v>160</v>
      </c>
      <c r="C37" s="170" t="s">
        <v>161</v>
      </c>
      <c r="D37" s="165" t="s">
        <v>105</v>
      </c>
      <c r="E37" s="166">
        <v>11</v>
      </c>
      <c r="F37" s="167">
        <v>0</v>
      </c>
      <c r="G37" s="168">
        <f t="shared" si="7"/>
        <v>0</v>
      </c>
      <c r="H37" s="149">
        <v>0</v>
      </c>
      <c r="I37" s="149">
        <f t="shared" si="8"/>
        <v>0</v>
      </c>
      <c r="J37" s="149">
        <v>64.9</v>
      </c>
      <c r="K37" s="149">
        <f t="shared" si="9"/>
        <v>713.9</v>
      </c>
      <c r="L37" s="149">
        <v>21</v>
      </c>
      <c r="M37" s="149">
        <f t="shared" si="10"/>
        <v>0</v>
      </c>
      <c r="N37" s="149">
        <v>0</v>
      </c>
      <c r="O37" s="149">
        <f t="shared" si="11"/>
        <v>0</v>
      </c>
      <c r="P37" s="149">
        <v>0</v>
      </c>
      <c r="Q37" s="149">
        <f t="shared" si="12"/>
        <v>0</v>
      </c>
      <c r="R37" s="149"/>
      <c r="S37" s="149" t="s">
        <v>106</v>
      </c>
      <c r="T37" s="149" t="s">
        <v>106</v>
      </c>
      <c r="U37" s="149">
        <v>0.13</v>
      </c>
      <c r="V37" s="149">
        <f t="shared" si="13"/>
        <v>1.43</v>
      </c>
      <c r="W37" s="149"/>
      <c r="X37" s="149" t="s">
        <v>107</v>
      </c>
      <c r="Y37" s="146"/>
      <c r="Z37" s="146"/>
      <c r="AA37" s="146"/>
      <c r="AB37" s="146"/>
      <c r="AC37" s="146"/>
      <c r="AD37" s="146"/>
      <c r="AE37" s="146"/>
      <c r="AF37" s="146"/>
      <c r="AG37" s="146" t="s">
        <v>108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ht="22.5" outlineLevel="1">
      <c r="A38" s="163">
        <v>23</v>
      </c>
      <c r="B38" s="164" t="s">
        <v>162</v>
      </c>
      <c r="C38" s="170" t="s">
        <v>163</v>
      </c>
      <c r="D38" s="165" t="s">
        <v>122</v>
      </c>
      <c r="E38" s="166">
        <v>5.5</v>
      </c>
      <c r="F38" s="167">
        <v>0</v>
      </c>
      <c r="G38" s="168">
        <f t="shared" si="7"/>
        <v>0</v>
      </c>
      <c r="H38" s="149">
        <v>0</v>
      </c>
      <c r="I38" s="149">
        <f t="shared" si="8"/>
        <v>0</v>
      </c>
      <c r="J38" s="149">
        <v>59.9</v>
      </c>
      <c r="K38" s="149">
        <f t="shared" si="9"/>
        <v>329.45</v>
      </c>
      <c r="L38" s="149">
        <v>21</v>
      </c>
      <c r="M38" s="149">
        <f t="shared" si="10"/>
        <v>0</v>
      </c>
      <c r="N38" s="149">
        <v>0</v>
      </c>
      <c r="O38" s="149">
        <f t="shared" si="11"/>
        <v>0</v>
      </c>
      <c r="P38" s="149">
        <v>0</v>
      </c>
      <c r="Q38" s="149">
        <f t="shared" si="12"/>
        <v>0</v>
      </c>
      <c r="R38" s="149"/>
      <c r="S38" s="149" t="s">
        <v>106</v>
      </c>
      <c r="T38" s="149" t="s">
        <v>106</v>
      </c>
      <c r="U38" s="149">
        <v>0.12</v>
      </c>
      <c r="V38" s="149">
        <f t="shared" si="13"/>
        <v>0.66</v>
      </c>
      <c r="W38" s="149"/>
      <c r="X38" s="149" t="s">
        <v>107</v>
      </c>
      <c r="Y38" s="146"/>
      <c r="Z38" s="146"/>
      <c r="AA38" s="146"/>
      <c r="AB38" s="146"/>
      <c r="AC38" s="146"/>
      <c r="AD38" s="146"/>
      <c r="AE38" s="146"/>
      <c r="AF38" s="146"/>
      <c r="AG38" s="146" t="s">
        <v>108</v>
      </c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ht="12.75" outlineLevel="1">
      <c r="A39" s="163">
        <v>24</v>
      </c>
      <c r="B39" s="164" t="s">
        <v>164</v>
      </c>
      <c r="C39" s="170" t="s">
        <v>165</v>
      </c>
      <c r="D39" s="165" t="s">
        <v>117</v>
      </c>
      <c r="E39" s="166">
        <v>1</v>
      </c>
      <c r="F39" s="167">
        <v>0</v>
      </c>
      <c r="G39" s="168">
        <f t="shared" si="7"/>
        <v>0</v>
      </c>
      <c r="H39" s="149">
        <v>0</v>
      </c>
      <c r="I39" s="149">
        <f t="shared" si="8"/>
        <v>0</v>
      </c>
      <c r="J39" s="149">
        <v>2000</v>
      </c>
      <c r="K39" s="149">
        <f t="shared" si="9"/>
        <v>2000</v>
      </c>
      <c r="L39" s="149">
        <v>21</v>
      </c>
      <c r="M39" s="149">
        <f t="shared" si="10"/>
        <v>0</v>
      </c>
      <c r="N39" s="149">
        <v>0</v>
      </c>
      <c r="O39" s="149">
        <f t="shared" si="11"/>
        <v>0</v>
      </c>
      <c r="P39" s="149">
        <v>0</v>
      </c>
      <c r="Q39" s="149">
        <f t="shared" si="12"/>
        <v>0</v>
      </c>
      <c r="R39" s="149"/>
      <c r="S39" s="149" t="s">
        <v>106</v>
      </c>
      <c r="T39" s="149" t="s">
        <v>111</v>
      </c>
      <c r="U39" s="149">
        <v>1.598</v>
      </c>
      <c r="V39" s="149">
        <f t="shared" si="13"/>
        <v>1.6</v>
      </c>
      <c r="W39" s="149"/>
      <c r="X39" s="149" t="s">
        <v>107</v>
      </c>
      <c r="Y39" s="146"/>
      <c r="Z39" s="146"/>
      <c r="AA39" s="146"/>
      <c r="AB39" s="146"/>
      <c r="AC39" s="146"/>
      <c r="AD39" s="146"/>
      <c r="AE39" s="146"/>
      <c r="AF39" s="146"/>
      <c r="AG39" s="146" t="s">
        <v>108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ht="22.5" outlineLevel="1">
      <c r="A40" s="163">
        <v>25</v>
      </c>
      <c r="B40" s="164" t="s">
        <v>166</v>
      </c>
      <c r="C40" s="170" t="s">
        <v>167</v>
      </c>
      <c r="D40" s="165" t="s">
        <v>114</v>
      </c>
      <c r="E40" s="166">
        <v>3</v>
      </c>
      <c r="F40" s="167">
        <v>0</v>
      </c>
      <c r="G40" s="168">
        <f t="shared" si="7"/>
        <v>0</v>
      </c>
      <c r="H40" s="149">
        <v>85</v>
      </c>
      <c r="I40" s="149">
        <f t="shared" si="8"/>
        <v>255</v>
      </c>
      <c r="J40" s="149">
        <v>0</v>
      </c>
      <c r="K40" s="149">
        <f t="shared" si="9"/>
        <v>0</v>
      </c>
      <c r="L40" s="149">
        <v>21</v>
      </c>
      <c r="M40" s="149">
        <f t="shared" si="10"/>
        <v>0</v>
      </c>
      <c r="N40" s="149">
        <v>0.00018</v>
      </c>
      <c r="O40" s="149">
        <f t="shared" si="11"/>
        <v>0</v>
      </c>
      <c r="P40" s="149">
        <v>0</v>
      </c>
      <c r="Q40" s="149">
        <f t="shared" si="12"/>
        <v>0</v>
      </c>
      <c r="R40" s="149" t="s">
        <v>151</v>
      </c>
      <c r="S40" s="149" t="s">
        <v>106</v>
      </c>
      <c r="T40" s="149" t="s">
        <v>111</v>
      </c>
      <c r="U40" s="149">
        <v>0</v>
      </c>
      <c r="V40" s="149">
        <f t="shared" si="13"/>
        <v>0</v>
      </c>
      <c r="W40" s="149"/>
      <c r="X40" s="149" t="s">
        <v>152</v>
      </c>
      <c r="Y40" s="146"/>
      <c r="Z40" s="146"/>
      <c r="AA40" s="146"/>
      <c r="AB40" s="146"/>
      <c r="AC40" s="146"/>
      <c r="AD40" s="146"/>
      <c r="AE40" s="146"/>
      <c r="AF40" s="146"/>
      <c r="AG40" s="146" t="s">
        <v>153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ht="22.5" outlineLevel="1">
      <c r="A41" s="163">
        <v>26</v>
      </c>
      <c r="B41" s="164" t="s">
        <v>168</v>
      </c>
      <c r="C41" s="170" t="s">
        <v>169</v>
      </c>
      <c r="D41" s="165" t="s">
        <v>105</v>
      </c>
      <c r="E41" s="166">
        <v>11.55</v>
      </c>
      <c r="F41" s="167">
        <v>0</v>
      </c>
      <c r="G41" s="168">
        <f t="shared" si="7"/>
        <v>0</v>
      </c>
      <c r="H41" s="149">
        <v>300</v>
      </c>
      <c r="I41" s="149">
        <f t="shared" si="8"/>
        <v>3465</v>
      </c>
      <c r="J41" s="149">
        <v>0</v>
      </c>
      <c r="K41" s="149">
        <f t="shared" si="9"/>
        <v>0</v>
      </c>
      <c r="L41" s="149">
        <v>21</v>
      </c>
      <c r="M41" s="149">
        <f t="shared" si="10"/>
        <v>0</v>
      </c>
      <c r="N41" s="149">
        <v>0.0122</v>
      </c>
      <c r="O41" s="149">
        <f t="shared" si="11"/>
        <v>0.14</v>
      </c>
      <c r="P41" s="149">
        <v>0</v>
      </c>
      <c r="Q41" s="149">
        <f t="shared" si="12"/>
        <v>0</v>
      </c>
      <c r="R41" s="149" t="s">
        <v>151</v>
      </c>
      <c r="S41" s="149" t="s">
        <v>106</v>
      </c>
      <c r="T41" s="149" t="s">
        <v>111</v>
      </c>
      <c r="U41" s="149">
        <v>0</v>
      </c>
      <c r="V41" s="149">
        <f t="shared" si="13"/>
        <v>0</v>
      </c>
      <c r="W41" s="149"/>
      <c r="X41" s="149" t="s">
        <v>152</v>
      </c>
      <c r="Y41" s="146"/>
      <c r="Z41" s="146"/>
      <c r="AA41" s="146"/>
      <c r="AB41" s="146"/>
      <c r="AC41" s="146"/>
      <c r="AD41" s="146"/>
      <c r="AE41" s="146"/>
      <c r="AF41" s="146"/>
      <c r="AG41" s="146" t="s">
        <v>153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33" ht="12.75">
      <c r="A42" s="151" t="s">
        <v>101</v>
      </c>
      <c r="B42" s="152" t="s">
        <v>71</v>
      </c>
      <c r="C42" s="169" t="s">
        <v>72</v>
      </c>
      <c r="D42" s="153"/>
      <c r="E42" s="154"/>
      <c r="F42" s="155"/>
      <c r="G42" s="156">
        <f>SUMIF(AG43:AG49,"&lt;&gt;NOR",G43:G49)</f>
        <v>0</v>
      </c>
      <c r="H42" s="150"/>
      <c r="I42" s="150">
        <f>SUM(I43:I49)</f>
        <v>0</v>
      </c>
      <c r="J42" s="150"/>
      <c r="K42" s="150">
        <f>SUM(K43:K49)</f>
        <v>585.6700000000001</v>
      </c>
      <c r="L42" s="150"/>
      <c r="M42" s="150">
        <f>SUM(M43:M49)</f>
        <v>0</v>
      </c>
      <c r="N42" s="150"/>
      <c r="O42" s="150">
        <f>SUM(O43:O49)</f>
        <v>0</v>
      </c>
      <c r="P42" s="150"/>
      <c r="Q42" s="150">
        <f>SUM(Q43:Q49)</f>
        <v>0</v>
      </c>
      <c r="R42" s="150"/>
      <c r="S42" s="150"/>
      <c r="T42" s="150"/>
      <c r="U42" s="150"/>
      <c r="V42" s="150">
        <f>SUM(V43:V49)</f>
        <v>0.3</v>
      </c>
      <c r="W42" s="150"/>
      <c r="X42" s="150"/>
      <c r="AG42" t="s">
        <v>102</v>
      </c>
    </row>
    <row r="43" spans="1:60" ht="12.75" outlineLevel="1">
      <c r="A43" s="163">
        <v>27</v>
      </c>
      <c r="B43" s="164" t="s">
        <v>170</v>
      </c>
      <c r="C43" s="170" t="s">
        <v>171</v>
      </c>
      <c r="D43" s="165" t="s">
        <v>125</v>
      </c>
      <c r="E43" s="166">
        <v>2</v>
      </c>
      <c r="F43" s="167">
        <v>0</v>
      </c>
      <c r="G43" s="168">
        <f aca="true" t="shared" si="14" ref="G43:G49">ROUND(E43*F43,2)</f>
        <v>0</v>
      </c>
      <c r="H43" s="149">
        <v>0</v>
      </c>
      <c r="I43" s="149">
        <f aca="true" t="shared" si="15" ref="I43:I49">ROUND(E43*H43,2)</f>
        <v>0</v>
      </c>
      <c r="J43" s="149">
        <v>100</v>
      </c>
      <c r="K43" s="149">
        <f aca="true" t="shared" si="16" ref="K43:K49">ROUND(E43*J43,2)</f>
        <v>200</v>
      </c>
      <c r="L43" s="149">
        <v>21</v>
      </c>
      <c r="M43" s="149">
        <f aca="true" t="shared" si="17" ref="M43:M49">G43*(1+L43/100)</f>
        <v>0</v>
      </c>
      <c r="N43" s="149">
        <v>0</v>
      </c>
      <c r="O43" s="149">
        <f aca="true" t="shared" si="18" ref="O43:O49">ROUND(E43*N43,2)</f>
        <v>0</v>
      </c>
      <c r="P43" s="149">
        <v>0</v>
      </c>
      <c r="Q43" s="149">
        <f aca="true" t="shared" si="19" ref="Q43:Q49">ROUND(E43*P43,2)</f>
        <v>0</v>
      </c>
      <c r="R43" s="149"/>
      <c r="S43" s="149" t="s">
        <v>106</v>
      </c>
      <c r="T43" s="149" t="s">
        <v>111</v>
      </c>
      <c r="U43" s="149">
        <v>0</v>
      </c>
      <c r="V43" s="149">
        <f aca="true" t="shared" si="20" ref="V43:V49">ROUND(E43*U43,2)</f>
        <v>0</v>
      </c>
      <c r="W43" s="149"/>
      <c r="X43" s="149" t="s">
        <v>107</v>
      </c>
      <c r="Y43" s="146"/>
      <c r="Z43" s="146"/>
      <c r="AA43" s="146"/>
      <c r="AB43" s="146"/>
      <c r="AC43" s="146"/>
      <c r="AD43" s="146"/>
      <c r="AE43" s="146"/>
      <c r="AF43" s="146"/>
      <c r="AG43" s="146" t="s">
        <v>108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ht="12.75" outlineLevel="1">
      <c r="A44" s="163">
        <v>28</v>
      </c>
      <c r="B44" s="164" t="s">
        <v>172</v>
      </c>
      <c r="C44" s="170" t="s">
        <v>173</v>
      </c>
      <c r="D44" s="165" t="s">
        <v>174</v>
      </c>
      <c r="E44" s="166">
        <v>0.211</v>
      </c>
      <c r="F44" s="167">
        <v>0</v>
      </c>
      <c r="G44" s="168">
        <f t="shared" si="14"/>
        <v>0</v>
      </c>
      <c r="H44" s="149">
        <v>0</v>
      </c>
      <c r="I44" s="149">
        <f t="shared" si="15"/>
        <v>0</v>
      </c>
      <c r="J44" s="149">
        <v>136.5</v>
      </c>
      <c r="K44" s="149">
        <f t="shared" si="16"/>
        <v>28.8</v>
      </c>
      <c r="L44" s="149">
        <v>21</v>
      </c>
      <c r="M44" s="149">
        <f t="shared" si="17"/>
        <v>0</v>
      </c>
      <c r="N44" s="149">
        <v>0</v>
      </c>
      <c r="O44" s="149">
        <f t="shared" si="18"/>
        <v>0</v>
      </c>
      <c r="P44" s="149">
        <v>0</v>
      </c>
      <c r="Q44" s="149">
        <f t="shared" si="19"/>
        <v>0</v>
      </c>
      <c r="R44" s="149"/>
      <c r="S44" s="149" t="s">
        <v>106</v>
      </c>
      <c r="T44" s="149" t="s">
        <v>106</v>
      </c>
      <c r="U44" s="149">
        <v>0</v>
      </c>
      <c r="V44" s="149">
        <f t="shared" si="20"/>
        <v>0</v>
      </c>
      <c r="W44" s="149"/>
      <c r="X44" s="149" t="s">
        <v>175</v>
      </c>
      <c r="Y44" s="146"/>
      <c r="Z44" s="146"/>
      <c r="AA44" s="146"/>
      <c r="AB44" s="146"/>
      <c r="AC44" s="146"/>
      <c r="AD44" s="146"/>
      <c r="AE44" s="146"/>
      <c r="AF44" s="146"/>
      <c r="AG44" s="146" t="s">
        <v>176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ht="12.75" outlineLevel="1">
      <c r="A45" s="163">
        <v>29</v>
      </c>
      <c r="B45" s="164" t="s">
        <v>177</v>
      </c>
      <c r="C45" s="170" t="s">
        <v>178</v>
      </c>
      <c r="D45" s="165" t="s">
        <v>174</v>
      </c>
      <c r="E45" s="166">
        <v>1.899</v>
      </c>
      <c r="F45" s="167">
        <v>0</v>
      </c>
      <c r="G45" s="168">
        <f t="shared" si="14"/>
        <v>0</v>
      </c>
      <c r="H45" s="149">
        <v>0</v>
      </c>
      <c r="I45" s="149">
        <f t="shared" si="15"/>
        <v>0</v>
      </c>
      <c r="J45" s="149">
        <v>93</v>
      </c>
      <c r="K45" s="149">
        <f t="shared" si="16"/>
        <v>176.61</v>
      </c>
      <c r="L45" s="149">
        <v>21</v>
      </c>
      <c r="M45" s="149">
        <f t="shared" si="17"/>
        <v>0</v>
      </c>
      <c r="N45" s="149">
        <v>0</v>
      </c>
      <c r="O45" s="149">
        <f t="shared" si="18"/>
        <v>0</v>
      </c>
      <c r="P45" s="149">
        <v>0</v>
      </c>
      <c r="Q45" s="149">
        <f t="shared" si="19"/>
        <v>0</v>
      </c>
      <c r="R45" s="149"/>
      <c r="S45" s="149" t="s">
        <v>106</v>
      </c>
      <c r="T45" s="149" t="s">
        <v>106</v>
      </c>
      <c r="U45" s="149">
        <v>0</v>
      </c>
      <c r="V45" s="149">
        <f t="shared" si="20"/>
        <v>0</v>
      </c>
      <c r="W45" s="149"/>
      <c r="X45" s="149" t="s">
        <v>175</v>
      </c>
      <c r="Y45" s="146"/>
      <c r="Z45" s="146"/>
      <c r="AA45" s="146"/>
      <c r="AB45" s="146"/>
      <c r="AC45" s="146"/>
      <c r="AD45" s="146"/>
      <c r="AE45" s="146"/>
      <c r="AF45" s="146"/>
      <c r="AG45" s="146" t="s">
        <v>176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ht="12.75" outlineLevel="1">
      <c r="A46" s="163">
        <v>30</v>
      </c>
      <c r="B46" s="164" t="s">
        <v>179</v>
      </c>
      <c r="C46" s="170" t="s">
        <v>180</v>
      </c>
      <c r="D46" s="165" t="s">
        <v>174</v>
      </c>
      <c r="E46" s="166">
        <v>0.211</v>
      </c>
      <c r="F46" s="167">
        <v>0</v>
      </c>
      <c r="G46" s="168">
        <f t="shared" si="14"/>
        <v>0</v>
      </c>
      <c r="H46" s="149">
        <v>0</v>
      </c>
      <c r="I46" s="149">
        <f t="shared" si="15"/>
        <v>0</v>
      </c>
      <c r="J46" s="149">
        <v>166</v>
      </c>
      <c r="K46" s="149">
        <f t="shared" si="16"/>
        <v>35.03</v>
      </c>
      <c r="L46" s="149">
        <v>21</v>
      </c>
      <c r="M46" s="149">
        <f t="shared" si="17"/>
        <v>0</v>
      </c>
      <c r="N46" s="149">
        <v>0</v>
      </c>
      <c r="O46" s="149">
        <f t="shared" si="18"/>
        <v>0</v>
      </c>
      <c r="P46" s="149">
        <v>0</v>
      </c>
      <c r="Q46" s="149">
        <f t="shared" si="19"/>
        <v>0</v>
      </c>
      <c r="R46" s="149"/>
      <c r="S46" s="149" t="s">
        <v>106</v>
      </c>
      <c r="T46" s="149" t="s">
        <v>106</v>
      </c>
      <c r="U46" s="149">
        <v>0.277</v>
      </c>
      <c r="V46" s="149">
        <f t="shared" si="20"/>
        <v>0.06</v>
      </c>
      <c r="W46" s="149"/>
      <c r="X46" s="149" t="s">
        <v>175</v>
      </c>
      <c r="Y46" s="146"/>
      <c r="Z46" s="146"/>
      <c r="AA46" s="146"/>
      <c r="AB46" s="146"/>
      <c r="AC46" s="146"/>
      <c r="AD46" s="146"/>
      <c r="AE46" s="146"/>
      <c r="AF46" s="146"/>
      <c r="AG46" s="146" t="s">
        <v>176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ht="12.75" outlineLevel="1">
      <c r="A47" s="163">
        <v>31</v>
      </c>
      <c r="B47" s="164" t="s">
        <v>181</v>
      </c>
      <c r="C47" s="170" t="s">
        <v>182</v>
      </c>
      <c r="D47" s="165" t="s">
        <v>174</v>
      </c>
      <c r="E47" s="166">
        <v>0.211</v>
      </c>
      <c r="F47" s="167">
        <v>0</v>
      </c>
      <c r="G47" s="168">
        <f t="shared" si="14"/>
        <v>0</v>
      </c>
      <c r="H47" s="149">
        <v>0</v>
      </c>
      <c r="I47" s="149">
        <f t="shared" si="15"/>
        <v>0</v>
      </c>
      <c r="J47" s="149">
        <v>317.5</v>
      </c>
      <c r="K47" s="149">
        <f t="shared" si="16"/>
        <v>66.99</v>
      </c>
      <c r="L47" s="149">
        <v>21</v>
      </c>
      <c r="M47" s="149">
        <f t="shared" si="17"/>
        <v>0</v>
      </c>
      <c r="N47" s="149">
        <v>0</v>
      </c>
      <c r="O47" s="149">
        <f t="shared" si="18"/>
        <v>0</v>
      </c>
      <c r="P47" s="149">
        <v>0</v>
      </c>
      <c r="Q47" s="149">
        <f t="shared" si="19"/>
        <v>0</v>
      </c>
      <c r="R47" s="149"/>
      <c r="S47" s="149" t="s">
        <v>106</v>
      </c>
      <c r="T47" s="149" t="s">
        <v>106</v>
      </c>
      <c r="U47" s="149">
        <v>0.942</v>
      </c>
      <c r="V47" s="149">
        <f t="shared" si="20"/>
        <v>0.2</v>
      </c>
      <c r="W47" s="149"/>
      <c r="X47" s="149" t="s">
        <v>175</v>
      </c>
      <c r="Y47" s="146"/>
      <c r="Z47" s="146"/>
      <c r="AA47" s="146"/>
      <c r="AB47" s="146"/>
      <c r="AC47" s="146"/>
      <c r="AD47" s="146"/>
      <c r="AE47" s="146"/>
      <c r="AF47" s="146"/>
      <c r="AG47" s="146" t="s">
        <v>176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ht="12.75" outlineLevel="1">
      <c r="A48" s="163">
        <v>32</v>
      </c>
      <c r="B48" s="164" t="s">
        <v>183</v>
      </c>
      <c r="C48" s="170" t="s">
        <v>184</v>
      </c>
      <c r="D48" s="165" t="s">
        <v>174</v>
      </c>
      <c r="E48" s="166">
        <v>0.422</v>
      </c>
      <c r="F48" s="167">
        <v>0</v>
      </c>
      <c r="G48" s="168">
        <f t="shared" si="14"/>
        <v>0</v>
      </c>
      <c r="H48" s="149">
        <v>0</v>
      </c>
      <c r="I48" s="149">
        <f t="shared" si="15"/>
        <v>0</v>
      </c>
      <c r="J48" s="149">
        <v>35.4</v>
      </c>
      <c r="K48" s="149">
        <f t="shared" si="16"/>
        <v>14.94</v>
      </c>
      <c r="L48" s="149">
        <v>21</v>
      </c>
      <c r="M48" s="149">
        <f t="shared" si="17"/>
        <v>0</v>
      </c>
      <c r="N48" s="149">
        <v>0</v>
      </c>
      <c r="O48" s="149">
        <f t="shared" si="18"/>
        <v>0</v>
      </c>
      <c r="P48" s="149">
        <v>0</v>
      </c>
      <c r="Q48" s="149">
        <f t="shared" si="19"/>
        <v>0</v>
      </c>
      <c r="R48" s="149"/>
      <c r="S48" s="149" t="s">
        <v>106</v>
      </c>
      <c r="T48" s="149" t="s">
        <v>106</v>
      </c>
      <c r="U48" s="149">
        <v>0.105</v>
      </c>
      <c r="V48" s="149">
        <f t="shared" si="20"/>
        <v>0.04</v>
      </c>
      <c r="W48" s="149"/>
      <c r="X48" s="149" t="s">
        <v>175</v>
      </c>
      <c r="Y48" s="146"/>
      <c r="Z48" s="146"/>
      <c r="AA48" s="146"/>
      <c r="AB48" s="146"/>
      <c r="AC48" s="146"/>
      <c r="AD48" s="146"/>
      <c r="AE48" s="146"/>
      <c r="AF48" s="146"/>
      <c r="AG48" s="146" t="s">
        <v>176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ht="12.75" outlineLevel="1">
      <c r="A49" s="157">
        <v>33</v>
      </c>
      <c r="B49" s="158" t="s">
        <v>185</v>
      </c>
      <c r="C49" s="171" t="s">
        <v>186</v>
      </c>
      <c r="D49" s="159" t="s">
        <v>174</v>
      </c>
      <c r="E49" s="160">
        <v>0.211</v>
      </c>
      <c r="F49" s="161">
        <v>0</v>
      </c>
      <c r="G49" s="162">
        <f t="shared" si="14"/>
        <v>0</v>
      </c>
      <c r="H49" s="149">
        <v>0</v>
      </c>
      <c r="I49" s="149">
        <f t="shared" si="15"/>
        <v>0</v>
      </c>
      <c r="J49" s="149">
        <v>300</v>
      </c>
      <c r="K49" s="149">
        <f t="shared" si="16"/>
        <v>63.3</v>
      </c>
      <c r="L49" s="149">
        <v>21</v>
      </c>
      <c r="M49" s="149">
        <f t="shared" si="17"/>
        <v>0</v>
      </c>
      <c r="N49" s="149">
        <v>0</v>
      </c>
      <c r="O49" s="149">
        <f t="shared" si="18"/>
        <v>0</v>
      </c>
      <c r="P49" s="149">
        <v>0</v>
      </c>
      <c r="Q49" s="149">
        <f t="shared" si="19"/>
        <v>0</v>
      </c>
      <c r="R49" s="149"/>
      <c r="S49" s="149" t="s">
        <v>106</v>
      </c>
      <c r="T49" s="149" t="s">
        <v>106</v>
      </c>
      <c r="U49" s="149">
        <v>0</v>
      </c>
      <c r="V49" s="149">
        <f t="shared" si="20"/>
        <v>0</v>
      </c>
      <c r="W49" s="149"/>
      <c r="X49" s="149" t="s">
        <v>175</v>
      </c>
      <c r="Y49" s="146"/>
      <c r="Z49" s="146"/>
      <c r="AA49" s="146"/>
      <c r="AB49" s="146"/>
      <c r="AC49" s="146"/>
      <c r="AD49" s="146"/>
      <c r="AE49" s="146"/>
      <c r="AF49" s="146"/>
      <c r="AG49" s="146" t="s">
        <v>176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33" ht="12.75">
      <c r="A50" s="3"/>
      <c r="B50" s="4"/>
      <c r="C50" s="172"/>
      <c r="D50" s="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AE50">
        <v>15</v>
      </c>
      <c r="AF50">
        <v>21</v>
      </c>
      <c r="AG50" t="s">
        <v>88</v>
      </c>
    </row>
    <row r="51" spans="3:33" ht="12.75">
      <c r="C51" s="173"/>
      <c r="D51" s="10"/>
      <c r="AG51" t="s">
        <v>187</v>
      </c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/>
  <mergeCells count="4">
    <mergeCell ref="A1:G1"/>
    <mergeCell ref="C2:G2"/>
    <mergeCell ref="C3:G3"/>
    <mergeCell ref="C4:G4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Pavlina</dc:creator>
  <cp:keywords/>
  <dc:description/>
  <cp:lastModifiedBy>admin</cp:lastModifiedBy>
  <cp:lastPrinted>2019-03-19T12:27:02Z</cp:lastPrinted>
  <dcterms:created xsi:type="dcterms:W3CDTF">2009-04-08T07:15:50Z</dcterms:created>
  <dcterms:modified xsi:type="dcterms:W3CDTF">2020-09-22T12:19:34Z</dcterms:modified>
  <cp:category/>
  <cp:version/>
  <cp:contentType/>
  <cp:contentStatus/>
</cp:coreProperties>
</file>