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27495" windowHeight="13995"/>
  </bookViews>
  <sheets>
    <sheet name="Rekapitulácia stavby" sheetId="1" r:id="rId1"/>
    <sheet name="VP - Všobecné položky" sheetId="2" r:id="rId2"/>
    <sheet name="01 - Miestna komunikácia" sheetId="3" r:id="rId3"/>
    <sheet name="200-00 - Most Baratoky" sheetId="4" r:id="rId4"/>
    <sheet name="620 - Verejné osvetlenie" sheetId="5" r:id="rId5"/>
  </sheets>
  <definedNames>
    <definedName name="_xlnm._FilterDatabase" localSheetId="2" hidden="1">'01 - Miestna komunikácia'!$C$124:$K$173</definedName>
    <definedName name="_xlnm._FilterDatabase" localSheetId="3" hidden="1">'200-00 - Most Baratoky'!$C$125:$K$200</definedName>
    <definedName name="_xlnm._FilterDatabase" localSheetId="4" hidden="1">'620 - Verejné osvetlenie'!$C$120:$K$153</definedName>
    <definedName name="_xlnm._FilterDatabase" localSheetId="1" hidden="1">'VP - Všobecné položky'!$C$116:$K$127</definedName>
    <definedName name="_xlnm.Print_Titles" localSheetId="2">'01 - Miestna komunikácia'!$124:$124</definedName>
    <definedName name="_xlnm.Print_Titles" localSheetId="3">'200-00 - Most Baratoky'!$125:$125</definedName>
    <definedName name="_xlnm.Print_Titles" localSheetId="4">'620 - Verejné osvetlenie'!$120:$120</definedName>
    <definedName name="_xlnm.Print_Titles" localSheetId="0">'Rekapitulácia stavby'!$92:$92</definedName>
    <definedName name="_xlnm.Print_Titles" localSheetId="1">'VP - Všobecné položky'!$116:$116</definedName>
    <definedName name="_xlnm.Print_Area" localSheetId="2">'01 - Miestna komunikácia'!$C$4:$J$76,'01 - Miestna komunikácia'!$C$82:$J$106,'01 - Miestna komunikácia'!$C$112:$J$173</definedName>
    <definedName name="_xlnm.Print_Area" localSheetId="3">'200-00 - Most Baratoky'!$C$4:$J$76,'200-00 - Most Baratoky'!$C$82:$J$107,'200-00 - Most Baratoky'!$C$113:$J$200</definedName>
    <definedName name="_xlnm.Print_Area" localSheetId="4">'620 - Verejné osvetlenie'!$C$4:$J$76,'620 - Verejné osvetlenie'!$C$82:$J$102,'620 - Verejné osvetlenie'!$C$108:$J$153</definedName>
    <definedName name="_xlnm.Print_Area" localSheetId="0">'Rekapitulácia stavby'!$D$4:$AO$76,'Rekapitulácia stavby'!$C$82:$AQ$99</definedName>
    <definedName name="_xlnm.Print_Area" localSheetId="1">'VP - Všobecné položky'!$C$4:$J$76,'VP - Všobecné položky'!$C$82:$J$98,'VP - Všobecné položky'!$C$104:$J$127</definedName>
  </definedNames>
  <calcPr calcId="145621"/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T134" i="5" s="1"/>
  <c r="R135" i="5"/>
  <c r="R134" i="5"/>
  <c r="P135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F115" i="5"/>
  <c r="E113" i="5"/>
  <c r="F89" i="5"/>
  <c r="E87" i="5"/>
  <c r="J24" i="5"/>
  <c r="E24" i="5"/>
  <c r="J118" i="5" s="1"/>
  <c r="J23" i="5"/>
  <c r="J21" i="5"/>
  <c r="E21" i="5"/>
  <c r="J117" i="5" s="1"/>
  <c r="J20" i="5"/>
  <c r="J18" i="5"/>
  <c r="E18" i="5"/>
  <c r="F118" i="5" s="1"/>
  <c r="J17" i="5"/>
  <c r="J15" i="5"/>
  <c r="E15" i="5"/>
  <c r="F117" i="5" s="1"/>
  <c r="J14" i="5"/>
  <c r="E7" i="5"/>
  <c r="E111" i="5"/>
  <c r="J37" i="4"/>
  <c r="J36" i="4"/>
  <c r="AY97" i="1" s="1"/>
  <c r="J35" i="4"/>
  <c r="AX97" i="1" s="1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T174" i="4" s="1"/>
  <c r="R175" i="4"/>
  <c r="R174" i="4" s="1"/>
  <c r="P175" i="4"/>
  <c r="P174" i="4" s="1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F120" i="4"/>
  <c r="E118" i="4"/>
  <c r="F89" i="4"/>
  <c r="E87" i="4"/>
  <c r="J24" i="4"/>
  <c r="E24" i="4"/>
  <c r="J123" i="4" s="1"/>
  <c r="J23" i="4"/>
  <c r="J21" i="4"/>
  <c r="E21" i="4"/>
  <c r="J122" i="4" s="1"/>
  <c r="J20" i="4"/>
  <c r="J18" i="4"/>
  <c r="E18" i="4"/>
  <c r="F123" i="4" s="1"/>
  <c r="J17" i="4"/>
  <c r="J15" i="4"/>
  <c r="E15" i="4"/>
  <c r="F122" i="4" s="1"/>
  <c r="J14" i="4"/>
  <c r="E7" i="4"/>
  <c r="E116" i="4"/>
  <c r="J37" i="3"/>
  <c r="J36" i="3"/>
  <c r="AY96" i="1" s="1"/>
  <c r="J35" i="3"/>
  <c r="AX96" i="1" s="1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T154" i="3"/>
  <c r="R155" i="3"/>
  <c r="R154" i="3"/>
  <c r="P155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F119" i="3"/>
  <c r="E117" i="3"/>
  <c r="F89" i="3"/>
  <c r="E87" i="3"/>
  <c r="J24" i="3"/>
  <c r="E24" i="3"/>
  <c r="J122" i="3" s="1"/>
  <c r="J23" i="3"/>
  <c r="J21" i="3"/>
  <c r="E21" i="3"/>
  <c r="J121" i="3" s="1"/>
  <c r="J20" i="3"/>
  <c r="J18" i="3"/>
  <c r="E18" i="3"/>
  <c r="F122" i="3" s="1"/>
  <c r="J17" i="3"/>
  <c r="J15" i="3"/>
  <c r="E15" i="3"/>
  <c r="F91" i="3" s="1"/>
  <c r="J14" i="3"/>
  <c r="E7" i="3"/>
  <c r="E115" i="3"/>
  <c r="J37" i="2"/>
  <c r="J36" i="2"/>
  <c r="AY95" i="1" s="1"/>
  <c r="J35" i="2"/>
  <c r="AX95" i="1" s="1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F111" i="2"/>
  <c r="E109" i="2"/>
  <c r="F89" i="2"/>
  <c r="E87" i="2"/>
  <c r="J24" i="2"/>
  <c r="E24" i="2"/>
  <c r="J114" i="2"/>
  <c r="J23" i="2"/>
  <c r="J21" i="2"/>
  <c r="E21" i="2"/>
  <c r="J113" i="2"/>
  <c r="J20" i="2"/>
  <c r="J18" i="2"/>
  <c r="E18" i="2"/>
  <c r="F92" i="2"/>
  <c r="J17" i="2"/>
  <c r="J15" i="2"/>
  <c r="E15" i="2"/>
  <c r="F113" i="2"/>
  <c r="J14" i="2"/>
  <c r="E7" i="2"/>
  <c r="E107" i="2" s="1"/>
  <c r="L90" i="1"/>
  <c r="AM90" i="1"/>
  <c r="AM89" i="1"/>
  <c r="L89" i="1"/>
  <c r="L87" i="1"/>
  <c r="L85" i="1"/>
  <c r="L84" i="1"/>
  <c r="J153" i="5"/>
  <c r="BK152" i="5"/>
  <c r="J151" i="5"/>
  <c r="BK150" i="5"/>
  <c r="J149" i="5"/>
  <c r="J148" i="5"/>
  <c r="J147" i="5"/>
  <c r="BK146" i="5"/>
  <c r="J145" i="5"/>
  <c r="J144" i="5"/>
  <c r="BK143" i="5"/>
  <c r="J142" i="5"/>
  <c r="BK141" i="5"/>
  <c r="J140" i="5"/>
  <c r="BK138" i="5"/>
  <c r="J137" i="5"/>
  <c r="J135" i="5"/>
  <c r="BK133" i="5"/>
  <c r="J132" i="5"/>
  <c r="BK131" i="5"/>
  <c r="J130" i="5"/>
  <c r="BK129" i="5"/>
  <c r="J128" i="5"/>
  <c r="J126" i="5"/>
  <c r="J125" i="5"/>
  <c r="J124" i="5"/>
  <c r="BK123" i="5"/>
  <c r="J200" i="4"/>
  <c r="BK199" i="4"/>
  <c r="J197" i="4"/>
  <c r="BK196" i="4"/>
  <c r="J195" i="4"/>
  <c r="J193" i="4"/>
  <c r="J192" i="4"/>
  <c r="J191" i="4"/>
  <c r="J190" i="4"/>
  <c r="J189" i="4"/>
  <c r="BK188" i="4"/>
  <c r="J186" i="4"/>
  <c r="J185" i="4"/>
  <c r="J184" i="4"/>
  <c r="J182" i="4"/>
  <c r="J181" i="4"/>
  <c r="BK180" i="4"/>
  <c r="J179" i="4"/>
  <c r="BK178" i="4"/>
  <c r="J177" i="4"/>
  <c r="BK175" i="4"/>
  <c r="J173" i="4"/>
  <c r="BK172" i="4"/>
  <c r="J171" i="4"/>
  <c r="J170" i="4"/>
  <c r="BK169" i="4"/>
  <c r="BK168" i="4"/>
  <c r="J167" i="4"/>
  <c r="J166" i="4"/>
  <c r="BK165" i="4"/>
  <c r="J164" i="4"/>
  <c r="J163" i="4"/>
  <c r="J162" i="4"/>
  <c r="J161" i="4"/>
  <c r="BK160" i="4"/>
  <c r="BK159" i="4"/>
  <c r="J158" i="4"/>
  <c r="J157" i="4"/>
  <c r="BK156" i="4"/>
  <c r="J155" i="4"/>
  <c r="BK154" i="4"/>
  <c r="BK153" i="4"/>
  <c r="BK152" i="4"/>
  <c r="BK151" i="4"/>
  <c r="J150" i="4"/>
  <c r="J149" i="4"/>
  <c r="BK148" i="4"/>
  <c r="BK147" i="4"/>
  <c r="J146" i="4"/>
  <c r="BK145" i="4"/>
  <c r="J144" i="4"/>
  <c r="J143" i="4"/>
  <c r="J142" i="4"/>
  <c r="BK140" i="4"/>
  <c r="BK139" i="4"/>
  <c r="BK137" i="4"/>
  <c r="J136" i="4"/>
  <c r="BK135" i="4"/>
  <c r="BK134" i="4"/>
  <c r="BK133" i="4"/>
  <c r="BK132" i="4"/>
  <c r="J131" i="4"/>
  <c r="J129" i="4"/>
  <c r="J128" i="4"/>
  <c r="J173" i="3"/>
  <c r="J172" i="3"/>
  <c r="J171" i="3"/>
  <c r="J170" i="3"/>
  <c r="J169" i="3"/>
  <c r="BK167" i="3"/>
  <c r="BK166" i="3"/>
  <c r="BK165" i="3"/>
  <c r="BK163" i="3"/>
  <c r="BK162" i="3"/>
  <c r="BK161" i="3"/>
  <c r="J160" i="3"/>
  <c r="BK159" i="3"/>
  <c r="J158" i="3"/>
  <c r="BK157" i="3"/>
  <c r="J157" i="3"/>
  <c r="BK155" i="3"/>
  <c r="J153" i="3"/>
  <c r="J152" i="3"/>
  <c r="J151" i="3"/>
  <c r="BK149" i="3"/>
  <c r="J148" i="3"/>
  <c r="BK147" i="3"/>
  <c r="BK146" i="3"/>
  <c r="BK145" i="3"/>
  <c r="J144" i="3"/>
  <c r="J143" i="3"/>
  <c r="J141" i="3"/>
  <c r="J140" i="3"/>
  <c r="BK139" i="3"/>
  <c r="BK138" i="3"/>
  <c r="J136" i="3"/>
  <c r="BK135" i="3"/>
  <c r="J134" i="3"/>
  <c r="BK132" i="3"/>
  <c r="J131" i="3"/>
  <c r="BK130" i="3"/>
  <c r="BK129" i="3"/>
  <c r="J128" i="3"/>
  <c r="BK127" i="3"/>
  <c r="BK127" i="2"/>
  <c r="BK126" i="2"/>
  <c r="BK125" i="2"/>
  <c r="BK124" i="2"/>
  <c r="J123" i="2"/>
  <c r="BK122" i="2"/>
  <c r="BK121" i="2"/>
  <c r="BK120" i="2"/>
  <c r="J119" i="2"/>
  <c r="BK153" i="5"/>
  <c r="J152" i="5"/>
  <c r="BK151" i="5"/>
  <c r="J150" i="5"/>
  <c r="BK149" i="5"/>
  <c r="BK148" i="5"/>
  <c r="BK147" i="5"/>
  <c r="J146" i="5"/>
  <c r="BK145" i="5"/>
  <c r="BK144" i="5"/>
  <c r="J143" i="5"/>
  <c r="BK142" i="5"/>
  <c r="J141" i="5"/>
  <c r="BK140" i="5"/>
  <c r="J138" i="5"/>
  <c r="BK137" i="5"/>
  <c r="BK135" i="5"/>
  <c r="J133" i="5"/>
  <c r="BK132" i="5"/>
  <c r="J131" i="5"/>
  <c r="BK130" i="5"/>
  <c r="J129" i="5"/>
  <c r="BK128" i="5"/>
  <c r="BK126" i="5"/>
  <c r="BK125" i="5"/>
  <c r="BK124" i="5"/>
  <c r="J123" i="5"/>
  <c r="BK200" i="4"/>
  <c r="J199" i="4"/>
  <c r="BK197" i="4"/>
  <c r="J196" i="4"/>
  <c r="BK195" i="4"/>
  <c r="BK193" i="4"/>
  <c r="BK192" i="4"/>
  <c r="BK191" i="4"/>
  <c r="BK190" i="4"/>
  <c r="BK189" i="4"/>
  <c r="J188" i="4"/>
  <c r="BK186" i="4"/>
  <c r="BK185" i="4"/>
  <c r="BK184" i="4"/>
  <c r="BK182" i="4"/>
  <c r="BK181" i="4"/>
  <c r="J180" i="4"/>
  <c r="BK179" i="4"/>
  <c r="J178" i="4"/>
  <c r="BK177" i="4"/>
  <c r="J175" i="4"/>
  <c r="BK173" i="4"/>
  <c r="J172" i="4"/>
  <c r="BK171" i="4"/>
  <c r="BK170" i="4"/>
  <c r="J169" i="4"/>
  <c r="J168" i="4"/>
  <c r="BK167" i="4"/>
  <c r="BK166" i="4"/>
  <c r="J165" i="4"/>
  <c r="BK164" i="4"/>
  <c r="BK163" i="4"/>
  <c r="BK162" i="4"/>
  <c r="BK161" i="4"/>
  <c r="J160" i="4"/>
  <c r="J159" i="4"/>
  <c r="BK158" i="4"/>
  <c r="BK157" i="4"/>
  <c r="J156" i="4"/>
  <c r="BK155" i="4"/>
  <c r="J154" i="4"/>
  <c r="J153" i="4"/>
  <c r="J152" i="4"/>
  <c r="J151" i="4"/>
  <c r="BK150" i="4"/>
  <c r="BK149" i="4"/>
  <c r="J148" i="4"/>
  <c r="J147" i="4"/>
  <c r="BK146" i="4"/>
  <c r="J145" i="4"/>
  <c r="BK144" i="4"/>
  <c r="BK143" i="4"/>
  <c r="BK142" i="4"/>
  <c r="J140" i="4"/>
  <c r="J139" i="4"/>
  <c r="J137" i="4"/>
  <c r="BK136" i="4"/>
  <c r="J135" i="4"/>
  <c r="J134" i="4"/>
  <c r="J133" i="4"/>
  <c r="J132" i="4"/>
  <c r="BK131" i="4"/>
  <c r="BK129" i="4"/>
  <c r="BK128" i="4"/>
  <c r="BK173" i="3"/>
  <c r="BK172" i="3"/>
  <c r="BK171" i="3"/>
  <c r="BK170" i="3"/>
  <c r="BK169" i="3"/>
  <c r="J167" i="3"/>
  <c r="J166" i="3"/>
  <c r="J165" i="3"/>
  <c r="J163" i="3"/>
  <c r="J162" i="3"/>
  <c r="J161" i="3"/>
  <c r="BK160" i="3"/>
  <c r="J159" i="3"/>
  <c r="BK158" i="3"/>
  <c r="J155" i="3"/>
  <c r="BK153" i="3"/>
  <c r="BK152" i="3"/>
  <c r="BK151" i="3"/>
  <c r="J149" i="3"/>
  <c r="BK148" i="3"/>
  <c r="J147" i="3"/>
  <c r="J146" i="3"/>
  <c r="J145" i="3"/>
  <c r="BK144" i="3"/>
  <c r="BK143" i="3"/>
  <c r="BK141" i="3"/>
  <c r="BK140" i="3"/>
  <c r="J139" i="3"/>
  <c r="J138" i="3"/>
  <c r="BK136" i="3"/>
  <c r="J135" i="3"/>
  <c r="BK134" i="3"/>
  <c r="J132" i="3"/>
  <c r="BK131" i="3"/>
  <c r="J130" i="3"/>
  <c r="J129" i="3"/>
  <c r="BK128" i="3"/>
  <c r="J127" i="3"/>
  <c r="J127" i="2"/>
  <c r="J126" i="2"/>
  <c r="J125" i="2"/>
  <c r="J124" i="2"/>
  <c r="BK123" i="2"/>
  <c r="J122" i="2"/>
  <c r="J121" i="2"/>
  <c r="J120" i="2"/>
  <c r="BK119" i="2"/>
  <c r="AS94" i="1"/>
  <c r="J12" i="5" l="1"/>
  <c r="J115" i="5" s="1"/>
  <c r="J12" i="3"/>
  <c r="J119" i="3" s="1"/>
  <c r="J12" i="2"/>
  <c r="J111" i="2" s="1"/>
  <c r="AM87" i="1"/>
  <c r="J12" i="4"/>
  <c r="J120" i="4" s="1"/>
  <c r="BK118" i="2"/>
  <c r="J118" i="2" s="1"/>
  <c r="J97" i="2" s="1"/>
  <c r="R118" i="2"/>
  <c r="R117" i="2"/>
  <c r="P126" i="3"/>
  <c r="T126" i="3"/>
  <c r="R133" i="3"/>
  <c r="BK137" i="3"/>
  <c r="J137" i="3" s="1"/>
  <c r="J99" i="3" s="1"/>
  <c r="P137" i="3"/>
  <c r="BK142" i="3"/>
  <c r="J142" i="3" s="1"/>
  <c r="J100" i="3" s="1"/>
  <c r="R142" i="3"/>
  <c r="BK150" i="3"/>
  <c r="J150" i="3" s="1"/>
  <c r="J101" i="3" s="1"/>
  <c r="R150" i="3"/>
  <c r="BK156" i="3"/>
  <c r="J156" i="3" s="1"/>
  <c r="J103" i="3" s="1"/>
  <c r="P156" i="3"/>
  <c r="T156" i="3"/>
  <c r="P164" i="3"/>
  <c r="T164" i="3"/>
  <c r="P168" i="3"/>
  <c r="T168" i="3"/>
  <c r="P127" i="4"/>
  <c r="BK130" i="4"/>
  <c r="J130" i="4" s="1"/>
  <c r="J98" i="4" s="1"/>
  <c r="P130" i="4"/>
  <c r="T130" i="4"/>
  <c r="R138" i="4"/>
  <c r="BK141" i="4"/>
  <c r="J141" i="4" s="1"/>
  <c r="J100" i="4" s="1"/>
  <c r="T141" i="4"/>
  <c r="P176" i="4"/>
  <c r="T176" i="4"/>
  <c r="BK183" i="4"/>
  <c r="J183" i="4" s="1"/>
  <c r="J103" i="4" s="1"/>
  <c r="P183" i="4"/>
  <c r="BK187" i="4"/>
  <c r="J187" i="4" s="1"/>
  <c r="J104" i="4" s="1"/>
  <c r="P187" i="4"/>
  <c r="T187" i="4"/>
  <c r="R194" i="4"/>
  <c r="BK198" i="4"/>
  <c r="J198" i="4" s="1"/>
  <c r="J106" i="4" s="1"/>
  <c r="R198" i="4"/>
  <c r="T122" i="5"/>
  <c r="P118" i="2"/>
  <c r="P117" i="2"/>
  <c r="AU95" i="1" s="1"/>
  <c r="T118" i="2"/>
  <c r="T117" i="2" s="1"/>
  <c r="BK126" i="3"/>
  <c r="J126" i="3" s="1"/>
  <c r="J97" i="3" s="1"/>
  <c r="R126" i="3"/>
  <c r="BK133" i="3"/>
  <c r="J133" i="3" s="1"/>
  <c r="J98" i="3" s="1"/>
  <c r="P133" i="3"/>
  <c r="T133" i="3"/>
  <c r="R137" i="3"/>
  <c r="T137" i="3"/>
  <c r="P142" i="3"/>
  <c r="T142" i="3"/>
  <c r="P150" i="3"/>
  <c r="T150" i="3"/>
  <c r="R156" i="3"/>
  <c r="BK164" i="3"/>
  <c r="J164" i="3" s="1"/>
  <c r="J104" i="3" s="1"/>
  <c r="R164" i="3"/>
  <c r="BK168" i="3"/>
  <c r="J168" i="3" s="1"/>
  <c r="J105" i="3" s="1"/>
  <c r="R168" i="3"/>
  <c r="BK127" i="4"/>
  <c r="J127" i="4" s="1"/>
  <c r="J97" i="4" s="1"/>
  <c r="R127" i="4"/>
  <c r="T127" i="4"/>
  <c r="R130" i="4"/>
  <c r="BK138" i="4"/>
  <c r="J138" i="4" s="1"/>
  <c r="J99" i="4" s="1"/>
  <c r="P138" i="4"/>
  <c r="T138" i="4"/>
  <c r="P141" i="4"/>
  <c r="R141" i="4"/>
  <c r="BK176" i="4"/>
  <c r="J176" i="4"/>
  <c r="J102" i="4" s="1"/>
  <c r="R176" i="4"/>
  <c r="R183" i="4"/>
  <c r="T183" i="4"/>
  <c r="R187" i="4"/>
  <c r="BK194" i="4"/>
  <c r="J194" i="4" s="1"/>
  <c r="J105" i="4" s="1"/>
  <c r="P194" i="4"/>
  <c r="T194" i="4"/>
  <c r="P198" i="4"/>
  <c r="T198" i="4"/>
  <c r="BK122" i="5"/>
  <c r="J122" i="5"/>
  <c r="J97" i="5" s="1"/>
  <c r="P122" i="5"/>
  <c r="R122" i="5"/>
  <c r="BK127" i="5"/>
  <c r="J127" i="5" s="1"/>
  <c r="J98" i="5" s="1"/>
  <c r="P127" i="5"/>
  <c r="R127" i="5"/>
  <c r="T127" i="5"/>
  <c r="BK136" i="5"/>
  <c r="J136" i="5" s="1"/>
  <c r="J100" i="5" s="1"/>
  <c r="P136" i="5"/>
  <c r="R136" i="5"/>
  <c r="T136" i="5"/>
  <c r="BK139" i="5"/>
  <c r="J139" i="5" s="1"/>
  <c r="J101" i="5" s="1"/>
  <c r="P139" i="5"/>
  <c r="R139" i="5"/>
  <c r="T139" i="5"/>
  <c r="F91" i="2"/>
  <c r="J92" i="2"/>
  <c r="F114" i="2"/>
  <c r="BF119" i="2"/>
  <c r="BF120" i="2"/>
  <c r="BF122" i="2"/>
  <c r="BF123" i="2"/>
  <c r="BF124" i="2"/>
  <c r="BF125" i="2"/>
  <c r="BF126" i="2"/>
  <c r="BF127" i="2"/>
  <c r="E85" i="3"/>
  <c r="J89" i="3"/>
  <c r="J91" i="3"/>
  <c r="J92" i="3"/>
  <c r="F121" i="3"/>
  <c r="BF127" i="3"/>
  <c r="BF128" i="3"/>
  <c r="BF129" i="3"/>
  <c r="BF131" i="3"/>
  <c r="BF134" i="3"/>
  <c r="BF136" i="3"/>
  <c r="BF140" i="3"/>
  <c r="BF141" i="3"/>
  <c r="BF144" i="3"/>
  <c r="BF145" i="3"/>
  <c r="BF148" i="3"/>
  <c r="BF152" i="3"/>
  <c r="BF157" i="3"/>
  <c r="BF158" i="3"/>
  <c r="BF160" i="3"/>
  <c r="BF161" i="3"/>
  <c r="BF165" i="3"/>
  <c r="BF167" i="3"/>
  <c r="BF173" i="3"/>
  <c r="BK154" i="3"/>
  <c r="J154" i="3"/>
  <c r="J102" i="3" s="1"/>
  <c r="E85" i="4"/>
  <c r="BF131" i="4"/>
  <c r="BF133" i="4"/>
  <c r="BF134" i="4"/>
  <c r="BF135" i="4"/>
  <c r="BF136" i="4"/>
  <c r="BF140" i="4"/>
  <c r="BF143" i="4"/>
  <c r="BF144" i="4"/>
  <c r="BF146" i="4"/>
  <c r="BF147" i="4"/>
  <c r="BF149" i="4"/>
  <c r="BF150" i="4"/>
  <c r="BF151" i="4"/>
  <c r="BF153" i="4"/>
  <c r="BF155" i="4"/>
  <c r="BF158" i="4"/>
  <c r="BF164" i="4"/>
  <c r="BF166" i="4"/>
  <c r="BF167" i="4"/>
  <c r="BF170" i="4"/>
  <c r="BF177" i="4"/>
  <c r="BF179" i="4"/>
  <c r="BF181" i="4"/>
  <c r="BF182" i="4"/>
  <c r="BF185" i="4"/>
  <c r="BF193" i="4"/>
  <c r="BF195" i="4"/>
  <c r="BF197" i="4"/>
  <c r="BF199" i="4"/>
  <c r="E85" i="5"/>
  <c r="J89" i="5"/>
  <c r="J91" i="5"/>
  <c r="F92" i="5"/>
  <c r="BF126" i="5"/>
  <c r="BF128" i="5"/>
  <c r="BF130" i="5"/>
  <c r="BF133" i="5"/>
  <c r="BF135" i="5"/>
  <c r="BF137" i="5"/>
  <c r="BF138" i="5"/>
  <c r="BF140" i="5"/>
  <c r="BF144" i="5"/>
  <c r="BF145" i="5"/>
  <c r="BF151" i="5"/>
  <c r="E85" i="2"/>
  <c r="J89" i="2"/>
  <c r="J91" i="2"/>
  <c r="BF121" i="2"/>
  <c r="F92" i="3"/>
  <c r="BF130" i="3"/>
  <c r="BF132" i="3"/>
  <c r="BF135" i="3"/>
  <c r="BF138" i="3"/>
  <c r="BF139" i="3"/>
  <c r="BF143" i="3"/>
  <c r="BF146" i="3"/>
  <c r="BF147" i="3"/>
  <c r="BF149" i="3"/>
  <c r="BF151" i="3"/>
  <c r="BF153" i="3"/>
  <c r="BF155" i="3"/>
  <c r="BF159" i="3"/>
  <c r="BF162" i="3"/>
  <c r="BF163" i="3"/>
  <c r="BF166" i="3"/>
  <c r="BF169" i="3"/>
  <c r="BF170" i="3"/>
  <c r="BF171" i="3"/>
  <c r="BF172" i="3"/>
  <c r="J89" i="4"/>
  <c r="F91" i="4"/>
  <c r="J91" i="4"/>
  <c r="F92" i="4"/>
  <c r="J92" i="4"/>
  <c r="BF128" i="4"/>
  <c r="BF129" i="4"/>
  <c r="BF132" i="4"/>
  <c r="BF137" i="4"/>
  <c r="BF139" i="4"/>
  <c r="BF142" i="4"/>
  <c r="BF145" i="4"/>
  <c r="BF148" i="4"/>
  <c r="BF152" i="4"/>
  <c r="BF154" i="4"/>
  <c r="BF156" i="4"/>
  <c r="BF157" i="4"/>
  <c r="BF159" i="4"/>
  <c r="BF160" i="4"/>
  <c r="BF161" i="4"/>
  <c r="BF162" i="4"/>
  <c r="BF163" i="4"/>
  <c r="BF165" i="4"/>
  <c r="BF168" i="4"/>
  <c r="BF169" i="4"/>
  <c r="BF171" i="4"/>
  <c r="BF172" i="4"/>
  <c r="BF173" i="4"/>
  <c r="BF175" i="4"/>
  <c r="BF178" i="4"/>
  <c r="BF180" i="4"/>
  <c r="BF184" i="4"/>
  <c r="BF186" i="4"/>
  <c r="BF188" i="4"/>
  <c r="BF189" i="4"/>
  <c r="BF190" i="4"/>
  <c r="BF191" i="4"/>
  <c r="BF192" i="4"/>
  <c r="BF196" i="4"/>
  <c r="BF200" i="4"/>
  <c r="BK174" i="4"/>
  <c r="J174" i="4" s="1"/>
  <c r="J101" i="4" s="1"/>
  <c r="F91" i="5"/>
  <c r="J92" i="5"/>
  <c r="BF123" i="5"/>
  <c r="BF124" i="5"/>
  <c r="BF125" i="5"/>
  <c r="BF129" i="5"/>
  <c r="BF131" i="5"/>
  <c r="BF132" i="5"/>
  <c r="BF141" i="5"/>
  <c r="BF142" i="5"/>
  <c r="BF143" i="5"/>
  <c r="BF146" i="5"/>
  <c r="BF147" i="5"/>
  <c r="BF148" i="5"/>
  <c r="BF149" i="5"/>
  <c r="BF150" i="5"/>
  <c r="BF152" i="5"/>
  <c r="BF153" i="5"/>
  <c r="BK134" i="5"/>
  <c r="J134" i="5"/>
  <c r="J99" i="5" s="1"/>
  <c r="F35" i="2"/>
  <c r="BB95" i="1" s="1"/>
  <c r="F37" i="2"/>
  <c r="BD95" i="1" s="1"/>
  <c r="F37" i="3"/>
  <c r="BD96" i="1" s="1"/>
  <c r="F35" i="4"/>
  <c r="BB97" i="1" s="1"/>
  <c r="J33" i="2"/>
  <c r="AV95" i="1" s="1"/>
  <c r="F33" i="3"/>
  <c r="AZ96" i="1" s="1"/>
  <c r="F36" i="3"/>
  <c r="BC96" i="1" s="1"/>
  <c r="F36" i="4"/>
  <c r="BC97" i="1" s="1"/>
  <c r="F33" i="5"/>
  <c r="AZ98" i="1" s="1"/>
  <c r="F35" i="5"/>
  <c r="BB98" i="1" s="1"/>
  <c r="F37" i="5"/>
  <c r="BD98" i="1" s="1"/>
  <c r="J33" i="3"/>
  <c r="AV96" i="1" s="1"/>
  <c r="F33" i="4"/>
  <c r="AZ97" i="1" s="1"/>
  <c r="F37" i="4"/>
  <c r="BD97" i="1" s="1"/>
  <c r="F33" i="2"/>
  <c r="AZ95" i="1" s="1"/>
  <c r="F36" i="2"/>
  <c r="BC95" i="1" s="1"/>
  <c r="F35" i="3"/>
  <c r="BB96" i="1" s="1"/>
  <c r="J33" i="4"/>
  <c r="AV97" i="1" s="1"/>
  <c r="J33" i="5"/>
  <c r="AV98" i="1" s="1"/>
  <c r="F36" i="5"/>
  <c r="BC98" i="1" s="1"/>
  <c r="P121" i="5" l="1"/>
  <c r="AU98" i="1" s="1"/>
  <c r="T126" i="4"/>
  <c r="R126" i="4"/>
  <c r="R125" i="3"/>
  <c r="T125" i="3"/>
  <c r="R121" i="5"/>
  <c r="T121" i="5"/>
  <c r="P126" i="4"/>
  <c r="AU97" i="1" s="1"/>
  <c r="P125" i="3"/>
  <c r="AU96" i="1" s="1"/>
  <c r="BK117" i="2"/>
  <c r="J117" i="2" s="1"/>
  <c r="J96" i="2" s="1"/>
  <c r="BK126" i="4"/>
  <c r="J126" i="4"/>
  <c r="J96" i="4" s="1"/>
  <c r="BK125" i="3"/>
  <c r="J125" i="3" s="1"/>
  <c r="J96" i="3" s="1"/>
  <c r="BK121" i="5"/>
  <c r="J121" i="5"/>
  <c r="J96" i="5" s="1"/>
  <c r="AZ94" i="1"/>
  <c r="AV94" i="1" s="1"/>
  <c r="AK29" i="1" s="1"/>
  <c r="F34" i="4"/>
  <c r="BA97" i="1"/>
  <c r="J34" i="4"/>
  <c r="AW97" i="1" s="1"/>
  <c r="AT97" i="1" s="1"/>
  <c r="J34" i="5"/>
  <c r="AW98" i="1"/>
  <c r="AT98" i="1" s="1"/>
  <c r="BB94" i="1"/>
  <c r="W31" i="1" s="1"/>
  <c r="BD94" i="1"/>
  <c r="W33" i="1" s="1"/>
  <c r="F34" i="2"/>
  <c r="BA95" i="1" s="1"/>
  <c r="J34" i="3"/>
  <c r="AW96" i="1" s="1"/>
  <c r="AT96" i="1" s="1"/>
  <c r="BC94" i="1"/>
  <c r="W32" i="1"/>
  <c r="J34" i="2"/>
  <c r="AW95" i="1"/>
  <c r="AT95" i="1" s="1"/>
  <c r="F34" i="3"/>
  <c r="BA96" i="1" s="1"/>
  <c r="F34" i="5"/>
  <c r="BA98" i="1" s="1"/>
  <c r="AU94" i="1" l="1"/>
  <c r="BA94" i="1"/>
  <c r="W30" i="1"/>
  <c r="W29" i="1"/>
  <c r="J30" i="3"/>
  <c r="AG96" i="1" s="1"/>
  <c r="AN96" i="1" s="1"/>
  <c r="J30" i="4"/>
  <c r="AG97" i="1"/>
  <c r="AN97" i="1" s="1"/>
  <c r="AY94" i="1"/>
  <c r="J30" i="2"/>
  <c r="AG95" i="1"/>
  <c r="AN95" i="1" s="1"/>
  <c r="AX94" i="1"/>
  <c r="J30" i="5"/>
  <c r="AG98" i="1"/>
  <c r="AN98" i="1" s="1"/>
  <c r="J39" i="2" l="1"/>
  <c r="J39" i="4"/>
  <c r="J39" i="3"/>
  <c r="J39" i="5"/>
  <c r="AW94" i="1"/>
  <c r="AK30" i="1" s="1"/>
  <c r="AG94" i="1"/>
  <c r="AK26" i="1" s="1"/>
  <c r="AK35" i="1" l="1"/>
  <c r="AT94" i="1"/>
  <c r="AN94" i="1" l="1"/>
</calcChain>
</file>

<file path=xl/sharedStrings.xml><?xml version="1.0" encoding="utf-8"?>
<sst xmlns="http://schemas.openxmlformats.org/spreadsheetml/2006/main" count="2701" uniqueCount="549">
  <si>
    <t>Export Komplet</t>
  </si>
  <si>
    <t/>
  </si>
  <si>
    <t>2.0</t>
  </si>
  <si>
    <t>ZAMOK</t>
  </si>
  <si>
    <t>False</t>
  </si>
  <si>
    <t>{c602cfa1-0178-4563-ad1e-572c761bfbc4}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</si>
  <si>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</si>
  <si>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</si>
  <si>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</si>
  <si>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</si>
  <si>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</si>
  <si>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</si>
  <si>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VELKY_SAR_BARATOKY_p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</si>
  <si>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</si>
  <si>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</si>
  <si>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Veľký Šariš Baratoky</t>
  </si>
  <si>
    <t>JKSO:</t>
  </si>
  <si>
    <t>KS:</t>
  </si>
  <si>
    <t>Miesto:</t>
  </si>
  <si>
    <t xml:space="preserve"> </t>
  </si>
  <si>
    <t>Dátum:</t>
  </si>
  <si>
    <t>1. 10. 2020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</si>
  <si>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</si>
  <si>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</si>
  <si>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</si>
  <si>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</si>
  <si>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</si>
  <si>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</si>
  <si>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</si>
  <si>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</si>
  <si>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</si>
  <si>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</si>
  <si>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</si>
  <si>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</si>
  <si>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</si>
  <si>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</si>
  <si>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</si>
  <si>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</si>
  <si>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</si>
  <si>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</si>
  <si>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</si>
  <si>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</si>
  <si>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</si>
  <si>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</si>
  <si>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</si>
  <si>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</si>
  <si>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</si>
  <si>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</si>
  <si>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</si>
  <si>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</si>
  <si>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</si>
  <si>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</si>
  <si>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</si>
  <si>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</si>
  <si>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</si>
  <si>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</si>
  <si>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</si>
  <si>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</si>
  <si>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</si>
  <si>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</si>
  <si>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</si>
  <si>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</si>
  <si>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</si>
  <si>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</si>
  <si>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</si>
  <si>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</si>
  <si>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</si>
  <si>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</si>
  <si>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</si>
  <si>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</si>
  <si>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</si>
  <si>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</si>
  <si>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</si>
  <si>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</si>
  <si>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</si>
  <si>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</si>
  <si>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VP</t>
  </si>
  <si>
    <t>Všobecné položky</t>
  </si>
  <si>
    <t>STA</t>
  </si>
  <si>
    <t>1</t>
  </si>
  <si>
    <t>{7fb5c18b-13b0-4d75-b469-2c97f3a7ba3a}</t>
  </si>
  <si>
    <t>01</t>
  </si>
  <si>
    <t>Miestna komunikácia</t>
  </si>
  <si>
    <t>{d45dd378-7a71-446c-afb9-c4ec76e3936f}</t>
  </si>
  <si>
    <t>200-00</t>
  </si>
  <si>
    <t>Most Baratoky</t>
  </si>
  <si>
    <t>{f063258f-0d69-4451-952d-55e279793708}</t>
  </si>
  <si>
    <t>620</t>
  </si>
  <si>
    <t>Verejné osvetlenie</t>
  </si>
  <si>
    <t>{4556be43-e46c-4611-93cd-7bf4fdfe74c4}</t>
  </si>
  <si>
    <t>KRYCÍ LIST ROZPOČTU</t>
  </si>
  <si>
    <t>Objekt:</t>
  </si>
  <si>
    <t>VP - Všobecné položky</t>
  </si>
  <si>
    <t>REKAPITULÁCIA ROZPOČTU</t>
  </si>
  <si>
    <t>Kód dielu - Popis</t>
  </si>
  <si>
    <t>Cena celkom [EUR]</t>
  </si>
  <si>
    <t>Náklady z rozpočtu</t>
  </si>
  <si>
    <t>-1</t>
  </si>
  <si>
    <t>001 - Všeobecné položky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</si>
  <si>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</si>
  <si>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</si>
  <si>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</si>
  <si>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</si>
  <si>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</si>
  <si>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</si>
  <si>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</si>
  <si>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</si>
  <si>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</si>
  <si>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</si>
  <si>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</si>
  <si>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</si>
  <si>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001</t>
  </si>
  <si>
    <t>Všeobecné položky</t>
  </si>
  <si>
    <t>4</t>
  </si>
  <si>
    <t>ROZPOCET</t>
  </si>
  <si>
    <t>K</t>
  </si>
  <si>
    <t>00010221</t>
  </si>
  <si>
    <t>Zmluvné požiadavky, poistenie, stavby a zariadení zhotoviteľa</t>
  </si>
  <si>
    <t>kpl</t>
  </si>
  <si>
    <t>2</t>
  </si>
  <si>
    <t>405118292</t>
  </si>
  <si>
    <t>00040221</t>
  </si>
  <si>
    <t>Projektové práce, stavebná časť (stavebné objekty vrátane ich technického vybavenia), náklady na vypracovanie realizačnej dokumentácie</t>
  </si>
  <si>
    <t>549257301</t>
  </si>
  <si>
    <t>3</t>
  </si>
  <si>
    <t>00040222</t>
  </si>
  <si>
    <t>Projektové práce, stavebná časť (stavebné objekty vrátane ich technického vybavenia), náklady na dokumentáciu skutočného zhotovenia stavby</t>
  </si>
  <si>
    <t>766538330</t>
  </si>
  <si>
    <t>00060111</t>
  </si>
  <si>
    <t>Zariadenie staveniska, zriadenie</t>
  </si>
  <si>
    <t>1362228715</t>
  </si>
  <si>
    <t>5</t>
  </si>
  <si>
    <t>00060112</t>
  </si>
  <si>
    <t>Zariadenie staveniska, prevádzka</t>
  </si>
  <si>
    <t>mes</t>
  </si>
  <si>
    <t>974947851</t>
  </si>
  <si>
    <t>6</t>
  </si>
  <si>
    <t>00060113</t>
  </si>
  <si>
    <t>Zariadenie staveniska, odstránenie</t>
  </si>
  <si>
    <t>442467388</t>
  </si>
  <si>
    <t>7</t>
  </si>
  <si>
    <t>00060117</t>
  </si>
  <si>
    <t>Dočasná  svetelná signalizácia</t>
  </si>
  <si>
    <t>-1697327471</t>
  </si>
  <si>
    <t>8</t>
  </si>
  <si>
    <t>00060118</t>
  </si>
  <si>
    <t>Inžinierska činnosť - posudky - svetlo-technický posudok</t>
  </si>
  <si>
    <t>-1245422886</t>
  </si>
  <si>
    <t>9</t>
  </si>
  <si>
    <t>00060119</t>
  </si>
  <si>
    <t>Inžinierska činnosť - skúšky a revízie - ostatné skúšky</t>
  </si>
  <si>
    <t>2140840164</t>
  </si>
  <si>
    <t>01 - Miestna komunikácia</t>
  </si>
  <si>
    <t>D1 - DEMOLAČNÉ  PRÁCE</t>
  </si>
  <si>
    <t>D2 - ÚPRAVA STAVENISKA  A VYČISŤOVACIE PRÁCE</t>
  </si>
  <si>
    <t>D3 - VYPLŇOVANIE A REKULTIVAČNÉ  PRÁCE</t>
  </si>
  <si>
    <t>D4 - VÝKOPOVÉ  PRÁCE</t>
  </si>
  <si>
    <t>D5 - PRESUN ZEMÍN</t>
  </si>
  <si>
    <t>D51 - STAVEBNÉ PRÁCE NA VÝSTAVBE DIAĽNIC A CIEST CHODNÍKOV A NEKRYTÝCH PARKOVÍSK</t>
  </si>
  <si>
    <t>D6 - PRÁCE  NA  VRCHNEJ  STAVBE  DIAĽNÍC  (OKREM VISUTÝCH), CIEST, ULÍC, CHODNÍKOV  A NEKRYTÝCH  PARKOVÍS</t>
  </si>
  <si>
    <t>D7 - PRÁCE  NA  SPODNEJ  STAVBE  DIAĽNÍC  (OKREM VISUTÝCH), CIEST, ULÍC, CHODNÍKOV  A NEKRYTÝCH  PARKOVÍS</t>
  </si>
  <si>
    <t xml:space="preserve">D8 - ZÁKLADOVÉ PRÁCE A VŔTANIE VODNÝCH STUDNÍ_x000D_
</t>
  </si>
  <si>
    <t>D1</t>
  </si>
  <si>
    <t>DEMOLAČNÉ  PRÁCE</t>
  </si>
  <si>
    <t>05030162</t>
  </si>
  <si>
    <t>Odstránenie spevnených plôch a vozoviek, krytov bitúmenových</t>
  </si>
  <si>
    <t>m2</t>
  </si>
  <si>
    <t>05030262</t>
  </si>
  <si>
    <t>Odstránenie spevnených plôch vozoviek a doplňujúcich konštrukcií podkladov bitúmenových</t>
  </si>
  <si>
    <t>05030263</t>
  </si>
  <si>
    <t>Odstránenie spevnených plôch a vozoviek, podkladov z kameniva ťaženého</t>
  </si>
  <si>
    <t>05080200</t>
  </si>
  <si>
    <t>Doprava vybúraných hmôt - vodorovná doprava vrátane poplatkov za skládkovanie</t>
  </si>
  <si>
    <t>t</t>
  </si>
  <si>
    <t>05090361</t>
  </si>
  <si>
    <t>Doplňujúce práce, frézovanie betónového krytu, podkladu</t>
  </si>
  <si>
    <t>10</t>
  </si>
  <si>
    <t>05090462</t>
  </si>
  <si>
    <t>Doplňujúce práce, diamantové rezanie bitúmenového krytu, podkladu</t>
  </si>
  <si>
    <t>m</t>
  </si>
  <si>
    <t>12</t>
  </si>
  <si>
    <t>D2</t>
  </si>
  <si>
    <t>ÚPRAVA STAVENISKA  A VYČISŤOVACIE PRÁCE</t>
  </si>
  <si>
    <t>01010101</t>
  </si>
  <si>
    <t>Pripravné práce, odstránenie porastov travín</t>
  </si>
  <si>
    <t>14</t>
  </si>
  <si>
    <t>01010103</t>
  </si>
  <si>
    <t>Pripravné práce, odstránenie porastov krovín</t>
  </si>
  <si>
    <t>16</t>
  </si>
  <si>
    <t>01060204</t>
  </si>
  <si>
    <t>Premiestnenie  vodorovné nad 3 000 m</t>
  </si>
  <si>
    <t>m3</t>
  </si>
  <si>
    <t>22</t>
  </si>
  <si>
    <t>D3</t>
  </si>
  <si>
    <t>VYPLŇOVANIE A REKULTIVAČNÉ  PRÁCE</t>
  </si>
  <si>
    <t>01060203</t>
  </si>
  <si>
    <t>Premiestnenie  vodorovné do 3 000 m</t>
  </si>
  <si>
    <t>24</t>
  </si>
  <si>
    <t>11</t>
  </si>
  <si>
    <t>01060700</t>
  </si>
  <si>
    <t>Premiestnenie  - nakladanie, prekladanie, vykladanie</t>
  </si>
  <si>
    <t>26</t>
  </si>
  <si>
    <t>01080501</t>
  </si>
  <si>
    <t>Povrchové úpravy terénu, úpravy povrchov rozprestretím ornice</t>
  </si>
  <si>
    <t>28</t>
  </si>
  <si>
    <t>13</t>
  </si>
  <si>
    <t>01080503</t>
  </si>
  <si>
    <t>Povrchové úpravy terénu, úpravy povrchov založením trávnika hydroosevom</t>
  </si>
  <si>
    <t>30</t>
  </si>
  <si>
    <t>D4</t>
  </si>
  <si>
    <t>VÝKOPOVÉ  PRÁCE</t>
  </si>
  <si>
    <t>01020101</t>
  </si>
  <si>
    <t>Odkopávky a prekopávky humóznej vrstvy ornice</t>
  </si>
  <si>
    <t>32</t>
  </si>
  <si>
    <t>15</t>
  </si>
  <si>
    <t>01020201</t>
  </si>
  <si>
    <t>Hĺbené vykopávky rýh š. do 600 mm</t>
  </si>
  <si>
    <t>-345427198</t>
  </si>
  <si>
    <t>01020400</t>
  </si>
  <si>
    <t>Odkopávky a prekopávky komunikácií,železníc,plôch</t>
  </si>
  <si>
    <t>34</t>
  </si>
  <si>
    <t>17</t>
  </si>
  <si>
    <t>01040202</t>
  </si>
  <si>
    <t>Konštrukcie z hornín - násypy so zhutnením</t>
  </si>
  <si>
    <t>36</t>
  </si>
  <si>
    <t>18</t>
  </si>
  <si>
    <t>01080300</t>
  </si>
  <si>
    <t>Povrchové úpravy terénu, úprava podložia</t>
  </si>
  <si>
    <t>38</t>
  </si>
  <si>
    <t>19</t>
  </si>
  <si>
    <t>01080401</t>
  </si>
  <si>
    <t>Povrchové úpravy terénu, svahovanie v zárezoch</t>
  </si>
  <si>
    <t>40</t>
  </si>
  <si>
    <t>01080402</t>
  </si>
  <si>
    <t>Povrchové úpravy terénu, svahovanie v násypoch</t>
  </si>
  <si>
    <t>42</t>
  </si>
  <si>
    <t>D5</t>
  </si>
  <si>
    <t>PRESUN ZEMÍN</t>
  </si>
  <si>
    <t>21</t>
  </si>
  <si>
    <t>01060202</t>
  </si>
  <si>
    <t>Premiestnenie  , vodorovné do 1 000 m</t>
  </si>
  <si>
    <t>44</t>
  </si>
  <si>
    <t>46</t>
  </si>
  <si>
    <t>23</t>
  </si>
  <si>
    <t>48</t>
  </si>
  <si>
    <t>D51</t>
  </si>
  <si>
    <t>STAVEBNÉ PRÁCE NA VÝSTAVBE DIAĽNIC A CIEST CHODNÍKOV A NEKRYTÝCH PARKOVÍSK</t>
  </si>
  <si>
    <t>22250776</t>
  </si>
  <si>
    <t>Doplňujúce konštrukcie,  vodorovné dopravné značenie striekané a náterové</t>
  </si>
  <si>
    <t>976118007</t>
  </si>
  <si>
    <t>D6</t>
  </si>
  <si>
    <t>PRÁCE  NA  VRCHNEJ  STAVBE  DIAĽNÍC  (OKREM VISUTÝCH), CIEST, ULÍC, CHODNÍKOV  A NEKRYTÝCH  PARKOVÍS</t>
  </si>
  <si>
    <t>25</t>
  </si>
  <si>
    <t>22030330</t>
  </si>
  <si>
    <t>Podkladné a krycie vrstvy z asfaltových zmesí, bitúmenové postreky, nátery,posypy spojovací postrek</t>
  </si>
  <si>
    <t>50</t>
  </si>
  <si>
    <t>22030640</t>
  </si>
  <si>
    <t>Podkladné a krycie vrstvy z asfaltových zmesí, bitúmenové vrstvy, asfaltový betón</t>
  </si>
  <si>
    <t>52</t>
  </si>
  <si>
    <t>27</t>
  </si>
  <si>
    <t>22250362</t>
  </si>
  <si>
    <t>Doplňujúce konštrukcie, zvodidlá oceľové</t>
  </si>
  <si>
    <t>54</t>
  </si>
  <si>
    <t>22250464</t>
  </si>
  <si>
    <t>Doplňujúce konštrukcie,  ochranné zariadenia, smerové stlpiky</t>
  </si>
  <si>
    <t>ks</t>
  </si>
  <si>
    <t>-2028443472</t>
  </si>
  <si>
    <t>29</t>
  </si>
  <si>
    <t>22250465</t>
  </si>
  <si>
    <t>Doplňujúce konštrukcie,  ochranné zariadenia, nádstavce na zvodidlá</t>
  </si>
  <si>
    <t>56</t>
  </si>
  <si>
    <t>22250671</t>
  </si>
  <si>
    <t>Doplňujúce konštrukcie,  zvislé dopravné značky, normálny alebo zväčšený rozmer</t>
  </si>
  <si>
    <t>58</t>
  </si>
  <si>
    <t>31</t>
  </si>
  <si>
    <t>22251161</t>
  </si>
  <si>
    <t>Doplňujúce konštrukcie,  otvorené žľaby z betónových tvárnic</t>
  </si>
  <si>
    <t>60</t>
  </si>
  <si>
    <t>D7</t>
  </si>
  <si>
    <t>PRÁCE  NA  SPODNEJ  STAVBE  DIAĽNÍC  (OKREM VISUTÝCH), CIEST, ULÍC, CHODNÍKOV  A NEKRYTÝCH  PARKOVÍS</t>
  </si>
  <si>
    <t>22010104</t>
  </si>
  <si>
    <t>Podkladné a krycie vrstvy bez spojiva nestmelené, štrkodrva</t>
  </si>
  <si>
    <t>62</t>
  </si>
  <si>
    <t>33</t>
  </si>
  <si>
    <t>22010105</t>
  </si>
  <si>
    <t>Podkladné a krycie vrstvy bez spojiva nestmelené, minerálny betón</t>
  </si>
  <si>
    <t>64</t>
  </si>
  <si>
    <t>22010201</t>
  </si>
  <si>
    <t>Podkladné a krycie vrstvy bez spojiva, spevnenie krajníc zo zeminy</t>
  </si>
  <si>
    <t>66</t>
  </si>
  <si>
    <t>D8</t>
  </si>
  <si>
    <t xml:space="preserve">ZÁKLADOVÉ PRÁCE A VŔTANIE VODNÝCH STUDNÍ_x000D_
</t>
  </si>
  <si>
    <t>35</t>
  </si>
  <si>
    <t>02010101</t>
  </si>
  <si>
    <t>Zlepšovanie základovej pôdy, výplň odvodňovacích rebier alebo trativodov kamenivom, štrkopieskom</t>
  </si>
  <si>
    <t>1087521460</t>
  </si>
  <si>
    <t>02010103</t>
  </si>
  <si>
    <t>Zlepšovanie základovej pôdy, lôžko pre trativody a vankúše pod základy, z kameniva drveného</t>
  </si>
  <si>
    <t>1094094405</t>
  </si>
  <si>
    <t>37</t>
  </si>
  <si>
    <t>02010309</t>
  </si>
  <si>
    <t>Zlepšovanie základovej pôdy, trativody kompletné z potrubia plastického</t>
  </si>
  <si>
    <t>-631301152</t>
  </si>
  <si>
    <t>02010553</t>
  </si>
  <si>
    <t>Zlepšovanie základovej pôdy, drenážne vrstvy z geosyntetického materiálu</t>
  </si>
  <si>
    <t>1544920912</t>
  </si>
  <si>
    <t>39</t>
  </si>
  <si>
    <t>02010601</t>
  </si>
  <si>
    <t>Zlepšovanie základovej pôdy, sanačné vrstvy z kameniva</t>
  </si>
  <si>
    <t>-230317412</t>
  </si>
  <si>
    <t>200-00 - Most Baratoky</t>
  </si>
  <si>
    <t>D3 - Úprava staveniska a vyčisťovacie práce</t>
  </si>
  <si>
    <t>D4 - Výkopové práce</t>
  </si>
  <si>
    <t>D5 - Presun zemín</t>
  </si>
  <si>
    <t>D6 - Stavebné práce na mostoch</t>
  </si>
  <si>
    <t>D61 - Práce na spodnej stavbe diaľníc, ciest, ulíc, chodníkov a nekrytých parkovísk</t>
  </si>
  <si>
    <t>D7 - Práce na vrchnej stavbe diaľníc, ciest, ulíc, chodníkov a nekrytých parkovísk</t>
  </si>
  <si>
    <t>D8 - Izolačné práce proti vode</t>
  </si>
  <si>
    <t>D9 - Základové práce a vŕtanie vodných studní</t>
  </si>
  <si>
    <t>D10 - Práce na hrubej stavbe úprav tokov, hrádzí, zavlažovacích kanálov a akvaduktov</t>
  </si>
  <si>
    <t>D11 - Lešenárske práce</t>
  </si>
  <si>
    <t>Úprava staveniska a vyčisťovacie práce</t>
  </si>
  <si>
    <t>01010102</t>
  </si>
  <si>
    <t>Pripravné práce, odstránenie porastov tŕstia</t>
  </si>
  <si>
    <t>Výkopové práce</t>
  </si>
  <si>
    <t>01010301</t>
  </si>
  <si>
    <t>Pripravné práce, čerpanie vody gravitačnými studňami</t>
  </si>
  <si>
    <t>hod</t>
  </si>
  <si>
    <t>01030101</t>
  </si>
  <si>
    <t>Hĺbené vykopávky jám zapažených</t>
  </si>
  <si>
    <t>01030102</t>
  </si>
  <si>
    <t>Hĺbené vykopávky jám nezapažených</t>
  </si>
  <si>
    <t>01030201</t>
  </si>
  <si>
    <t>01040402</t>
  </si>
  <si>
    <t>Konštrukcie z hornín - zásypy so zhutnením</t>
  </si>
  <si>
    <t>Presun zemín</t>
  </si>
  <si>
    <t>Stavebné práce na mostoch</t>
  </si>
  <si>
    <t>11010102</t>
  </si>
  <si>
    <t>Základy, pásy z betónu železového</t>
  </si>
  <si>
    <t>11010112</t>
  </si>
  <si>
    <t>Základy, pásy, debnenie z dielcov</t>
  </si>
  <si>
    <t>11010121</t>
  </si>
  <si>
    <t>Základy, pásy, výstuž z betonárskej ocele</t>
  </si>
  <si>
    <t>11010202</t>
  </si>
  <si>
    <t>Základy, pätky z betónu železového</t>
  </si>
  <si>
    <t>11010212</t>
  </si>
  <si>
    <t>Základy, pätky, debnenie z dielcov</t>
  </si>
  <si>
    <t>11010221</t>
  </si>
  <si>
    <t>Základy, pätky, výstuž z betonárskej ocele</t>
  </si>
  <si>
    <t>11050102</t>
  </si>
  <si>
    <t>Zvislé konštrukcie inžinierskych stavieb, piliere z betónu železového</t>
  </si>
  <si>
    <t>11050111</t>
  </si>
  <si>
    <t>Zvislé konštrukcie inžinierskych stavieb, piliere, debnenie tradičné</t>
  </si>
  <si>
    <t>11050121</t>
  </si>
  <si>
    <t>Zvislé konštrukcie inžinierskych stavieb, piliere, výstuž z betonárskej ocele</t>
  </si>
  <si>
    <t>11050202</t>
  </si>
  <si>
    <t>Zvislé konštrukcie inžinierskych stavieb, opory z betónu železového</t>
  </si>
  <si>
    <t>11050211</t>
  </si>
  <si>
    <t>Zvislé konštrukcie inžinierskych stavieb, opory, debnenie tradičné</t>
  </si>
  <si>
    <t>11050221</t>
  </si>
  <si>
    <t>Zvislé konštrukcie inžinierskych stavieb, opory, výstuž z betonárskej ocele</t>
  </si>
  <si>
    <t>11050602</t>
  </si>
  <si>
    <t>Zvislé konštrukcie inžinierskych stavieb, rímsy z betónu železového</t>
  </si>
  <si>
    <t>11050611</t>
  </si>
  <si>
    <t>Zvislé konštrukcie inžinierskych stavieb, rímsy, debnenie tradičné</t>
  </si>
  <si>
    <t>11050621</t>
  </si>
  <si>
    <t>Zvislé konštrukcie inžinierskych stavieb, rímsy, výstuž z betonárskej ocele</t>
  </si>
  <si>
    <t>11080102</t>
  </si>
  <si>
    <t>Vodorovné nosné konštrukcie inžinierskych stavieb, prechodové dosky z betónu železového</t>
  </si>
  <si>
    <t>11080111</t>
  </si>
  <si>
    <t>Vodorovné nosné konštrukcie inžinierskych stavieb, prechodové dosky, debnenie tradičné</t>
  </si>
  <si>
    <t>68</t>
  </si>
  <si>
    <t>11080121</t>
  </si>
  <si>
    <t>Vodorovné nosné konštrukcie inžinierskych stavieb, prechodové dosky, výstuž z betonárskej ocele</t>
  </si>
  <si>
    <t>70</t>
  </si>
  <si>
    <t>11080203</t>
  </si>
  <si>
    <t>Vodorovné nosné konštrukcie inžinierskych stavieb, mostné dosky z betónu predpätého</t>
  </si>
  <si>
    <t>72</t>
  </si>
  <si>
    <t>11080211</t>
  </si>
  <si>
    <t>Vodorovné nosné konštrukcie inžinierskych stavieb, mostné dosky, debnenie tradičné</t>
  </si>
  <si>
    <t>74</t>
  </si>
  <si>
    <t>11080221</t>
  </si>
  <si>
    <t>Vodorovné nosné konštrukcie inžinierskych stavieb, mostné dosky, výstuž z betonárskej ocele</t>
  </si>
  <si>
    <t>76</t>
  </si>
  <si>
    <t>11080222</t>
  </si>
  <si>
    <t>Vodorovné nosné konštrukcie inžinierskych stavieb, mostné dosky, výstuž z predpínacej ocele</t>
  </si>
  <si>
    <t>78</t>
  </si>
  <si>
    <t>21080408</t>
  </si>
  <si>
    <t>Vodorovné nosné konštrukcie, kĺby a ložiská hrncové</t>
  </si>
  <si>
    <t>80</t>
  </si>
  <si>
    <t>21080409</t>
  </si>
  <si>
    <t>Vodorovné nosné konštrukcie, kĺby a ložiská, kĺb zo železobetónu</t>
  </si>
  <si>
    <t>82</t>
  </si>
  <si>
    <t>21200116</t>
  </si>
  <si>
    <t>Podkladné a vedľajšie konštrukcie, výplň za oporami a protimrazové kliny zo štrkopiesku</t>
  </si>
  <si>
    <t>84</t>
  </si>
  <si>
    <t>21250106</t>
  </si>
  <si>
    <t>86</t>
  </si>
  <si>
    <t>21250320</t>
  </si>
  <si>
    <t>Doplňujúce konštrukcie, odvodnenie mostov, odvodňovače</t>
  </si>
  <si>
    <t>88</t>
  </si>
  <si>
    <t>21250422</t>
  </si>
  <si>
    <t>Doplňujúce konštrukcie, dilatačné zariadenia, výplň dilatačných škár</t>
  </si>
  <si>
    <t>90</t>
  </si>
  <si>
    <t>21250426</t>
  </si>
  <si>
    <t>Doplňujúce konštrukcie, dilatačné zariadenia, mostné závery povrchové posun</t>
  </si>
  <si>
    <t>92</t>
  </si>
  <si>
    <t>41</t>
  </si>
  <si>
    <t>21250906</t>
  </si>
  <si>
    <t>Doplňujúce konštrukcie, drobné zariadenia oceľové</t>
  </si>
  <si>
    <t>96</t>
  </si>
  <si>
    <t>21250833</t>
  </si>
  <si>
    <t>Doplňujúce konštrukcie, zaťažovacie skúšky statické</t>
  </si>
  <si>
    <t>94</t>
  </si>
  <si>
    <t>43</t>
  </si>
  <si>
    <t>21251006</t>
  </si>
  <si>
    <t>Doplňujúce konštrukcie, podperné konštrukcie mostov oceľové</t>
  </si>
  <si>
    <t>98</t>
  </si>
  <si>
    <t>D61</t>
  </si>
  <si>
    <t>Práce na spodnej stavbe diaľníc, ciest, ulíc, chodníkov a nekrytých parkovísk</t>
  </si>
  <si>
    <t>22251284</t>
  </si>
  <si>
    <t>Doplňujúce konštrukcie, káblovody z rúr alebo dielcov plastových</t>
  </si>
  <si>
    <t>-96807730</t>
  </si>
  <si>
    <t>Práce na vrchnej stavbe diaľníc, ciest, ulíc, chodníkov a nekrytých parkovísk</t>
  </si>
  <si>
    <t>45</t>
  </si>
  <si>
    <t>Podkladné a krycie vrstvy z asfaltových zmesí, bitúmenové postreky, nátery, posypy spojovací postrek</t>
  </si>
  <si>
    <t>100</t>
  </si>
  <si>
    <t>104</t>
  </si>
  <si>
    <t>47</t>
  </si>
  <si>
    <t>22030643</t>
  </si>
  <si>
    <t>Podkladné a krycie vrstvy z asfaltových zmesí, bitúmenové vrstvy, asfaltový koberec drenážny</t>
  </si>
  <si>
    <t>106</t>
  </si>
  <si>
    <t>22040852</t>
  </si>
  <si>
    <t>Kryty dláždené,chodníkov komunikácií,rigolov - úprava škár pri opravách a vyplnenie škár elastickou zálievkou</t>
  </si>
  <si>
    <t>108</t>
  </si>
  <si>
    <t>49</t>
  </si>
  <si>
    <t>22250570</t>
  </si>
  <si>
    <t>Doplňujúce konštrukcie, značky staničenia a geodetické body, meračské značky</t>
  </si>
  <si>
    <t>110</t>
  </si>
  <si>
    <t>112</t>
  </si>
  <si>
    <t>Izolačné práce proti vode</t>
  </si>
  <si>
    <t>51</t>
  </si>
  <si>
    <t>61010101</t>
  </si>
  <si>
    <t>Izolácie proti vode a zemnej vlhkosti, bežných konštrukcií náterivami a tmelmi</t>
  </si>
  <si>
    <t>114</t>
  </si>
  <si>
    <t>61010501</t>
  </si>
  <si>
    <t>Izolácie proti vode a zemnej vlhkosti, mostoviek náterivami a tmelmi</t>
  </si>
  <si>
    <t>116</t>
  </si>
  <si>
    <t>53</t>
  </si>
  <si>
    <t>61010502</t>
  </si>
  <si>
    <t>Izolácie proti vode a zemnej vlhkosti, mostoviek pásmi</t>
  </si>
  <si>
    <t>118</t>
  </si>
  <si>
    <t>D9</t>
  </si>
  <si>
    <t>Základové práce a vŕtanie vodných studní</t>
  </si>
  <si>
    <t>02020676</t>
  </si>
  <si>
    <t>Vrty pre pilóty, tr.horniny VI</t>
  </si>
  <si>
    <t>120</t>
  </si>
  <si>
    <t>55</t>
  </si>
  <si>
    <t>02040222</t>
  </si>
  <si>
    <t>Pilóty betónované na mieste s vytiahnutím pažnice, beton železový</t>
  </si>
  <si>
    <t>122</t>
  </si>
  <si>
    <t>02040223</t>
  </si>
  <si>
    <t>Pilóty betónované na mieste s vytiahnutím pažnice, betonárska výstuž</t>
  </si>
  <si>
    <t>124</t>
  </si>
  <si>
    <t>57</t>
  </si>
  <si>
    <t>02050132</t>
  </si>
  <si>
    <t>Steny štetovnicové baranené, z kovových dielcov , vrátane výzisku</t>
  </si>
  <si>
    <t>126</t>
  </si>
  <si>
    <t>02050432</t>
  </si>
  <si>
    <t>Steny - odstránenie štetovníc z kovových dielcov</t>
  </si>
  <si>
    <t>128</t>
  </si>
  <si>
    <t>59</t>
  </si>
  <si>
    <t>25020111</t>
  </si>
  <si>
    <t>Studne, betónové skruže celokruhové</t>
  </si>
  <si>
    <t>132</t>
  </si>
  <si>
    <t>D10</t>
  </si>
  <si>
    <t>Práce na hrubej stavbe úprav tokov, hrádzí, zavlažovacích kanálov a akvaduktov</t>
  </si>
  <si>
    <t>11010101</t>
  </si>
  <si>
    <t>Základy, pásy z betónu prostého</t>
  </si>
  <si>
    <t>134</t>
  </si>
  <si>
    <t>61</t>
  </si>
  <si>
    <t>11200101</t>
  </si>
  <si>
    <t>Podkladné konštrukcie, podkladné vrstvy, z betónu prostého</t>
  </si>
  <si>
    <t>136</t>
  </si>
  <si>
    <t>31210303</t>
  </si>
  <si>
    <t>Spevnené plochy, dlažby z  lomového  kameňa</t>
  </si>
  <si>
    <t>138</t>
  </si>
  <si>
    <t>D11</t>
  </si>
  <si>
    <t>Lešenárske práce</t>
  </si>
  <si>
    <t>63</t>
  </si>
  <si>
    <t>03050111</t>
  </si>
  <si>
    <t>Ochranné konštrukcie, zábradlie na vonkajších voľných stranách  objektov</t>
  </si>
  <si>
    <t>140</t>
  </si>
  <si>
    <t>03060519</t>
  </si>
  <si>
    <t>Závesné lešenie, pod debnenie mostných ríms, vyloženie</t>
  </si>
  <si>
    <t>142</t>
  </si>
  <si>
    <t>620 - Verejné osvetlenie</t>
  </si>
  <si>
    <t>D2 - DEMOLAČNÉ PRÁCE</t>
  </si>
  <si>
    <t>D3 - VÝKOPOVÉ PRÁCE A PRESUN ZEMÍN</t>
  </si>
  <si>
    <t>D4 - STAVEBNÉ PRÁCE NA VÝSTAVBE DIAĽNIC A CIEST CHODNÍKOV A NEKRYTÝCH PARKOVÍSK</t>
  </si>
  <si>
    <t>D5 - BETONÁRSKE PRÁCE</t>
  </si>
  <si>
    <t>D6 - INŠTALOVANIE VONKAJŠÍCH OSVETĽOVACÍCH ZARIADENÍ A OSVETLENIA CIEST</t>
  </si>
  <si>
    <t>DEMOLAČNÉ PRÁCE</t>
  </si>
  <si>
    <t>05010104</t>
  </si>
  <si>
    <t>Búranie konštrukcií - základy - betónové</t>
  </si>
  <si>
    <t>05020340</t>
  </si>
  <si>
    <t>Vybúranie konštrukcií a demontáže - inštalačného vedenia a príslušenstva - elektroinštalačného</t>
  </si>
  <si>
    <t>05020341</t>
  </si>
  <si>
    <t>Vybúranie konštrukcií a demontáže - inštalačného vedenia a príslušenstva - stožiarov</t>
  </si>
  <si>
    <t>VÝKOPOVÉ PRÁCE A PRESUN ZEMÍN</t>
  </si>
  <si>
    <t>01040401</t>
  </si>
  <si>
    <t>Konštrukcie z hornín - zásypy bez zhutnenia</t>
  </si>
  <si>
    <t>Premiestnenie - vodorovné - do 5 000 m</t>
  </si>
  <si>
    <t>Premiestnenie - nakladanie, prekladanie, vykladanie</t>
  </si>
  <si>
    <t>Doplňujúce konštrukcie,  kábelovody z rúr plastových</t>
  </si>
  <si>
    <t>BETONÁRSKE PRÁCE</t>
  </si>
  <si>
    <t>11010201</t>
  </si>
  <si>
    <t>Základy - pätky - betón prostý</t>
  </si>
  <si>
    <t>11190401</t>
  </si>
  <si>
    <t>Kompletné konštrukcie - kanály inžinierskych sietí, nádržky - betón prostý</t>
  </si>
  <si>
    <t>INŠTALOVANIE VONKAJŠÍCH OSVETĽOVACÍCH ZARIADENÍ A OSVETLENIA CIEST</t>
  </si>
  <si>
    <t>91080101</t>
  </si>
  <si>
    <t>Káble Cu - NN - káble silové</t>
  </si>
  <si>
    <t>91090101</t>
  </si>
  <si>
    <t>Káble Al - NN - káble silové</t>
  </si>
  <si>
    <t>91090102</t>
  </si>
  <si>
    <t>Káble Al - NN - káble závesné</t>
  </si>
  <si>
    <t>91100107</t>
  </si>
  <si>
    <t>Káblové súbory - ukončenie vodičov - NN - ukončenie vodičov v rozvádzačoch</t>
  </si>
  <si>
    <t>91190107</t>
  </si>
  <si>
    <t>Rozvádzače - NN - skrine</t>
  </si>
  <si>
    <t>91200101</t>
  </si>
  <si>
    <t>Svietidlá a osvetľovacie zariadenia - stožiare - osvetľovacie</t>
  </si>
  <si>
    <t>91200202</t>
  </si>
  <si>
    <t>Svietidlá a osvetľovacie zariadenia - svietidlá - pouličné</t>
  </si>
  <si>
    <t>91200501</t>
  </si>
  <si>
    <t>Svietidlá a osvetľovacie zariadenia - príslušenstvo pre svietidlá</t>
  </si>
  <si>
    <t>91200502</t>
  </si>
  <si>
    <t>Svietidlá a osvetľovacie zariadenia - príslušenstvo pre stožiare</t>
  </si>
  <si>
    <t>91220702</t>
  </si>
  <si>
    <t>Uzemňovacie a bleskozvodné vedenia - svorky - pre vedenia v zemi</t>
  </si>
  <si>
    <t>91221001</t>
  </si>
  <si>
    <t>Uzemňovacie a bleskozvodné vedenia - vedenia v zemi - FeZn</t>
  </si>
  <si>
    <t>91221201</t>
  </si>
  <si>
    <t>Uzemňovacie a bleskozvodné vedenia - nátery - zvodových vodičov</t>
  </si>
  <si>
    <t>91221401</t>
  </si>
  <si>
    <t>Uzemňovacie a bleskozvodné vedenia - meranie - rezistencie uzemnenia</t>
  </si>
  <si>
    <t>91221501</t>
  </si>
  <si>
    <t>Uzemňovacie a bleskozvodné vedenia - revízie - bleskozvodu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</si>
</sst>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"/>
    <numFmt numFmtId="165" formatCode="dd\.mm\.yyyy"/>
    <numFmt numFmtId="166" formatCode="#,##0.00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4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3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s="1" customFormat="1" ht="36.950000000000003" customHeight="1"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S2" s="13" t="s">
        <v>6</v>
      </c>
      <c r="BT2" s="13" t="s">
        <v>7</v>
      </c>
    </row>
    <row r="3" spans="1:74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s="1" customFormat="1" ht="24.95" customHeight="1">
      <c r="B4" s="17"/>
      <c r="C4" s="18"/>
      <c r="D4" s="19" t="s">
        <v>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9</v>
      </c>
      <c r="BE4" s="21" t="s">
        <v>10</v>
      </c>
      <c r="BS4" s="13" t="s">
        <v>6</v>
      </c>
    </row>
    <row r="5" spans="1:74" s="1" customFormat="1" ht="12" customHeight="1">
      <c r="B5" s="17"/>
      <c r="C5" s="18"/>
      <c r="D5" s="22" t="s">
        <v>11</v>
      </c>
      <c r="E5" s="18"/>
      <c r="F5" s="18"/>
      <c r="G5" s="18"/>
      <c r="H5" s="18"/>
      <c r="I5" s="18"/>
      <c r="J5" s="18"/>
      <c r="K5" s="217" t="s">
        <v>12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18"/>
      <c r="AQ5" s="18"/>
      <c r="AR5" s="16"/>
      <c r="BE5" s="214" t="s">
        <v>13</v>
      </c>
      <c r="BS5" s="13" t="s">
        <v>6</v>
      </c>
    </row>
    <row r="6" spans="1:74" s="1" customFormat="1" ht="36.950000000000003" customHeight="1">
      <c r="B6" s="17"/>
      <c r="C6" s="18"/>
      <c r="D6" s="24" t="s">
        <v>14</v>
      </c>
      <c r="E6" s="18"/>
      <c r="F6" s="18"/>
      <c r="G6" s="18"/>
      <c r="H6" s="18"/>
      <c r="I6" s="18"/>
      <c r="J6" s="18"/>
      <c r="K6" s="219" t="s">
        <v>15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18"/>
      <c r="AQ6" s="18"/>
      <c r="AR6" s="16"/>
      <c r="BE6" s="215"/>
      <c r="BS6" s="13" t="s">
        <v>6</v>
      </c>
    </row>
    <row r="7" spans="1:74" s="1" customFormat="1" ht="12" customHeight="1">
      <c r="B7" s="17"/>
      <c r="C7" s="18"/>
      <c r="D7" s="25" t="s">
        <v>16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5" t="s">
        <v>17</v>
      </c>
      <c r="AL7" s="18"/>
      <c r="AM7" s="18"/>
      <c r="AN7" s="23" t="s">
        <v>1</v>
      </c>
      <c r="AO7" s="18"/>
      <c r="AP7" s="18"/>
      <c r="AQ7" s="18"/>
      <c r="AR7" s="16"/>
      <c r="BE7" s="215"/>
      <c r="BS7" s="13" t="s">
        <v>6</v>
      </c>
    </row>
    <row r="8" spans="1:74" s="1" customFormat="1" ht="12" customHeight="1">
      <c r="B8" s="17"/>
      <c r="C8" s="18"/>
      <c r="D8" s="25" t="s">
        <v>18</v>
      </c>
      <c r="E8" s="18"/>
      <c r="F8" s="18"/>
      <c r="G8" s="18"/>
      <c r="H8" s="18"/>
      <c r="I8" s="18"/>
      <c r="J8" s="18"/>
      <c r="K8" s="23" t="s">
        <v>19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5" t="s">
        <v>20</v>
      </c>
      <c r="AL8" s="18"/>
      <c r="AM8" s="18"/>
      <c r="AN8" s="26" t="s">
        <v>21</v>
      </c>
      <c r="AO8" s="18"/>
      <c r="AP8" s="18"/>
      <c r="AQ8" s="18"/>
      <c r="AR8" s="16"/>
      <c r="BE8" s="215"/>
      <c r="BS8" s="13" t="s">
        <v>6</v>
      </c>
    </row>
    <row r="9" spans="1:74" s="1" customFormat="1" ht="14.45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15"/>
      <c r="BS9" s="13" t="s">
        <v>6</v>
      </c>
    </row>
    <row r="10" spans="1:74" s="1" customFormat="1" ht="12" customHeight="1">
      <c r="B10" s="17"/>
      <c r="C10" s="18"/>
      <c r="D10" s="25" t="s">
        <v>22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5" t="s">
        <v>23</v>
      </c>
      <c r="AL10" s="18"/>
      <c r="AM10" s="18"/>
      <c r="AN10" s="23" t="s">
        <v>1</v>
      </c>
      <c r="AO10" s="18"/>
      <c r="AP10" s="18"/>
      <c r="AQ10" s="18"/>
      <c r="AR10" s="16"/>
      <c r="BE10" s="215"/>
      <c r="BS10" s="13" t="s">
        <v>6</v>
      </c>
    </row>
    <row r="11" spans="1:74" s="1" customFormat="1" ht="18.399999999999999" customHeight="1">
      <c r="B11" s="17"/>
      <c r="C11" s="18"/>
      <c r="D11" s="18"/>
      <c r="E11" s="23" t="s">
        <v>19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5" t="s">
        <v>24</v>
      </c>
      <c r="AL11" s="18"/>
      <c r="AM11" s="18"/>
      <c r="AN11" s="23" t="s">
        <v>1</v>
      </c>
      <c r="AO11" s="18"/>
      <c r="AP11" s="18"/>
      <c r="AQ11" s="18"/>
      <c r="AR11" s="16"/>
      <c r="BE11" s="215"/>
      <c r="BS11" s="13" t="s">
        <v>6</v>
      </c>
    </row>
    <row r="12" spans="1:74" s="1" customFormat="1" ht="6.95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15"/>
      <c r="BS12" s="13" t="s">
        <v>6</v>
      </c>
    </row>
    <row r="13" spans="1:74" s="1" customFormat="1" ht="12" customHeight="1">
      <c r="B13" s="17"/>
      <c r="C13" s="18"/>
      <c r="D13" s="25" t="s">
        <v>25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5" t="s">
        <v>23</v>
      </c>
      <c r="AL13" s="18"/>
      <c r="AM13" s="18"/>
      <c r="AN13" s="27" t="s">
        <v>26</v>
      </c>
      <c r="AO13" s="18"/>
      <c r="AP13" s="18"/>
      <c r="AQ13" s="18"/>
      <c r="AR13" s="16"/>
      <c r="BE13" s="215"/>
      <c r="BS13" s="13" t="s">
        <v>6</v>
      </c>
    </row>
    <row r="14" spans="1:74" ht="12.75">
      <c r="B14" s="17"/>
      <c r="C14" s="18"/>
      <c r="D14" s="18"/>
      <c r="E14" s="220" t="s">
        <v>26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5" t="s">
        <v>24</v>
      </c>
      <c r="AL14" s="18"/>
      <c r="AM14" s="18"/>
      <c r="AN14" s="27" t="s">
        <v>26</v>
      </c>
      <c r="AO14" s="18"/>
      <c r="AP14" s="18"/>
      <c r="AQ14" s="18"/>
      <c r="AR14" s="16"/>
      <c r="BE14" s="215"/>
      <c r="BS14" s="13" t="s">
        <v>6</v>
      </c>
    </row>
    <row r="15" spans="1:74" s="1" customFormat="1" ht="6.95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15"/>
      <c r="BS15" s="13" t="s">
        <v>4</v>
      </c>
    </row>
    <row r="16" spans="1:74" s="1" customFormat="1" ht="12" customHeight="1">
      <c r="B16" s="17"/>
      <c r="C16" s="18"/>
      <c r="D16" s="25" t="s">
        <v>27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5" t="s">
        <v>23</v>
      </c>
      <c r="AL16" s="18"/>
      <c r="AM16" s="18"/>
      <c r="AN16" s="23" t="s">
        <v>1</v>
      </c>
      <c r="AO16" s="18"/>
      <c r="AP16" s="18"/>
      <c r="AQ16" s="18"/>
      <c r="AR16" s="16"/>
      <c r="BE16" s="215"/>
      <c r="BS16" s="13" t="s">
        <v>4</v>
      </c>
    </row>
    <row r="17" spans="1:71" s="1" customFormat="1" ht="18.399999999999999" customHeight="1">
      <c r="B17" s="17"/>
      <c r="C17" s="18"/>
      <c r="D17" s="18"/>
      <c r="E17" s="23" t="s">
        <v>19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5" t="s">
        <v>24</v>
      </c>
      <c r="AL17" s="18"/>
      <c r="AM17" s="18"/>
      <c r="AN17" s="23" t="s">
        <v>1</v>
      </c>
      <c r="AO17" s="18"/>
      <c r="AP17" s="18"/>
      <c r="AQ17" s="18"/>
      <c r="AR17" s="16"/>
      <c r="BE17" s="215"/>
      <c r="BS17" s="13" t="s">
        <v>28</v>
      </c>
    </row>
    <row r="18" spans="1:71" s="1" customFormat="1" ht="6.95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15"/>
      <c r="BS18" s="13" t="s">
        <v>6</v>
      </c>
    </row>
    <row r="19" spans="1:71" s="1" customFormat="1" ht="12" customHeight="1">
      <c r="B19" s="17"/>
      <c r="C19" s="18"/>
      <c r="D19" s="25" t="s">
        <v>29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5" t="s">
        <v>23</v>
      </c>
      <c r="AL19" s="18"/>
      <c r="AM19" s="18"/>
      <c r="AN19" s="23" t="s">
        <v>1</v>
      </c>
      <c r="AO19" s="18"/>
      <c r="AP19" s="18"/>
      <c r="AQ19" s="18"/>
      <c r="AR19" s="16"/>
      <c r="BE19" s="215"/>
      <c r="BS19" s="13" t="s">
        <v>6</v>
      </c>
    </row>
    <row r="20" spans="1:71" s="1" customFormat="1" ht="18.399999999999999" customHeight="1">
      <c r="B20" s="17"/>
      <c r="C20" s="18"/>
      <c r="D20" s="18"/>
      <c r="E20" s="23" t="s">
        <v>19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5" t="s">
        <v>24</v>
      </c>
      <c r="AL20" s="18"/>
      <c r="AM20" s="18"/>
      <c r="AN20" s="23" t="s">
        <v>1</v>
      </c>
      <c r="AO20" s="18"/>
      <c r="AP20" s="18"/>
      <c r="AQ20" s="18"/>
      <c r="AR20" s="16"/>
      <c r="BE20" s="215"/>
      <c r="BS20" s="13" t="s">
        <v>28</v>
      </c>
    </row>
    <row r="21" spans="1:71" s="1" customFormat="1" ht="6.95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15"/>
    </row>
    <row r="22" spans="1:71" s="1" customFormat="1" ht="12" customHeight="1">
      <c r="B22" s="17"/>
      <c r="C22" s="18"/>
      <c r="D22" s="25" t="s">
        <v>30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15"/>
    </row>
    <row r="23" spans="1:71" s="1" customFormat="1" ht="16.5" customHeight="1">
      <c r="B23" s="17"/>
      <c r="C23" s="18"/>
      <c r="D23" s="18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18"/>
      <c r="AP23" s="18"/>
      <c r="AQ23" s="18"/>
      <c r="AR23" s="16"/>
      <c r="BE23" s="215"/>
    </row>
    <row r="24" spans="1:71" s="1" customFormat="1" ht="6.95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15"/>
    </row>
    <row r="25" spans="1:71" s="1" customFormat="1" ht="6.95" customHeight="1">
      <c r="B25" s="17"/>
      <c r="C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18"/>
      <c r="AQ25" s="18"/>
      <c r="AR25" s="16"/>
      <c r="BE25" s="215"/>
    </row>
    <row r="26" spans="1:71" s="2" customFormat="1" ht="25.9" customHeight="1">
      <c r="A26" s="30"/>
      <c r="B26" s="31"/>
      <c r="C26" s="32"/>
      <c r="D26" s="33" t="s">
        <v>31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3">
        <f>ROUND(AG94,2)</f>
        <v>0</v>
      </c>
      <c r="AL26" s="224"/>
      <c r="AM26" s="224"/>
      <c r="AN26" s="224"/>
      <c r="AO26" s="224"/>
      <c r="AP26" s="32"/>
      <c r="AQ26" s="32"/>
      <c r="AR26" s="35"/>
      <c r="BE26" s="215"/>
    </row>
    <row r="27" spans="1:71" s="2" customFormat="1" ht="6.95" customHeight="1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5"/>
      <c r="BE27" s="215"/>
    </row>
    <row r="28" spans="1:71" s="2" customFormat="1" ht="12.75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225" t="s">
        <v>32</v>
      </c>
      <c r="M28" s="225"/>
      <c r="N28" s="225"/>
      <c r="O28" s="225"/>
      <c r="P28" s="225"/>
      <c r="Q28" s="32"/>
      <c r="R28" s="32"/>
      <c r="S28" s="32"/>
      <c r="T28" s="32"/>
      <c r="U28" s="32"/>
      <c r="V28" s="32"/>
      <c r="W28" s="225" t="s">
        <v>33</v>
      </c>
      <c r="X28" s="225"/>
      <c r="Y28" s="225"/>
      <c r="Z28" s="225"/>
      <c r="AA28" s="225"/>
      <c r="AB28" s="225"/>
      <c r="AC28" s="225"/>
      <c r="AD28" s="225"/>
      <c r="AE28" s="225"/>
      <c r="AF28" s="32"/>
      <c r="AG28" s="32"/>
      <c r="AH28" s="32"/>
      <c r="AI28" s="32"/>
      <c r="AJ28" s="32"/>
      <c r="AK28" s="225" t="s">
        <v>34</v>
      </c>
      <c r="AL28" s="225"/>
      <c r="AM28" s="225"/>
      <c r="AN28" s="225"/>
      <c r="AO28" s="225"/>
      <c r="AP28" s="32"/>
      <c r="AQ28" s="32"/>
      <c r="AR28" s="35"/>
      <c r="BE28" s="215"/>
    </row>
    <row r="29" spans="1:71" s="3" customFormat="1" ht="14.45" customHeight="1">
      <c r="B29" s="36"/>
      <c r="C29" s="37"/>
      <c r="D29" s="25" t="s">
        <v>35</v>
      </c>
      <c r="E29" s="37"/>
      <c r="F29" s="25" t="s">
        <v>36</v>
      </c>
      <c r="G29" s="37"/>
      <c r="H29" s="37"/>
      <c r="I29" s="37"/>
      <c r="J29" s="37"/>
      <c r="K29" s="37"/>
      <c r="L29" s="228">
        <v>0.2</v>
      </c>
      <c r="M29" s="227"/>
      <c r="N29" s="227"/>
      <c r="O29" s="227"/>
      <c r="P29" s="227"/>
      <c r="Q29" s="37"/>
      <c r="R29" s="37"/>
      <c r="S29" s="37"/>
      <c r="T29" s="37"/>
      <c r="U29" s="37"/>
      <c r="V29" s="37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F29" s="37"/>
      <c r="AG29" s="37"/>
      <c r="AH29" s="37"/>
      <c r="AI29" s="37"/>
      <c r="AJ29" s="37"/>
      <c r="AK29" s="226">
        <f>ROUND(AV94, 2)</f>
        <v>0</v>
      </c>
      <c r="AL29" s="227"/>
      <c r="AM29" s="227"/>
      <c r="AN29" s="227"/>
      <c r="AO29" s="227"/>
      <c r="AP29" s="37"/>
      <c r="AQ29" s="37"/>
      <c r="AR29" s="38"/>
      <c r="BE29" s="216"/>
    </row>
    <row r="30" spans="1:71" s="3" customFormat="1" ht="14.45" customHeight="1">
      <c r="B30" s="36"/>
      <c r="C30" s="37"/>
      <c r="D30" s="37"/>
      <c r="E30" s="37"/>
      <c r="F30" s="25" t="s">
        <v>37</v>
      </c>
      <c r="G30" s="37"/>
      <c r="H30" s="37"/>
      <c r="I30" s="37"/>
      <c r="J30" s="37"/>
      <c r="K30" s="37"/>
      <c r="L30" s="228">
        <v>0.2</v>
      </c>
      <c r="M30" s="227"/>
      <c r="N30" s="227"/>
      <c r="O30" s="227"/>
      <c r="P30" s="227"/>
      <c r="Q30" s="37"/>
      <c r="R30" s="37"/>
      <c r="S30" s="37"/>
      <c r="T30" s="37"/>
      <c r="U30" s="37"/>
      <c r="V30" s="37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F30" s="37"/>
      <c r="AG30" s="37"/>
      <c r="AH30" s="37"/>
      <c r="AI30" s="37"/>
      <c r="AJ30" s="37"/>
      <c r="AK30" s="226">
        <f>ROUND(AW94, 2)</f>
        <v>0</v>
      </c>
      <c r="AL30" s="227"/>
      <c r="AM30" s="227"/>
      <c r="AN30" s="227"/>
      <c r="AO30" s="227"/>
      <c r="AP30" s="37"/>
      <c r="AQ30" s="37"/>
      <c r="AR30" s="38"/>
      <c r="BE30" s="216"/>
    </row>
    <row r="31" spans="1:71" s="3" customFormat="1" ht="14.45" hidden="1" customHeight="1">
      <c r="B31" s="36"/>
      <c r="C31" s="37"/>
      <c r="D31" s="37"/>
      <c r="E31" s="37"/>
      <c r="F31" s="25" t="s">
        <v>38</v>
      </c>
      <c r="G31" s="37"/>
      <c r="H31" s="37"/>
      <c r="I31" s="37"/>
      <c r="J31" s="37"/>
      <c r="K31" s="37"/>
      <c r="L31" s="228">
        <v>0.2</v>
      </c>
      <c r="M31" s="227"/>
      <c r="N31" s="227"/>
      <c r="O31" s="227"/>
      <c r="P31" s="227"/>
      <c r="Q31" s="37"/>
      <c r="R31" s="37"/>
      <c r="S31" s="37"/>
      <c r="T31" s="37"/>
      <c r="U31" s="37"/>
      <c r="V31" s="37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F31" s="37"/>
      <c r="AG31" s="37"/>
      <c r="AH31" s="37"/>
      <c r="AI31" s="37"/>
      <c r="AJ31" s="37"/>
      <c r="AK31" s="226">
        <v>0</v>
      </c>
      <c r="AL31" s="227"/>
      <c r="AM31" s="227"/>
      <c r="AN31" s="227"/>
      <c r="AO31" s="227"/>
      <c r="AP31" s="37"/>
      <c r="AQ31" s="37"/>
      <c r="AR31" s="38"/>
      <c r="BE31" s="216"/>
    </row>
    <row r="32" spans="1:71" s="3" customFormat="1" ht="14.45" hidden="1" customHeight="1">
      <c r="B32" s="36"/>
      <c r="C32" s="37"/>
      <c r="D32" s="37"/>
      <c r="E32" s="37"/>
      <c r="F32" s="25" t="s">
        <v>39</v>
      </c>
      <c r="G32" s="37"/>
      <c r="H32" s="37"/>
      <c r="I32" s="37"/>
      <c r="J32" s="37"/>
      <c r="K32" s="37"/>
      <c r="L32" s="228">
        <v>0.2</v>
      </c>
      <c r="M32" s="227"/>
      <c r="N32" s="227"/>
      <c r="O32" s="227"/>
      <c r="P32" s="227"/>
      <c r="Q32" s="37"/>
      <c r="R32" s="37"/>
      <c r="S32" s="37"/>
      <c r="T32" s="37"/>
      <c r="U32" s="37"/>
      <c r="V32" s="37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F32" s="37"/>
      <c r="AG32" s="37"/>
      <c r="AH32" s="37"/>
      <c r="AI32" s="37"/>
      <c r="AJ32" s="37"/>
      <c r="AK32" s="226">
        <v>0</v>
      </c>
      <c r="AL32" s="227"/>
      <c r="AM32" s="227"/>
      <c r="AN32" s="227"/>
      <c r="AO32" s="227"/>
      <c r="AP32" s="37"/>
      <c r="AQ32" s="37"/>
      <c r="AR32" s="38"/>
      <c r="BE32" s="216"/>
    </row>
    <row r="33" spans="1:57" s="3" customFormat="1" ht="14.45" hidden="1" customHeight="1">
      <c r="B33" s="36"/>
      <c r="C33" s="37"/>
      <c r="D33" s="37"/>
      <c r="E33" s="37"/>
      <c r="F33" s="25" t="s">
        <v>40</v>
      </c>
      <c r="G33" s="37"/>
      <c r="H33" s="37"/>
      <c r="I33" s="37"/>
      <c r="J33" s="37"/>
      <c r="K33" s="37"/>
      <c r="L33" s="228">
        <v>0</v>
      </c>
      <c r="M33" s="227"/>
      <c r="N33" s="227"/>
      <c r="O33" s="227"/>
      <c r="P33" s="227"/>
      <c r="Q33" s="37"/>
      <c r="R33" s="37"/>
      <c r="S33" s="37"/>
      <c r="T33" s="37"/>
      <c r="U33" s="37"/>
      <c r="V33" s="37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F33" s="37"/>
      <c r="AG33" s="37"/>
      <c r="AH33" s="37"/>
      <c r="AI33" s="37"/>
      <c r="AJ33" s="37"/>
      <c r="AK33" s="226">
        <v>0</v>
      </c>
      <c r="AL33" s="227"/>
      <c r="AM33" s="227"/>
      <c r="AN33" s="227"/>
      <c r="AO33" s="227"/>
      <c r="AP33" s="37"/>
      <c r="AQ33" s="37"/>
      <c r="AR33" s="38"/>
      <c r="BE33" s="216"/>
    </row>
    <row r="34" spans="1:57" s="2" customFormat="1" ht="6.95" customHeight="1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5"/>
      <c r="BE34" s="215"/>
    </row>
    <row r="35" spans="1:57" s="2" customFormat="1" ht="25.9" customHeight="1">
      <c r="A35" s="30"/>
      <c r="B35" s="31"/>
      <c r="C35" s="39"/>
      <c r="D35" s="40" t="s">
        <v>41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42</v>
      </c>
      <c r="U35" s="41"/>
      <c r="V35" s="41"/>
      <c r="W35" s="41"/>
      <c r="X35" s="232" t="s">
        <v>43</v>
      </c>
      <c r="Y35" s="230"/>
      <c r="Z35" s="230"/>
      <c r="AA35" s="230"/>
      <c r="AB35" s="230"/>
      <c r="AC35" s="41"/>
      <c r="AD35" s="41"/>
      <c r="AE35" s="41"/>
      <c r="AF35" s="41"/>
      <c r="AG35" s="41"/>
      <c r="AH35" s="41"/>
      <c r="AI35" s="41"/>
      <c r="AJ35" s="41"/>
      <c r="AK35" s="229">
        <f>SUM(AK26:AK33)</f>
        <v>0</v>
      </c>
      <c r="AL35" s="230"/>
      <c r="AM35" s="230"/>
      <c r="AN35" s="230"/>
      <c r="AO35" s="231"/>
      <c r="AP35" s="39"/>
      <c r="AQ35" s="39"/>
      <c r="AR35" s="35"/>
      <c r="BE35" s="30"/>
    </row>
    <row r="36" spans="1:57" s="2" customFormat="1" ht="6.95" customHeight="1">
      <c r="A36" s="30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5"/>
      <c r="BE36" s="30"/>
    </row>
    <row r="37" spans="1:57" s="2" customFormat="1" ht="14.45" customHeight="1">
      <c r="A37" s="30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5"/>
      <c r="BE37" s="30"/>
    </row>
    <row r="38" spans="1:57" s="1" customFormat="1" ht="14.45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pans="1:57" s="1" customFormat="1" ht="14.45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pans="1:57" s="1" customFormat="1" ht="14.45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pans="1:57" s="1" customFormat="1" ht="14.45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pans="1:57" s="1" customFormat="1" ht="14.45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pans="1:57" s="1" customFormat="1" ht="14.45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pans="1:57" s="1" customFormat="1" ht="14.45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pans="1:57" s="1" customFormat="1" ht="14.45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pans="1:57" s="1" customFormat="1" ht="14.45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pans="1:57" s="1" customFormat="1" ht="14.45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pans="1:57" s="1" customFormat="1" ht="14.45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pans="1:57" s="2" customFormat="1" ht="14.45" customHeight="1">
      <c r="B49" s="43"/>
      <c r="C49" s="44"/>
      <c r="D49" s="45" t="s">
        <v>44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45</v>
      </c>
      <c r="AI49" s="46"/>
      <c r="AJ49" s="46"/>
      <c r="AK49" s="46"/>
      <c r="AL49" s="46"/>
      <c r="AM49" s="46"/>
      <c r="AN49" s="46"/>
      <c r="AO49" s="46"/>
      <c r="AP49" s="44"/>
      <c r="AQ49" s="44"/>
      <c r="AR49" s="47"/>
    </row>
    <row r="50" spans="1:57" ht="11.25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 spans="1:57" ht="11.25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 spans="1:57" ht="11.25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 spans="1:57" ht="11.25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 spans="1:57" ht="11.25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 spans="1:57" ht="11.2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 spans="1:57" ht="11.25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 spans="1:57" ht="11.25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 spans="1:57" ht="11.25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 spans="1:57" ht="11.25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pans="1:57" s="2" customFormat="1" ht="12.75">
      <c r="A60" s="30"/>
      <c r="B60" s="31"/>
      <c r="C60" s="32"/>
      <c r="D60" s="48" t="s">
        <v>46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8" t="s">
        <v>47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8" t="s">
        <v>46</v>
      </c>
      <c r="AI60" s="34"/>
      <c r="AJ60" s="34"/>
      <c r="AK60" s="34"/>
      <c r="AL60" s="34"/>
      <c r="AM60" s="48" t="s">
        <v>47</v>
      </c>
      <c r="AN60" s="34"/>
      <c r="AO60" s="34"/>
      <c r="AP60" s="32"/>
      <c r="AQ60" s="32"/>
      <c r="AR60" s="35"/>
      <c r="BE60" s="30"/>
    </row>
    <row r="61" spans="1:57" ht="11.25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 spans="1:57" ht="11.25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 spans="1:57" ht="11.25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pans="1:57" s="2" customFormat="1" ht="12.75">
      <c r="A64" s="30"/>
      <c r="B64" s="31"/>
      <c r="C64" s="32"/>
      <c r="D64" s="45" t="s">
        <v>48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5" t="s">
        <v>49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5"/>
      <c r="BE64" s="30"/>
    </row>
    <row r="65" spans="1:57" ht="11.2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 spans="1:57" ht="11.25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 spans="1:57" ht="11.25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 spans="1:57" ht="11.25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 spans="1:57" ht="11.25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 spans="1:57" ht="11.25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 spans="1:57" ht="11.25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 spans="1:57" ht="11.25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 spans="1:57" ht="11.25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 spans="1:57" ht="11.25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pans="1:57" s="2" customFormat="1" ht="12.75">
      <c r="A75" s="30"/>
      <c r="B75" s="31"/>
      <c r="C75" s="32"/>
      <c r="D75" s="48" t="s">
        <v>46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8" t="s">
        <v>47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8" t="s">
        <v>46</v>
      </c>
      <c r="AI75" s="34"/>
      <c r="AJ75" s="34"/>
      <c r="AK75" s="34"/>
      <c r="AL75" s="34"/>
      <c r="AM75" s="48" t="s">
        <v>47</v>
      </c>
      <c r="AN75" s="34"/>
      <c r="AO75" s="34"/>
      <c r="AP75" s="32"/>
      <c r="AQ75" s="32"/>
      <c r="AR75" s="35"/>
      <c r="BE75" s="30"/>
    </row>
    <row r="76" spans="1:57" s="2" customFormat="1" ht="11.25">
      <c r="A76" s="30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5"/>
      <c r="BE76" s="30"/>
    </row>
    <row r="77" spans="1:57" s="2" customFormat="1" ht="6.95" customHeight="1">
      <c r="A77" s="30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5"/>
      <c r="BE77" s="30"/>
    </row>
    <row r="81" spans="1:91" s="2" customFormat="1" ht="6.95" customHeight="1">
      <c r="A81" s="30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5"/>
      <c r="BE81" s="30"/>
    </row>
    <row r="82" spans="1:91" s="2" customFormat="1" ht="24.95" customHeight="1">
      <c r="A82" s="30"/>
      <c r="B82" s="31"/>
      <c r="C82" s="19" t="s">
        <v>50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5"/>
      <c r="BE82" s="30"/>
    </row>
    <row r="83" spans="1:91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5"/>
      <c r="BE83" s="30"/>
    </row>
    <row r="84" spans="1:91" s="4" customFormat="1" ht="12" customHeight="1">
      <c r="B84" s="54"/>
      <c r="C84" s="25" t="s">
        <v>11</v>
      </c>
      <c r="D84" s="55"/>
      <c r="E84" s="55"/>
      <c r="F84" s="55"/>
      <c r="G84" s="55"/>
      <c r="H84" s="55"/>
      <c r="I84" s="55"/>
      <c r="J84" s="55"/>
      <c r="K84" s="55"/>
      <c r="L84" s="55" t="str">
        <f>K5</f>
        <v>VELKY_SAR_BARATOKY_p</v>
      </c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6"/>
    </row>
    <row r="85" spans="1:91" s="5" customFormat="1" ht="36.950000000000003" customHeight="1">
      <c r="B85" s="57"/>
      <c r="C85" s="58" t="s">
        <v>14</v>
      </c>
      <c r="D85" s="59"/>
      <c r="E85" s="59"/>
      <c r="F85" s="59"/>
      <c r="G85" s="59"/>
      <c r="H85" s="59"/>
      <c r="I85" s="59"/>
      <c r="J85" s="59"/>
      <c r="K85" s="59"/>
      <c r="L85" s="193" t="str">
        <f>K6</f>
        <v>Veľký Šariš Baratoky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59"/>
      <c r="AQ85" s="59"/>
      <c r="AR85" s="60"/>
    </row>
    <row r="86" spans="1:91" s="2" customFormat="1" ht="6.95" customHeight="1">
      <c r="A86" s="30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5"/>
      <c r="BE86" s="30"/>
    </row>
    <row r="87" spans="1:91" s="2" customFormat="1" ht="12" customHeight="1">
      <c r="A87" s="30"/>
      <c r="B87" s="31"/>
      <c r="C87" s="25" t="s">
        <v>18</v>
      </c>
      <c r="D87" s="32"/>
      <c r="E87" s="32"/>
      <c r="F87" s="32"/>
      <c r="G87" s="32"/>
      <c r="H87" s="32"/>
      <c r="I87" s="32"/>
      <c r="J87" s="32"/>
      <c r="K87" s="32"/>
      <c r="L87" s="61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5" t="s">
        <v>20</v>
      </c>
      <c r="AJ87" s="32"/>
      <c r="AK87" s="32"/>
      <c r="AL87" s="32"/>
      <c r="AM87" s="195" t="str">
        <f>IF(AN8= "","",AN8)</f>
        <v>1. 10. 2020</v>
      </c>
      <c r="AN87" s="195"/>
      <c r="AO87" s="32"/>
      <c r="AP87" s="32"/>
      <c r="AQ87" s="32"/>
      <c r="AR87" s="35"/>
      <c r="BE87" s="30"/>
    </row>
    <row r="88" spans="1:91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5"/>
      <c r="BE88" s="30"/>
    </row>
    <row r="89" spans="1:91" s="2" customFormat="1" ht="15.2" customHeight="1">
      <c r="A89" s="30"/>
      <c r="B89" s="31"/>
      <c r="C89" s="25" t="s">
        <v>22</v>
      </c>
      <c r="D89" s="32"/>
      <c r="E89" s="32"/>
      <c r="F89" s="32"/>
      <c r="G89" s="32"/>
      <c r="H89" s="32"/>
      <c r="I89" s="32"/>
      <c r="J89" s="32"/>
      <c r="K89" s="32"/>
      <c r="L89" s="55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5" t="s">
        <v>27</v>
      </c>
      <c r="AJ89" s="32"/>
      <c r="AK89" s="32"/>
      <c r="AL89" s="32"/>
      <c r="AM89" s="196" t="str">
        <f>IF(E17="","",E17)</f>
        <v xml:space="preserve"> </v>
      </c>
      <c r="AN89" s="197"/>
      <c r="AO89" s="197"/>
      <c r="AP89" s="197"/>
      <c r="AQ89" s="32"/>
      <c r="AR89" s="35"/>
      <c r="AS89" s="198" t="s">
        <v>51</v>
      </c>
      <c r="AT89" s="199"/>
      <c r="AU89" s="63"/>
      <c r="AV89" s="63"/>
      <c r="AW89" s="63"/>
      <c r="AX89" s="63"/>
      <c r="AY89" s="63"/>
      <c r="AZ89" s="63"/>
      <c r="BA89" s="63"/>
      <c r="BB89" s="63"/>
      <c r="BC89" s="63"/>
      <c r="BD89" s="64"/>
      <c r="BE89" s="30"/>
    </row>
    <row r="90" spans="1:91" s="2" customFormat="1" ht="15.2" customHeight="1">
      <c r="A90" s="30"/>
      <c r="B90" s="31"/>
      <c r="C90" s="25" t="s">
        <v>25</v>
      </c>
      <c r="D90" s="32"/>
      <c r="E90" s="32"/>
      <c r="F90" s="32"/>
      <c r="G90" s="32"/>
      <c r="H90" s="32"/>
      <c r="I90" s="32"/>
      <c r="J90" s="32"/>
      <c r="K90" s="32"/>
      <c r="L90" s="55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5" t="s">
        <v>29</v>
      </c>
      <c r="AJ90" s="32"/>
      <c r="AK90" s="32"/>
      <c r="AL90" s="32"/>
      <c r="AM90" s="196" t="str">
        <f>IF(E20="","",E20)</f>
        <v xml:space="preserve"> </v>
      </c>
      <c r="AN90" s="197"/>
      <c r="AO90" s="197"/>
      <c r="AP90" s="197"/>
      <c r="AQ90" s="32"/>
      <c r="AR90" s="35"/>
      <c r="AS90" s="200"/>
      <c r="AT90" s="201"/>
      <c r="AU90" s="65"/>
      <c r="AV90" s="65"/>
      <c r="AW90" s="65"/>
      <c r="AX90" s="65"/>
      <c r="AY90" s="65"/>
      <c r="AZ90" s="65"/>
      <c r="BA90" s="65"/>
      <c r="BB90" s="65"/>
      <c r="BC90" s="65"/>
      <c r="BD90" s="66"/>
      <c r="BE90" s="30"/>
    </row>
    <row r="91" spans="1:91" s="2" customFormat="1" ht="10.9" customHeight="1">
      <c r="A91" s="30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5"/>
      <c r="AS91" s="202"/>
      <c r="AT91" s="203"/>
      <c r="AU91" s="67"/>
      <c r="AV91" s="67"/>
      <c r="AW91" s="67"/>
      <c r="AX91" s="67"/>
      <c r="AY91" s="67"/>
      <c r="AZ91" s="67"/>
      <c r="BA91" s="67"/>
      <c r="BB91" s="67"/>
      <c r="BC91" s="67"/>
      <c r="BD91" s="68"/>
      <c r="BE91" s="30"/>
    </row>
    <row r="92" spans="1:91" s="2" customFormat="1" ht="29.25" customHeight="1">
      <c r="A92" s="30"/>
      <c r="B92" s="31"/>
      <c r="C92" s="204" t="s">
        <v>52</v>
      </c>
      <c r="D92" s="205"/>
      <c r="E92" s="205"/>
      <c r="F92" s="205"/>
      <c r="G92" s="205"/>
      <c r="H92" s="69"/>
      <c r="I92" s="207" t="s">
        <v>53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6" t="s">
        <v>54</v>
      </c>
      <c r="AH92" s="205"/>
      <c r="AI92" s="205"/>
      <c r="AJ92" s="205"/>
      <c r="AK92" s="205"/>
      <c r="AL92" s="205"/>
      <c r="AM92" s="205"/>
      <c r="AN92" s="207" t="s">
        <v>55</v>
      </c>
      <c r="AO92" s="205"/>
      <c r="AP92" s="208"/>
      <c r="AQ92" s="70" t="s">
        <v>56</v>
      </c>
      <c r="AR92" s="35"/>
      <c r="AS92" s="71" t="s">
        <v>57</v>
      </c>
      <c r="AT92" s="72" t="s">
        <v>58</v>
      </c>
      <c r="AU92" s="72" t="s">
        <v>59</v>
      </c>
      <c r="AV92" s="72" t="s">
        <v>60</v>
      </c>
      <c r="AW92" s="72" t="s">
        <v>61</v>
      </c>
      <c r="AX92" s="72" t="s">
        <v>62</v>
      </c>
      <c r="AY92" s="72" t="s">
        <v>63</v>
      </c>
      <c r="AZ92" s="72" t="s">
        <v>64</v>
      </c>
      <c r="BA92" s="72" t="s">
        <v>65</v>
      </c>
      <c r="BB92" s="72" t="s">
        <v>66</v>
      </c>
      <c r="BC92" s="72" t="s">
        <v>67</v>
      </c>
      <c r="BD92" s="73" t="s">
        <v>68</v>
      </c>
      <c r="BE92" s="30"/>
    </row>
    <row r="93" spans="1:91" s="2" customFormat="1" ht="10.9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5"/>
      <c r="AS93" s="74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6"/>
      <c r="BE93" s="30"/>
    </row>
    <row r="94" spans="1:91" s="6" customFormat="1" ht="32.450000000000003" customHeight="1">
      <c r="B94" s="77"/>
      <c r="C94" s="78" t="s">
        <v>69</v>
      </c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212">
        <f>ROUND(SUM(AG95:AG98),2)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81" t="s">
        <v>1</v>
      </c>
      <c r="AR94" s="82"/>
      <c r="AS94" s="83">
        <f>ROUND(SUM(AS95:AS98),2)</f>
        <v>0</v>
      </c>
      <c r="AT94" s="84">
        <f>ROUND(SUM(AV94:AW94),2)</f>
        <v>0</v>
      </c>
      <c r="AU94" s="85">
        <f>ROUND(SUM(AU95:AU98),5)</f>
        <v>0</v>
      </c>
      <c r="AV94" s="84">
        <f>ROUND(AZ94*L29,2)</f>
        <v>0</v>
      </c>
      <c r="AW94" s="84">
        <f>ROUND(BA94*L30,2)</f>
        <v>0</v>
      </c>
      <c r="AX94" s="84">
        <f>ROUND(BB94*L29,2)</f>
        <v>0</v>
      </c>
      <c r="AY94" s="84">
        <f>ROUND(BC94*L30,2)</f>
        <v>0</v>
      </c>
      <c r="AZ94" s="84">
        <f>ROUND(SUM(AZ95:AZ98),2)</f>
        <v>0</v>
      </c>
      <c r="BA94" s="84">
        <f>ROUND(SUM(BA95:BA98),2)</f>
        <v>0</v>
      </c>
      <c r="BB94" s="84">
        <f>ROUND(SUM(BB95:BB98),2)</f>
        <v>0</v>
      </c>
      <c r="BC94" s="84">
        <f>ROUND(SUM(BC95:BC98),2)</f>
        <v>0</v>
      </c>
      <c r="BD94" s="86">
        <f>ROUND(SUM(BD95:BD98),2)</f>
        <v>0</v>
      </c>
      <c r="BS94" s="87" t="s">
        <v>70</v>
      </c>
      <c r="BT94" s="87" t="s">
        <v>71</v>
      </c>
      <c r="BU94" s="88" t="s">
        <v>72</v>
      </c>
      <c r="BV94" s="87" t="s">
        <v>73</v>
      </c>
      <c r="BW94" s="87" t="s">
        <v>5</v>
      </c>
      <c r="BX94" s="87" t="s">
        <v>74</v>
      </c>
      <c r="CL94" s="87" t="s">
        <v>1</v>
      </c>
    </row>
    <row r="95" spans="1:91" s="7" customFormat="1" ht="16.5" customHeight="1">
      <c r="A95" s="89" t="s">
        <v>75</v>
      </c>
      <c r="B95" s="90"/>
      <c r="C95" s="91"/>
      <c r="D95" s="209" t="s">
        <v>76</v>
      </c>
      <c r="E95" s="209"/>
      <c r="F95" s="209"/>
      <c r="G95" s="209"/>
      <c r="H95" s="209"/>
      <c r="I95" s="92"/>
      <c r="J95" s="209" t="s">
        <v>77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10">
        <f>'VP - Všobecné položky'!J30</f>
        <v>0</v>
      </c>
      <c r="AH95" s="211"/>
      <c r="AI95" s="211"/>
      <c r="AJ95" s="211"/>
      <c r="AK95" s="211"/>
      <c r="AL95" s="211"/>
      <c r="AM95" s="211"/>
      <c r="AN95" s="210">
        <f>SUM(AG95,AT95)</f>
        <v>0</v>
      </c>
      <c r="AO95" s="211"/>
      <c r="AP95" s="211"/>
      <c r="AQ95" s="93" t="s">
        <v>78</v>
      </c>
      <c r="AR95" s="94"/>
      <c r="AS95" s="95">
        <v>0</v>
      </c>
      <c r="AT95" s="96">
        <f>ROUND(SUM(AV95:AW95),2)</f>
        <v>0</v>
      </c>
      <c r="AU95" s="97">
        <f>'VP - Všobecné položky'!P117</f>
        <v>0</v>
      </c>
      <c r="AV95" s="96">
        <f>'VP - Všobecné položky'!J33</f>
        <v>0</v>
      </c>
      <c r="AW95" s="96">
        <f>'VP - Všobecné položky'!J34</f>
        <v>0</v>
      </c>
      <c r="AX95" s="96">
        <f>'VP - Všobecné položky'!J35</f>
        <v>0</v>
      </c>
      <c r="AY95" s="96">
        <f>'VP - Všobecné položky'!J36</f>
        <v>0</v>
      </c>
      <c r="AZ95" s="96">
        <f>'VP - Všobecné položky'!F33</f>
        <v>0</v>
      </c>
      <c r="BA95" s="96">
        <f>'VP - Všobecné položky'!F34</f>
        <v>0</v>
      </c>
      <c r="BB95" s="96">
        <f>'VP - Všobecné položky'!F35</f>
        <v>0</v>
      </c>
      <c r="BC95" s="96">
        <f>'VP - Všobecné položky'!F36</f>
        <v>0</v>
      </c>
      <c r="BD95" s="98">
        <f>'VP - Všobecné položky'!F37</f>
        <v>0</v>
      </c>
      <c r="BT95" s="99" t="s">
        <v>79</v>
      </c>
      <c r="BV95" s="99" t="s">
        <v>73</v>
      </c>
      <c r="BW95" s="99" t="s">
        <v>80</v>
      </c>
      <c r="BX95" s="99" t="s">
        <v>5</v>
      </c>
      <c r="CL95" s="99" t="s">
        <v>1</v>
      </c>
      <c r="CM95" s="99" t="s">
        <v>71</v>
      </c>
    </row>
    <row r="96" spans="1:91" s="7" customFormat="1" ht="16.5" customHeight="1">
      <c r="A96" s="89" t="s">
        <v>75</v>
      </c>
      <c r="B96" s="90"/>
      <c r="C96" s="91"/>
      <c r="D96" s="209" t="s">
        <v>81</v>
      </c>
      <c r="E96" s="209"/>
      <c r="F96" s="209"/>
      <c r="G96" s="209"/>
      <c r="H96" s="209"/>
      <c r="I96" s="92"/>
      <c r="J96" s="209" t="s">
        <v>82</v>
      </c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10">
        <f>'01 - Miestna komunikácia'!J30</f>
        <v>0</v>
      </c>
      <c r="AH96" s="211"/>
      <c r="AI96" s="211"/>
      <c r="AJ96" s="211"/>
      <c r="AK96" s="211"/>
      <c r="AL96" s="211"/>
      <c r="AM96" s="211"/>
      <c r="AN96" s="210">
        <f>SUM(AG96,AT96)</f>
        <v>0</v>
      </c>
      <c r="AO96" s="211"/>
      <c r="AP96" s="211"/>
      <c r="AQ96" s="93" t="s">
        <v>78</v>
      </c>
      <c r="AR96" s="94"/>
      <c r="AS96" s="95">
        <v>0</v>
      </c>
      <c r="AT96" s="96">
        <f>ROUND(SUM(AV96:AW96),2)</f>
        <v>0</v>
      </c>
      <c r="AU96" s="97">
        <f>'01 - Miestna komunikácia'!P125</f>
        <v>0</v>
      </c>
      <c r="AV96" s="96">
        <f>'01 - Miestna komunikácia'!J33</f>
        <v>0</v>
      </c>
      <c r="AW96" s="96">
        <f>'01 - Miestna komunikácia'!J34</f>
        <v>0</v>
      </c>
      <c r="AX96" s="96">
        <f>'01 - Miestna komunikácia'!J35</f>
        <v>0</v>
      </c>
      <c r="AY96" s="96">
        <f>'01 - Miestna komunikácia'!J36</f>
        <v>0</v>
      </c>
      <c r="AZ96" s="96">
        <f>'01 - Miestna komunikácia'!F33</f>
        <v>0</v>
      </c>
      <c r="BA96" s="96">
        <f>'01 - Miestna komunikácia'!F34</f>
        <v>0</v>
      </c>
      <c r="BB96" s="96">
        <f>'01 - Miestna komunikácia'!F35</f>
        <v>0</v>
      </c>
      <c r="BC96" s="96">
        <f>'01 - Miestna komunikácia'!F36</f>
        <v>0</v>
      </c>
      <c r="BD96" s="98">
        <f>'01 - Miestna komunikácia'!F37</f>
        <v>0</v>
      </c>
      <c r="BT96" s="99" t="s">
        <v>79</v>
      </c>
      <c r="BV96" s="99" t="s">
        <v>73</v>
      </c>
      <c r="BW96" s="99" t="s">
        <v>83</v>
      </c>
      <c r="BX96" s="99" t="s">
        <v>5</v>
      </c>
      <c r="CL96" s="99" t="s">
        <v>1</v>
      </c>
      <c r="CM96" s="99" t="s">
        <v>71</v>
      </c>
    </row>
    <row r="97" spans="1:91" s="7" customFormat="1" ht="16.5" customHeight="1">
      <c r="A97" s="89" t="s">
        <v>75</v>
      </c>
      <c r="B97" s="90"/>
      <c r="C97" s="91"/>
      <c r="D97" s="209" t="s">
        <v>84</v>
      </c>
      <c r="E97" s="209"/>
      <c r="F97" s="209"/>
      <c r="G97" s="209"/>
      <c r="H97" s="209"/>
      <c r="I97" s="92"/>
      <c r="J97" s="209" t="s">
        <v>85</v>
      </c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10">
        <f>'200-00 - Most Baratoky'!J30</f>
        <v>0</v>
      </c>
      <c r="AH97" s="211"/>
      <c r="AI97" s="211"/>
      <c r="AJ97" s="211"/>
      <c r="AK97" s="211"/>
      <c r="AL97" s="211"/>
      <c r="AM97" s="211"/>
      <c r="AN97" s="210">
        <f>SUM(AG97,AT97)</f>
        <v>0</v>
      </c>
      <c r="AO97" s="211"/>
      <c r="AP97" s="211"/>
      <c r="AQ97" s="93" t="s">
        <v>78</v>
      </c>
      <c r="AR97" s="94"/>
      <c r="AS97" s="95">
        <v>0</v>
      </c>
      <c r="AT97" s="96">
        <f>ROUND(SUM(AV97:AW97),2)</f>
        <v>0</v>
      </c>
      <c r="AU97" s="97">
        <f>'200-00 - Most Baratoky'!P126</f>
        <v>0</v>
      </c>
      <c r="AV97" s="96">
        <f>'200-00 - Most Baratoky'!J33</f>
        <v>0</v>
      </c>
      <c r="AW97" s="96">
        <f>'200-00 - Most Baratoky'!J34</f>
        <v>0</v>
      </c>
      <c r="AX97" s="96">
        <f>'200-00 - Most Baratoky'!J35</f>
        <v>0</v>
      </c>
      <c r="AY97" s="96">
        <f>'200-00 - Most Baratoky'!J36</f>
        <v>0</v>
      </c>
      <c r="AZ97" s="96">
        <f>'200-00 - Most Baratoky'!F33</f>
        <v>0</v>
      </c>
      <c r="BA97" s="96">
        <f>'200-00 - Most Baratoky'!F34</f>
        <v>0</v>
      </c>
      <c r="BB97" s="96">
        <f>'200-00 - Most Baratoky'!F35</f>
        <v>0</v>
      </c>
      <c r="BC97" s="96">
        <f>'200-00 - Most Baratoky'!F36</f>
        <v>0</v>
      </c>
      <c r="BD97" s="98">
        <f>'200-00 - Most Baratoky'!F37</f>
        <v>0</v>
      </c>
      <c r="BT97" s="99" t="s">
        <v>79</v>
      </c>
      <c r="BV97" s="99" t="s">
        <v>73</v>
      </c>
      <c r="BW97" s="99" t="s">
        <v>86</v>
      </c>
      <c r="BX97" s="99" t="s">
        <v>5</v>
      </c>
      <c r="CL97" s="99" t="s">
        <v>1</v>
      </c>
      <c r="CM97" s="99" t="s">
        <v>71</v>
      </c>
    </row>
    <row r="98" spans="1:91" s="7" customFormat="1" ht="16.5" customHeight="1">
      <c r="A98" s="89" t="s">
        <v>75</v>
      </c>
      <c r="B98" s="90"/>
      <c r="C98" s="91"/>
      <c r="D98" s="209" t="s">
        <v>87</v>
      </c>
      <c r="E98" s="209"/>
      <c r="F98" s="209"/>
      <c r="G98" s="209"/>
      <c r="H98" s="209"/>
      <c r="I98" s="92"/>
      <c r="J98" s="209" t="s">
        <v>88</v>
      </c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10">
        <f>'620 - Verejné osvetlenie'!J30</f>
        <v>0</v>
      </c>
      <c r="AH98" s="211"/>
      <c r="AI98" s="211"/>
      <c r="AJ98" s="211"/>
      <c r="AK98" s="211"/>
      <c r="AL98" s="211"/>
      <c r="AM98" s="211"/>
      <c r="AN98" s="210">
        <f>SUM(AG98,AT98)</f>
        <v>0</v>
      </c>
      <c r="AO98" s="211"/>
      <c r="AP98" s="211"/>
      <c r="AQ98" s="93" t="s">
        <v>78</v>
      </c>
      <c r="AR98" s="94"/>
      <c r="AS98" s="100">
        <v>0</v>
      </c>
      <c r="AT98" s="101">
        <f>ROUND(SUM(AV98:AW98),2)</f>
        <v>0</v>
      </c>
      <c r="AU98" s="102">
        <f>'620 - Verejné osvetlenie'!P121</f>
        <v>0</v>
      </c>
      <c r="AV98" s="101">
        <f>'620 - Verejné osvetlenie'!J33</f>
        <v>0</v>
      </c>
      <c r="AW98" s="101">
        <f>'620 - Verejné osvetlenie'!J34</f>
        <v>0</v>
      </c>
      <c r="AX98" s="101">
        <f>'620 - Verejné osvetlenie'!J35</f>
        <v>0</v>
      </c>
      <c r="AY98" s="101">
        <f>'620 - Verejné osvetlenie'!J36</f>
        <v>0</v>
      </c>
      <c r="AZ98" s="101">
        <f>'620 - Verejné osvetlenie'!F33</f>
        <v>0</v>
      </c>
      <c r="BA98" s="101">
        <f>'620 - Verejné osvetlenie'!F34</f>
        <v>0</v>
      </c>
      <c r="BB98" s="101">
        <f>'620 - Verejné osvetlenie'!F35</f>
        <v>0</v>
      </c>
      <c r="BC98" s="101">
        <f>'620 - Verejné osvetlenie'!F36</f>
        <v>0</v>
      </c>
      <c r="BD98" s="103">
        <f>'620 - Verejné osvetlenie'!F37</f>
        <v>0</v>
      </c>
      <c r="BT98" s="99" t="s">
        <v>79</v>
      </c>
      <c r="BV98" s="99" t="s">
        <v>73</v>
      </c>
      <c r="BW98" s="99" t="s">
        <v>89</v>
      </c>
      <c r="BX98" s="99" t="s">
        <v>5</v>
      </c>
      <c r="CL98" s="99" t="s">
        <v>1</v>
      </c>
      <c r="CM98" s="99" t="s">
        <v>71</v>
      </c>
    </row>
    <row r="99" spans="1:91" s="2" customFormat="1" ht="30" customHeight="1">
      <c r="A99" s="30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5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91" s="2" customFormat="1" ht="6.95" customHeight="1">
      <c r="A100" s="30"/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35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</sheetData>
  <sheetProtection algorithmName="SHA-512" hashValue="EOrtFIEIxoNZHyrip8jXz0Vt6z2gdeRn1GDpeo/94c55ULT6U8rQDEeF/liqEtQnwAXBbCjj3ROgqot663ymfg==" saltValue="+H1qknRNa0tqW0r50UCgV44NqDym5Nr3hBP+Dnnxvb+CQ7wzIMyGhmh8ONd3WSaGGwgiAZCizz87aBKooR3XKw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VP - Všobecné položky'!C2" display="/"/>
    <hyperlink ref="A96" location="'01 - Miestna komunikácia'!C2" display="/"/>
    <hyperlink ref="A97" location="'200-00 - Most Baratoky'!C2" display="/"/>
    <hyperlink ref="A98" location="'620 - Verejné osvetlenie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3" t="s">
        <v>80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6"/>
      <c r="AT3" s="13" t="s">
        <v>71</v>
      </c>
    </row>
    <row r="4" spans="1:46" s="1" customFormat="1" ht="24.95" customHeight="1">
      <c r="B4" s="16"/>
      <c r="D4" s="106" t="s">
        <v>90</v>
      </c>
      <c r="L4" s="16"/>
      <c r="M4" s="107" t="s">
        <v>9</v>
      </c>
      <c r="AT4" s="13" t="s">
        <v>4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108" t="s">
        <v>14</v>
      </c>
      <c r="L6" s="16"/>
    </row>
    <row r="7" spans="1:46" s="1" customFormat="1" ht="16.5" customHeight="1">
      <c r="B7" s="16"/>
      <c r="E7" s="234" t="str">
        <f>'Rekapitulácia stavby'!K6</f>
        <v>Veľký Šariš Baratoky</v>
      </c>
      <c r="F7" s="235"/>
      <c r="G7" s="235"/>
      <c r="H7" s="235"/>
      <c r="L7" s="16"/>
    </row>
    <row r="8" spans="1:46" s="2" customFormat="1" ht="12" customHeight="1">
      <c r="A8" s="30"/>
      <c r="B8" s="35"/>
      <c r="C8" s="30"/>
      <c r="D8" s="108" t="s">
        <v>91</v>
      </c>
      <c r="E8" s="30"/>
      <c r="F8" s="30"/>
      <c r="G8" s="30"/>
      <c r="H8" s="30"/>
      <c r="I8" s="30"/>
      <c r="J8" s="30"/>
      <c r="K8" s="30"/>
      <c r="L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36" t="s">
        <v>92</v>
      </c>
      <c r="F9" s="237"/>
      <c r="G9" s="237"/>
      <c r="H9" s="237"/>
      <c r="I9" s="30"/>
      <c r="J9" s="30"/>
      <c r="K9" s="30"/>
      <c r="L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08" t="s">
        <v>16</v>
      </c>
      <c r="E11" s="30"/>
      <c r="F11" s="109" t="s">
        <v>1</v>
      </c>
      <c r="G11" s="30"/>
      <c r="H11" s="30"/>
      <c r="I11" s="108" t="s">
        <v>17</v>
      </c>
      <c r="J11" s="109" t="s">
        <v>1</v>
      </c>
      <c r="K11" s="30"/>
      <c r="L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08" t="s">
        <v>18</v>
      </c>
      <c r="E12" s="30"/>
      <c r="F12" s="109" t="s">
        <v>19</v>
      </c>
      <c r="G12" s="30"/>
      <c r="H12" s="30"/>
      <c r="I12" s="108" t="s">
        <v>20</v>
      </c>
      <c r="J12" s="110" t="str">
        <f>'Rekapitulácia stavby'!AN8</f>
        <v>1. 10. 2020</v>
      </c>
      <c r="K12" s="30"/>
      <c r="L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08" t="s">
        <v>22</v>
      </c>
      <c r="E14" s="30"/>
      <c r="F14" s="30"/>
      <c r="G14" s="30"/>
      <c r="H14" s="30"/>
      <c r="I14" s="108" t="s">
        <v>23</v>
      </c>
      <c r="J14" s="109" t="str">
        <f>IF('Rekapitulácia stavby'!AN10="","",'Rekapitulácia stavby'!AN10)</f>
        <v/>
      </c>
      <c r="K14" s="30"/>
      <c r="L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09" t="str">
        <f>IF('Rekapitulácia stavby'!E11="","",'Rekapitulácia stavby'!E11)</f>
        <v xml:space="preserve"> </v>
      </c>
      <c r="F15" s="30"/>
      <c r="G15" s="30"/>
      <c r="H15" s="30"/>
      <c r="I15" s="108" t="s">
        <v>24</v>
      </c>
      <c r="J15" s="109" t="str">
        <f>IF('Rekapitulácia stavby'!AN11="","",'Rekapitulácia stavby'!AN11)</f>
        <v/>
      </c>
      <c r="K15" s="30"/>
      <c r="L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08" t="s">
        <v>25</v>
      </c>
      <c r="E17" s="30"/>
      <c r="F17" s="30"/>
      <c r="G17" s="30"/>
      <c r="H17" s="30"/>
      <c r="I17" s="108" t="s">
        <v>23</v>
      </c>
      <c r="J17" s="26" t="str">
        <f>'Rekapitulácia stavby'!AN13</f>
        <v>Vyplň údaj</v>
      </c>
      <c r="K17" s="30"/>
      <c r="L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38" t="str">
        <f>'Rekapitulácia stavby'!E14</f>
        <v>Vyplň údaj</v>
      </c>
      <c r="F18" s="239"/>
      <c r="G18" s="239"/>
      <c r="H18" s="239"/>
      <c r="I18" s="108" t="s">
        <v>24</v>
      </c>
      <c r="J18" s="26" t="str">
        <f>'Rekapitulácia stavby'!AN14</f>
        <v>Vyplň údaj</v>
      </c>
      <c r="K18" s="30"/>
      <c r="L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08" t="s">
        <v>27</v>
      </c>
      <c r="E20" s="30"/>
      <c r="F20" s="30"/>
      <c r="G20" s="30"/>
      <c r="H20" s="30"/>
      <c r="I20" s="108" t="s">
        <v>23</v>
      </c>
      <c r="J20" s="109" t="str">
        <f>IF('Rekapitulácia stavby'!AN16="","",'Rekapitulácia stavby'!AN16)</f>
        <v/>
      </c>
      <c r="K20" s="30"/>
      <c r="L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09" t="str">
        <f>IF('Rekapitulácia stavby'!E17="","",'Rekapitulácia stavby'!E17)</f>
        <v xml:space="preserve"> </v>
      </c>
      <c r="F21" s="30"/>
      <c r="G21" s="30"/>
      <c r="H21" s="30"/>
      <c r="I21" s="108" t="s">
        <v>24</v>
      </c>
      <c r="J21" s="109" t="str">
        <f>IF('Rekapitulácia stavby'!AN17="","",'Rekapitulácia stavby'!AN17)</f>
        <v/>
      </c>
      <c r="K21" s="30"/>
      <c r="L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08" t="s">
        <v>29</v>
      </c>
      <c r="E23" s="30"/>
      <c r="F23" s="30"/>
      <c r="G23" s="30"/>
      <c r="H23" s="30"/>
      <c r="I23" s="108" t="s">
        <v>23</v>
      </c>
      <c r="J23" s="109" t="str">
        <f>IF('Rekapitulácia stavby'!AN19="","",'Rekapitulácia stavby'!AN19)</f>
        <v/>
      </c>
      <c r="K23" s="30"/>
      <c r="L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09" t="str">
        <f>IF('Rekapitulácia stavby'!E20="","",'Rekapitulácia stavby'!E20)</f>
        <v xml:space="preserve"> </v>
      </c>
      <c r="F24" s="30"/>
      <c r="G24" s="30"/>
      <c r="H24" s="30"/>
      <c r="I24" s="108" t="s">
        <v>24</v>
      </c>
      <c r="J24" s="109" t="str">
        <f>IF('Rekapitulácia stavby'!AN20="","",'Rekapitulácia stavby'!AN20)</f>
        <v/>
      </c>
      <c r="K24" s="30"/>
      <c r="L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08" t="s">
        <v>30</v>
      </c>
      <c r="E26" s="30"/>
      <c r="F26" s="30"/>
      <c r="G26" s="30"/>
      <c r="H26" s="30"/>
      <c r="I26" s="30"/>
      <c r="J26" s="30"/>
      <c r="K26" s="30"/>
      <c r="L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1"/>
      <c r="B27" s="112"/>
      <c r="C27" s="111"/>
      <c r="D27" s="111"/>
      <c r="E27" s="240" t="s">
        <v>1</v>
      </c>
      <c r="F27" s="240"/>
      <c r="G27" s="240"/>
      <c r="H27" s="240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14"/>
      <c r="E29" s="114"/>
      <c r="F29" s="114"/>
      <c r="G29" s="114"/>
      <c r="H29" s="114"/>
      <c r="I29" s="114"/>
      <c r="J29" s="114"/>
      <c r="K29" s="114"/>
      <c r="L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5"/>
      <c r="C30" s="30"/>
      <c r="D30" s="115" t="s">
        <v>31</v>
      </c>
      <c r="E30" s="30"/>
      <c r="F30" s="30"/>
      <c r="G30" s="30"/>
      <c r="H30" s="30"/>
      <c r="I30" s="30"/>
      <c r="J30" s="116">
        <f>ROUND(J117, 2)</f>
        <v>0</v>
      </c>
      <c r="K30" s="30"/>
      <c r="L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5"/>
      <c r="C31" s="30"/>
      <c r="D31" s="114"/>
      <c r="E31" s="114"/>
      <c r="F31" s="114"/>
      <c r="G31" s="114"/>
      <c r="H31" s="114"/>
      <c r="I31" s="114"/>
      <c r="J31" s="114"/>
      <c r="K31" s="114"/>
      <c r="L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5"/>
      <c r="C32" s="30"/>
      <c r="D32" s="30"/>
      <c r="E32" s="30"/>
      <c r="F32" s="117" t="s">
        <v>33</v>
      </c>
      <c r="G32" s="30"/>
      <c r="H32" s="30"/>
      <c r="I32" s="117" t="s">
        <v>32</v>
      </c>
      <c r="J32" s="117" t="s">
        <v>34</v>
      </c>
      <c r="K32" s="30"/>
      <c r="L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5"/>
      <c r="C33" s="30"/>
      <c r="D33" s="118" t="s">
        <v>35</v>
      </c>
      <c r="E33" s="108" t="s">
        <v>36</v>
      </c>
      <c r="F33" s="119">
        <f>ROUND((SUM(BE117:BE127)),  2)</f>
        <v>0</v>
      </c>
      <c r="G33" s="30"/>
      <c r="H33" s="30"/>
      <c r="I33" s="120">
        <v>0.2</v>
      </c>
      <c r="J33" s="119">
        <f>ROUND(((SUM(BE117:BE127))*I33),  2)</f>
        <v>0</v>
      </c>
      <c r="K33" s="30"/>
      <c r="L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108" t="s">
        <v>37</v>
      </c>
      <c r="F34" s="119">
        <f>ROUND((SUM(BF117:BF127)),  2)</f>
        <v>0</v>
      </c>
      <c r="G34" s="30"/>
      <c r="H34" s="30"/>
      <c r="I34" s="120">
        <v>0.2</v>
      </c>
      <c r="J34" s="119">
        <f>ROUND(((SUM(BF117:BF127))*I34),  2)</f>
        <v>0</v>
      </c>
      <c r="K34" s="30"/>
      <c r="L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5"/>
      <c r="C35" s="30"/>
      <c r="D35" s="30"/>
      <c r="E35" s="108" t="s">
        <v>38</v>
      </c>
      <c r="F35" s="119">
        <f>ROUND((SUM(BG117:BG127)),  2)</f>
        <v>0</v>
      </c>
      <c r="G35" s="30"/>
      <c r="H35" s="30"/>
      <c r="I35" s="120">
        <v>0.2</v>
      </c>
      <c r="J35" s="119">
        <f>0</f>
        <v>0</v>
      </c>
      <c r="K35" s="30"/>
      <c r="L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5"/>
      <c r="C36" s="30"/>
      <c r="D36" s="30"/>
      <c r="E36" s="108" t="s">
        <v>39</v>
      </c>
      <c r="F36" s="119">
        <f>ROUND((SUM(BH117:BH127)),  2)</f>
        <v>0</v>
      </c>
      <c r="G36" s="30"/>
      <c r="H36" s="30"/>
      <c r="I36" s="120">
        <v>0.2</v>
      </c>
      <c r="J36" s="119">
        <f>0</f>
        <v>0</v>
      </c>
      <c r="K36" s="30"/>
      <c r="L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08" t="s">
        <v>40</v>
      </c>
      <c r="F37" s="119">
        <f>ROUND((SUM(BI117:BI127)),  2)</f>
        <v>0</v>
      </c>
      <c r="G37" s="30"/>
      <c r="H37" s="30"/>
      <c r="I37" s="120">
        <v>0</v>
      </c>
      <c r="J37" s="119">
        <f>0</f>
        <v>0</v>
      </c>
      <c r="K37" s="30"/>
      <c r="L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5"/>
      <c r="C39" s="121"/>
      <c r="D39" s="122" t="s">
        <v>41</v>
      </c>
      <c r="E39" s="123"/>
      <c r="F39" s="123"/>
      <c r="G39" s="124" t="s">
        <v>42</v>
      </c>
      <c r="H39" s="125" t="s">
        <v>43</v>
      </c>
      <c r="I39" s="123"/>
      <c r="J39" s="126">
        <f>SUM(J30:J37)</f>
        <v>0</v>
      </c>
      <c r="K39" s="127"/>
      <c r="L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5"/>
      <c r="C40" s="30"/>
      <c r="D40" s="30"/>
      <c r="E40" s="30"/>
      <c r="F40" s="30"/>
      <c r="G40" s="30"/>
      <c r="H40" s="30"/>
      <c r="I40" s="30"/>
      <c r="J40" s="30"/>
      <c r="K40" s="30"/>
      <c r="L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47"/>
      <c r="D50" s="128" t="s">
        <v>44</v>
      </c>
      <c r="E50" s="129"/>
      <c r="F50" s="129"/>
      <c r="G50" s="128" t="s">
        <v>45</v>
      </c>
      <c r="H50" s="129"/>
      <c r="I50" s="129"/>
      <c r="J50" s="129"/>
      <c r="K50" s="129"/>
      <c r="L50" s="47"/>
    </row>
    <row r="51" spans="1:31" ht="11.25">
      <c r="B51" s="16"/>
      <c r="L51" s="16"/>
    </row>
    <row r="52" spans="1:31" ht="11.25">
      <c r="B52" s="16"/>
      <c r="L52" s="16"/>
    </row>
    <row r="53" spans="1:31" ht="11.25">
      <c r="B53" s="16"/>
      <c r="L53" s="16"/>
    </row>
    <row r="54" spans="1:31" ht="11.25">
      <c r="B54" s="16"/>
      <c r="L54" s="16"/>
    </row>
    <row r="55" spans="1:31" ht="11.25">
      <c r="B55" s="16"/>
      <c r="L55" s="16"/>
    </row>
    <row r="56" spans="1:31" ht="11.25">
      <c r="B56" s="16"/>
      <c r="L56" s="16"/>
    </row>
    <row r="57" spans="1:31" ht="11.25">
      <c r="B57" s="16"/>
      <c r="L57" s="16"/>
    </row>
    <row r="58" spans="1:31" ht="11.25">
      <c r="B58" s="16"/>
      <c r="L58" s="16"/>
    </row>
    <row r="59" spans="1:31" ht="11.25">
      <c r="B59" s="16"/>
      <c r="L59" s="16"/>
    </row>
    <row r="60" spans="1:31" ht="11.25">
      <c r="B60" s="16"/>
      <c r="L60" s="16"/>
    </row>
    <row r="61" spans="1:31" s="2" customFormat="1" ht="12.75">
      <c r="A61" s="30"/>
      <c r="B61" s="35"/>
      <c r="C61" s="30"/>
      <c r="D61" s="130" t="s">
        <v>46</v>
      </c>
      <c r="E61" s="131"/>
      <c r="F61" s="132" t="s">
        <v>47</v>
      </c>
      <c r="G61" s="130" t="s">
        <v>46</v>
      </c>
      <c r="H61" s="131"/>
      <c r="I61" s="131"/>
      <c r="J61" s="133" t="s">
        <v>47</v>
      </c>
      <c r="K61" s="131"/>
      <c r="L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6"/>
      <c r="L62" s="16"/>
    </row>
    <row r="63" spans="1:31" ht="11.25">
      <c r="B63" s="16"/>
      <c r="L63" s="16"/>
    </row>
    <row r="64" spans="1:31" ht="11.25">
      <c r="B64" s="16"/>
      <c r="L64" s="16"/>
    </row>
    <row r="65" spans="1:31" s="2" customFormat="1" ht="12.75">
      <c r="A65" s="30"/>
      <c r="B65" s="35"/>
      <c r="C65" s="30"/>
      <c r="D65" s="128" t="s">
        <v>48</v>
      </c>
      <c r="E65" s="134"/>
      <c r="F65" s="134"/>
      <c r="G65" s="128" t="s">
        <v>49</v>
      </c>
      <c r="H65" s="134"/>
      <c r="I65" s="134"/>
      <c r="J65" s="134"/>
      <c r="K65" s="134"/>
      <c r="L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6"/>
      <c r="L66" s="16"/>
    </row>
    <row r="67" spans="1:31" ht="11.25">
      <c r="B67" s="16"/>
      <c r="L67" s="16"/>
    </row>
    <row r="68" spans="1:31" ht="11.25">
      <c r="B68" s="16"/>
      <c r="L68" s="16"/>
    </row>
    <row r="69" spans="1:31" ht="11.25">
      <c r="B69" s="16"/>
      <c r="L69" s="16"/>
    </row>
    <row r="70" spans="1:31" ht="11.25">
      <c r="B70" s="16"/>
      <c r="L70" s="16"/>
    </row>
    <row r="71" spans="1:31" ht="11.25">
      <c r="B71" s="16"/>
      <c r="L71" s="16"/>
    </row>
    <row r="72" spans="1:31" ht="11.25">
      <c r="B72" s="16"/>
      <c r="L72" s="16"/>
    </row>
    <row r="73" spans="1:31" ht="11.25">
      <c r="B73" s="16"/>
      <c r="L73" s="16"/>
    </row>
    <row r="74" spans="1:31" ht="11.25">
      <c r="B74" s="16"/>
      <c r="L74" s="16"/>
    </row>
    <row r="75" spans="1:31" ht="11.25">
      <c r="B75" s="16"/>
      <c r="L75" s="16"/>
    </row>
    <row r="76" spans="1:31" s="2" customFormat="1" ht="12.75">
      <c r="A76" s="30"/>
      <c r="B76" s="35"/>
      <c r="C76" s="30"/>
      <c r="D76" s="130" t="s">
        <v>46</v>
      </c>
      <c r="E76" s="131"/>
      <c r="F76" s="132" t="s">
        <v>47</v>
      </c>
      <c r="G76" s="130" t="s">
        <v>46</v>
      </c>
      <c r="H76" s="131"/>
      <c r="I76" s="131"/>
      <c r="J76" s="133" t="s">
        <v>47</v>
      </c>
      <c r="K76" s="131"/>
      <c r="L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93</v>
      </c>
      <c r="D82" s="32"/>
      <c r="E82" s="32"/>
      <c r="F82" s="32"/>
      <c r="G82" s="32"/>
      <c r="H82" s="32"/>
      <c r="I82" s="32"/>
      <c r="J82" s="32"/>
      <c r="K82" s="32"/>
      <c r="L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14</v>
      </c>
      <c r="D84" s="32"/>
      <c r="E84" s="32"/>
      <c r="F84" s="32"/>
      <c r="G84" s="32"/>
      <c r="H84" s="32"/>
      <c r="I84" s="32"/>
      <c r="J84" s="32"/>
      <c r="K84" s="32"/>
      <c r="L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2"/>
      <c r="D85" s="32"/>
      <c r="E85" s="241" t="str">
        <f>E7</f>
        <v>Veľký Šariš Baratoky</v>
      </c>
      <c r="F85" s="242"/>
      <c r="G85" s="242"/>
      <c r="H85" s="242"/>
      <c r="I85" s="32"/>
      <c r="J85" s="32"/>
      <c r="K85" s="32"/>
      <c r="L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5" t="s">
        <v>91</v>
      </c>
      <c r="D86" s="32"/>
      <c r="E86" s="32"/>
      <c r="F86" s="32"/>
      <c r="G86" s="32"/>
      <c r="H86" s="32"/>
      <c r="I86" s="32"/>
      <c r="J86" s="32"/>
      <c r="K86" s="32"/>
      <c r="L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193" t="str">
        <f>E9</f>
        <v>VP - Všobecné položky</v>
      </c>
      <c r="F87" s="243"/>
      <c r="G87" s="243"/>
      <c r="H87" s="243"/>
      <c r="I87" s="32"/>
      <c r="J87" s="32"/>
      <c r="K87" s="32"/>
      <c r="L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5" t="s">
        <v>18</v>
      </c>
      <c r="D89" s="32"/>
      <c r="E89" s="32"/>
      <c r="F89" s="23" t="str">
        <f>F12</f>
        <v xml:space="preserve"> </v>
      </c>
      <c r="G89" s="32"/>
      <c r="H89" s="32"/>
      <c r="I89" s="25" t="s">
        <v>20</v>
      </c>
      <c r="J89" s="62" t="str">
        <f>IF(J12="","",J12)</f>
        <v>1. 10. 2020</v>
      </c>
      <c r="K89" s="32"/>
      <c r="L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5" t="s">
        <v>22</v>
      </c>
      <c r="D91" s="32"/>
      <c r="E91" s="32"/>
      <c r="F91" s="23" t="str">
        <f>E15</f>
        <v xml:space="preserve"> </v>
      </c>
      <c r="G91" s="32"/>
      <c r="H91" s="32"/>
      <c r="I91" s="25" t="s">
        <v>27</v>
      </c>
      <c r="J91" s="28" t="str">
        <f>E21</f>
        <v xml:space="preserve"> </v>
      </c>
      <c r="K91" s="32"/>
      <c r="L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5" t="s">
        <v>25</v>
      </c>
      <c r="D92" s="32"/>
      <c r="E92" s="32"/>
      <c r="F92" s="23" t="str">
        <f>IF(E18="","",E18)</f>
        <v>Vyplň údaj</v>
      </c>
      <c r="G92" s="32"/>
      <c r="H92" s="32"/>
      <c r="I92" s="25" t="s">
        <v>29</v>
      </c>
      <c r="J92" s="28" t="str">
        <f>E24</f>
        <v xml:space="preserve"> </v>
      </c>
      <c r="K92" s="32"/>
      <c r="L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39" t="s">
        <v>94</v>
      </c>
      <c r="D94" s="140"/>
      <c r="E94" s="140"/>
      <c r="F94" s="140"/>
      <c r="G94" s="140"/>
      <c r="H94" s="140"/>
      <c r="I94" s="140"/>
      <c r="J94" s="141" t="s">
        <v>95</v>
      </c>
      <c r="K94" s="140"/>
      <c r="L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42" t="s">
        <v>96</v>
      </c>
      <c r="D96" s="32"/>
      <c r="E96" s="32"/>
      <c r="F96" s="32"/>
      <c r="G96" s="32"/>
      <c r="H96" s="32"/>
      <c r="I96" s="32"/>
      <c r="J96" s="80">
        <f>J117</f>
        <v>0</v>
      </c>
      <c r="K96" s="32"/>
      <c r="L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3" t="s">
        <v>97</v>
      </c>
    </row>
    <row r="97" spans="1:31" s="9" customFormat="1" ht="24.95" customHeight="1">
      <c r="B97" s="143"/>
      <c r="C97" s="144"/>
      <c r="D97" s="145" t="s">
        <v>98</v>
      </c>
      <c r="E97" s="146"/>
      <c r="F97" s="146"/>
      <c r="G97" s="146"/>
      <c r="H97" s="146"/>
      <c r="I97" s="146"/>
      <c r="J97" s="147">
        <f>J118</f>
        <v>0</v>
      </c>
      <c r="K97" s="144"/>
      <c r="L97" s="148"/>
    </row>
    <row r="98" spans="1:31" s="2" customFormat="1" ht="21.75" customHeight="1">
      <c r="A98" s="30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47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31" s="2" customFormat="1" ht="6.95" customHeight="1">
      <c r="A99" s="30"/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47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3" spans="1:31" s="2" customFormat="1" ht="6.95" customHeight="1">
      <c r="A103" s="30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47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24.95" customHeight="1">
      <c r="A104" s="30"/>
      <c r="B104" s="31"/>
      <c r="C104" s="19" t="s">
        <v>99</v>
      </c>
      <c r="D104" s="32"/>
      <c r="E104" s="32"/>
      <c r="F104" s="32"/>
      <c r="G104" s="32"/>
      <c r="H104" s="32"/>
      <c r="I104" s="32"/>
      <c r="J104" s="32"/>
      <c r="K104" s="32"/>
      <c r="L104" s="47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6.95" customHeight="1">
      <c r="A105" s="30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47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12" customHeight="1">
      <c r="A106" s="30"/>
      <c r="B106" s="31"/>
      <c r="C106" s="25" t="s">
        <v>14</v>
      </c>
      <c r="D106" s="32"/>
      <c r="E106" s="32"/>
      <c r="F106" s="32"/>
      <c r="G106" s="32"/>
      <c r="H106" s="32"/>
      <c r="I106" s="32"/>
      <c r="J106" s="32"/>
      <c r="K106" s="32"/>
      <c r="L106" s="47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6.5" customHeight="1">
      <c r="A107" s="30"/>
      <c r="B107" s="31"/>
      <c r="C107" s="32"/>
      <c r="D107" s="32"/>
      <c r="E107" s="241" t="str">
        <f>E7</f>
        <v>Veľký Šariš Baratoky</v>
      </c>
      <c r="F107" s="242"/>
      <c r="G107" s="242"/>
      <c r="H107" s="242"/>
      <c r="I107" s="32"/>
      <c r="J107" s="32"/>
      <c r="K107" s="32"/>
      <c r="L107" s="47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2" customHeight="1">
      <c r="A108" s="30"/>
      <c r="B108" s="31"/>
      <c r="C108" s="25" t="s">
        <v>91</v>
      </c>
      <c r="D108" s="32"/>
      <c r="E108" s="32"/>
      <c r="F108" s="32"/>
      <c r="G108" s="32"/>
      <c r="H108" s="32"/>
      <c r="I108" s="32"/>
      <c r="J108" s="32"/>
      <c r="K108" s="32"/>
      <c r="L108" s="47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6.5" customHeight="1">
      <c r="A109" s="30"/>
      <c r="B109" s="31"/>
      <c r="C109" s="32"/>
      <c r="D109" s="32"/>
      <c r="E109" s="193" t="str">
        <f>E9</f>
        <v>VP - Všobecné položky</v>
      </c>
      <c r="F109" s="243"/>
      <c r="G109" s="243"/>
      <c r="H109" s="243"/>
      <c r="I109" s="32"/>
      <c r="J109" s="32"/>
      <c r="K109" s="32"/>
      <c r="L109" s="47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47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18</v>
      </c>
      <c r="D111" s="32"/>
      <c r="E111" s="32"/>
      <c r="F111" s="23" t="str">
        <f>F12</f>
        <v xml:space="preserve"> </v>
      </c>
      <c r="G111" s="32"/>
      <c r="H111" s="32"/>
      <c r="I111" s="25" t="s">
        <v>20</v>
      </c>
      <c r="J111" s="62" t="str">
        <f>IF(J12="","",J12)</f>
        <v>1. 10. 2020</v>
      </c>
      <c r="K111" s="32"/>
      <c r="L111" s="47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47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5.2" customHeight="1">
      <c r="A113" s="30"/>
      <c r="B113" s="31"/>
      <c r="C113" s="25" t="s">
        <v>22</v>
      </c>
      <c r="D113" s="32"/>
      <c r="E113" s="32"/>
      <c r="F113" s="23" t="str">
        <f>E15</f>
        <v xml:space="preserve"> </v>
      </c>
      <c r="G113" s="32"/>
      <c r="H113" s="32"/>
      <c r="I113" s="25" t="s">
        <v>27</v>
      </c>
      <c r="J113" s="28" t="str">
        <f>E21</f>
        <v xml:space="preserve"> </v>
      </c>
      <c r="K113" s="32"/>
      <c r="L113" s="47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25</v>
      </c>
      <c r="D114" s="32"/>
      <c r="E114" s="32"/>
      <c r="F114" s="23" t="str">
        <f>IF(E18="","",E18)</f>
        <v>Vyplň údaj</v>
      </c>
      <c r="G114" s="32"/>
      <c r="H114" s="32"/>
      <c r="I114" s="25" t="s">
        <v>29</v>
      </c>
      <c r="J114" s="28" t="str">
        <f>E24</f>
        <v xml:space="preserve"> </v>
      </c>
      <c r="K114" s="32"/>
      <c r="L114" s="47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0.35" customHeight="1">
      <c r="A115" s="30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47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10" customFormat="1" ht="29.25" customHeight="1">
      <c r="A116" s="149"/>
      <c r="B116" s="150"/>
      <c r="C116" s="151" t="s">
        <v>100</v>
      </c>
      <c r="D116" s="152" t="s">
        <v>56</v>
      </c>
      <c r="E116" s="152" t="s">
        <v>52</v>
      </c>
      <c r="F116" s="152" t="s">
        <v>53</v>
      </c>
      <c r="G116" s="152" t="s">
        <v>101</v>
      </c>
      <c r="H116" s="152" t="s">
        <v>102</v>
      </c>
      <c r="I116" s="152" t="s">
        <v>103</v>
      </c>
      <c r="J116" s="153" t="s">
        <v>95</v>
      </c>
      <c r="K116" s="154" t="s">
        <v>104</v>
      </c>
      <c r="L116" s="155"/>
      <c r="M116" s="71" t="s">
        <v>1</v>
      </c>
      <c r="N116" s="72" t="s">
        <v>35</v>
      </c>
      <c r="O116" s="72" t="s">
        <v>105</v>
      </c>
      <c r="P116" s="72" t="s">
        <v>106</v>
      </c>
      <c r="Q116" s="72" t="s">
        <v>107</v>
      </c>
      <c r="R116" s="72" t="s">
        <v>108</v>
      </c>
      <c r="S116" s="72" t="s">
        <v>109</v>
      </c>
      <c r="T116" s="73" t="s">
        <v>110</v>
      </c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</row>
    <row r="117" spans="1:65" s="2" customFormat="1" ht="22.9" customHeight="1">
      <c r="A117" s="30"/>
      <c r="B117" s="31"/>
      <c r="C117" s="78" t="s">
        <v>96</v>
      </c>
      <c r="D117" s="32"/>
      <c r="E117" s="32"/>
      <c r="F117" s="32"/>
      <c r="G117" s="32"/>
      <c r="H117" s="32"/>
      <c r="I117" s="32"/>
      <c r="J117" s="156">
        <f>BK117</f>
        <v>0</v>
      </c>
      <c r="K117" s="32"/>
      <c r="L117" s="35"/>
      <c r="M117" s="74"/>
      <c r="N117" s="157"/>
      <c r="O117" s="75"/>
      <c r="P117" s="158">
        <f>P118</f>
        <v>0</v>
      </c>
      <c r="Q117" s="75"/>
      <c r="R117" s="158">
        <f>R118</f>
        <v>0</v>
      </c>
      <c r="S117" s="75"/>
      <c r="T117" s="159">
        <f>T118</f>
        <v>0</v>
      </c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T117" s="13" t="s">
        <v>70</v>
      </c>
      <c r="AU117" s="13" t="s">
        <v>97</v>
      </c>
      <c r="BK117" s="160">
        <f>BK118</f>
        <v>0</v>
      </c>
    </row>
    <row r="118" spans="1:65" s="11" customFormat="1" ht="25.9" customHeight="1">
      <c r="B118" s="161"/>
      <c r="C118" s="162"/>
      <c r="D118" s="163" t="s">
        <v>70</v>
      </c>
      <c r="E118" s="164" t="s">
        <v>111</v>
      </c>
      <c r="F118" s="164" t="s">
        <v>112</v>
      </c>
      <c r="G118" s="162"/>
      <c r="H118" s="162"/>
      <c r="I118" s="165"/>
      <c r="J118" s="166">
        <f>BK118</f>
        <v>0</v>
      </c>
      <c r="K118" s="162"/>
      <c r="L118" s="167"/>
      <c r="M118" s="168"/>
      <c r="N118" s="169"/>
      <c r="O118" s="169"/>
      <c r="P118" s="170">
        <f>SUM(P119:P127)</f>
        <v>0</v>
      </c>
      <c r="Q118" s="169"/>
      <c r="R118" s="170">
        <f>SUM(R119:R127)</f>
        <v>0</v>
      </c>
      <c r="S118" s="169"/>
      <c r="T118" s="171">
        <f>SUM(T119:T127)</f>
        <v>0</v>
      </c>
      <c r="AR118" s="172" t="s">
        <v>113</v>
      </c>
      <c r="AT118" s="173" t="s">
        <v>70</v>
      </c>
      <c r="AU118" s="173" t="s">
        <v>71</v>
      </c>
      <c r="AY118" s="172" t="s">
        <v>114</v>
      </c>
      <c r="BK118" s="174">
        <f>SUM(BK119:BK127)</f>
        <v>0</v>
      </c>
    </row>
    <row r="119" spans="1:65" s="2" customFormat="1" ht="24.2" customHeight="1">
      <c r="A119" s="30"/>
      <c r="B119" s="31"/>
      <c r="C119" s="175" t="s">
        <v>79</v>
      </c>
      <c r="D119" s="175" t="s">
        <v>115</v>
      </c>
      <c r="E119" s="176" t="s">
        <v>116</v>
      </c>
      <c r="F119" s="177" t="s">
        <v>117</v>
      </c>
      <c r="G119" s="178" t="s">
        <v>118</v>
      </c>
      <c r="H119" s="179">
        <v>1</v>
      </c>
      <c r="I119" s="180"/>
      <c r="J119" s="179">
        <f t="shared" ref="J119:J127" si="0">ROUND(I119*H119,2)</f>
        <v>0</v>
      </c>
      <c r="K119" s="181"/>
      <c r="L119" s="35"/>
      <c r="M119" s="182" t="s">
        <v>1</v>
      </c>
      <c r="N119" s="183" t="s">
        <v>37</v>
      </c>
      <c r="O119" s="67"/>
      <c r="P119" s="184">
        <f t="shared" ref="P119:P127" si="1">O119*H119</f>
        <v>0</v>
      </c>
      <c r="Q119" s="184">
        <v>0</v>
      </c>
      <c r="R119" s="184">
        <f t="shared" ref="R119:R127" si="2">Q119*H119</f>
        <v>0</v>
      </c>
      <c r="S119" s="184">
        <v>0</v>
      </c>
      <c r="T119" s="185">
        <f t="shared" ref="T119:T127" si="3">S119*H119</f>
        <v>0</v>
      </c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R119" s="186" t="s">
        <v>113</v>
      </c>
      <c r="AT119" s="186" t="s">
        <v>115</v>
      </c>
      <c r="AU119" s="186" t="s">
        <v>79</v>
      </c>
      <c r="AY119" s="13" t="s">
        <v>114</v>
      </c>
      <c r="BE119" s="187">
        <f t="shared" ref="BE119:BE127" si="4">IF(N119="základná",J119,0)</f>
        <v>0</v>
      </c>
      <c r="BF119" s="187">
        <f t="shared" ref="BF119:BF127" si="5">IF(N119="znížená",J119,0)</f>
        <v>0</v>
      </c>
      <c r="BG119" s="187">
        <f t="shared" ref="BG119:BG127" si="6">IF(N119="zákl. prenesená",J119,0)</f>
        <v>0</v>
      </c>
      <c r="BH119" s="187">
        <f t="shared" ref="BH119:BH127" si="7">IF(N119="zníž. prenesená",J119,0)</f>
        <v>0</v>
      </c>
      <c r="BI119" s="187">
        <f t="shared" ref="BI119:BI127" si="8">IF(N119="nulová",J119,0)</f>
        <v>0</v>
      </c>
      <c r="BJ119" s="13" t="s">
        <v>119</v>
      </c>
      <c r="BK119" s="187">
        <f t="shared" ref="BK119:BK127" si="9">ROUND(I119*H119,2)</f>
        <v>0</v>
      </c>
      <c r="BL119" s="13" t="s">
        <v>113</v>
      </c>
      <c r="BM119" s="186" t="s">
        <v>120</v>
      </c>
    </row>
    <row r="120" spans="1:65" s="2" customFormat="1" ht="37.9" customHeight="1">
      <c r="A120" s="30"/>
      <c r="B120" s="31"/>
      <c r="C120" s="175" t="s">
        <v>119</v>
      </c>
      <c r="D120" s="175" t="s">
        <v>115</v>
      </c>
      <c r="E120" s="176" t="s">
        <v>121</v>
      </c>
      <c r="F120" s="177" t="s">
        <v>122</v>
      </c>
      <c r="G120" s="178" t="s">
        <v>118</v>
      </c>
      <c r="H120" s="179">
        <v>1</v>
      </c>
      <c r="I120" s="180"/>
      <c r="J120" s="179">
        <f t="shared" si="0"/>
        <v>0</v>
      </c>
      <c r="K120" s="181"/>
      <c r="L120" s="35"/>
      <c r="M120" s="182" t="s">
        <v>1</v>
      </c>
      <c r="N120" s="183" t="s">
        <v>37</v>
      </c>
      <c r="O120" s="67"/>
      <c r="P120" s="184">
        <f t="shared" si="1"/>
        <v>0</v>
      </c>
      <c r="Q120" s="184">
        <v>0</v>
      </c>
      <c r="R120" s="184">
        <f t="shared" si="2"/>
        <v>0</v>
      </c>
      <c r="S120" s="184">
        <v>0</v>
      </c>
      <c r="T120" s="185">
        <f t="shared" si="3"/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86" t="s">
        <v>113</v>
      </c>
      <c r="AT120" s="186" t="s">
        <v>115</v>
      </c>
      <c r="AU120" s="186" t="s">
        <v>79</v>
      </c>
      <c r="AY120" s="13" t="s">
        <v>114</v>
      </c>
      <c r="BE120" s="187">
        <f t="shared" si="4"/>
        <v>0</v>
      </c>
      <c r="BF120" s="187">
        <f t="shared" si="5"/>
        <v>0</v>
      </c>
      <c r="BG120" s="187">
        <f t="shared" si="6"/>
        <v>0</v>
      </c>
      <c r="BH120" s="187">
        <f t="shared" si="7"/>
        <v>0</v>
      </c>
      <c r="BI120" s="187">
        <f t="shared" si="8"/>
        <v>0</v>
      </c>
      <c r="BJ120" s="13" t="s">
        <v>119</v>
      </c>
      <c r="BK120" s="187">
        <f t="shared" si="9"/>
        <v>0</v>
      </c>
      <c r="BL120" s="13" t="s">
        <v>113</v>
      </c>
      <c r="BM120" s="186" t="s">
        <v>123</v>
      </c>
    </row>
    <row r="121" spans="1:65" s="2" customFormat="1" ht="37.9" customHeight="1">
      <c r="A121" s="30"/>
      <c r="B121" s="31"/>
      <c r="C121" s="175" t="s">
        <v>124</v>
      </c>
      <c r="D121" s="175" t="s">
        <v>115</v>
      </c>
      <c r="E121" s="176" t="s">
        <v>125</v>
      </c>
      <c r="F121" s="177" t="s">
        <v>126</v>
      </c>
      <c r="G121" s="178" t="s">
        <v>118</v>
      </c>
      <c r="H121" s="179">
        <v>1</v>
      </c>
      <c r="I121" s="180"/>
      <c r="J121" s="179">
        <f t="shared" si="0"/>
        <v>0</v>
      </c>
      <c r="K121" s="181"/>
      <c r="L121" s="35"/>
      <c r="M121" s="182" t="s">
        <v>1</v>
      </c>
      <c r="N121" s="183" t="s">
        <v>37</v>
      </c>
      <c r="O121" s="67"/>
      <c r="P121" s="184">
        <f t="shared" si="1"/>
        <v>0</v>
      </c>
      <c r="Q121" s="184">
        <v>0</v>
      </c>
      <c r="R121" s="184">
        <f t="shared" si="2"/>
        <v>0</v>
      </c>
      <c r="S121" s="184">
        <v>0</v>
      </c>
      <c r="T121" s="185">
        <f t="shared" si="3"/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86" t="s">
        <v>113</v>
      </c>
      <c r="AT121" s="186" t="s">
        <v>115</v>
      </c>
      <c r="AU121" s="186" t="s">
        <v>79</v>
      </c>
      <c r="AY121" s="13" t="s">
        <v>114</v>
      </c>
      <c r="BE121" s="187">
        <f t="shared" si="4"/>
        <v>0</v>
      </c>
      <c r="BF121" s="187">
        <f t="shared" si="5"/>
        <v>0</v>
      </c>
      <c r="BG121" s="187">
        <f t="shared" si="6"/>
        <v>0</v>
      </c>
      <c r="BH121" s="187">
        <f t="shared" si="7"/>
        <v>0</v>
      </c>
      <c r="BI121" s="187">
        <f t="shared" si="8"/>
        <v>0</v>
      </c>
      <c r="BJ121" s="13" t="s">
        <v>119</v>
      </c>
      <c r="BK121" s="187">
        <f t="shared" si="9"/>
        <v>0</v>
      </c>
      <c r="BL121" s="13" t="s">
        <v>113</v>
      </c>
      <c r="BM121" s="186" t="s">
        <v>127</v>
      </c>
    </row>
    <row r="122" spans="1:65" s="2" customFormat="1" ht="14.45" customHeight="1">
      <c r="A122" s="30"/>
      <c r="B122" s="31"/>
      <c r="C122" s="175" t="s">
        <v>113</v>
      </c>
      <c r="D122" s="175" t="s">
        <v>115</v>
      </c>
      <c r="E122" s="176" t="s">
        <v>128</v>
      </c>
      <c r="F122" s="177" t="s">
        <v>129</v>
      </c>
      <c r="G122" s="178" t="s">
        <v>118</v>
      </c>
      <c r="H122" s="179">
        <v>1</v>
      </c>
      <c r="I122" s="180"/>
      <c r="J122" s="179">
        <f t="shared" si="0"/>
        <v>0</v>
      </c>
      <c r="K122" s="181"/>
      <c r="L122" s="35"/>
      <c r="M122" s="182" t="s">
        <v>1</v>
      </c>
      <c r="N122" s="183" t="s">
        <v>37</v>
      </c>
      <c r="O122" s="67"/>
      <c r="P122" s="184">
        <f t="shared" si="1"/>
        <v>0</v>
      </c>
      <c r="Q122" s="184">
        <v>0</v>
      </c>
      <c r="R122" s="184">
        <f t="shared" si="2"/>
        <v>0</v>
      </c>
      <c r="S122" s="184">
        <v>0</v>
      </c>
      <c r="T122" s="185">
        <f t="shared" si="3"/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86" t="s">
        <v>113</v>
      </c>
      <c r="AT122" s="186" t="s">
        <v>115</v>
      </c>
      <c r="AU122" s="186" t="s">
        <v>79</v>
      </c>
      <c r="AY122" s="13" t="s">
        <v>114</v>
      </c>
      <c r="BE122" s="187">
        <f t="shared" si="4"/>
        <v>0</v>
      </c>
      <c r="BF122" s="187">
        <f t="shared" si="5"/>
        <v>0</v>
      </c>
      <c r="BG122" s="187">
        <f t="shared" si="6"/>
        <v>0</v>
      </c>
      <c r="BH122" s="187">
        <f t="shared" si="7"/>
        <v>0</v>
      </c>
      <c r="BI122" s="187">
        <f t="shared" si="8"/>
        <v>0</v>
      </c>
      <c r="BJ122" s="13" t="s">
        <v>119</v>
      </c>
      <c r="BK122" s="187">
        <f t="shared" si="9"/>
        <v>0</v>
      </c>
      <c r="BL122" s="13" t="s">
        <v>113</v>
      </c>
      <c r="BM122" s="186" t="s">
        <v>130</v>
      </c>
    </row>
    <row r="123" spans="1:65" s="2" customFormat="1" ht="14.45" customHeight="1">
      <c r="A123" s="30"/>
      <c r="B123" s="31"/>
      <c r="C123" s="175" t="s">
        <v>131</v>
      </c>
      <c r="D123" s="175" t="s">
        <v>115</v>
      </c>
      <c r="E123" s="176" t="s">
        <v>132</v>
      </c>
      <c r="F123" s="177" t="s">
        <v>133</v>
      </c>
      <c r="G123" s="178" t="s">
        <v>134</v>
      </c>
      <c r="H123" s="179">
        <v>12</v>
      </c>
      <c r="I123" s="180"/>
      <c r="J123" s="179">
        <f t="shared" si="0"/>
        <v>0</v>
      </c>
      <c r="K123" s="181"/>
      <c r="L123" s="35"/>
      <c r="M123" s="182" t="s">
        <v>1</v>
      </c>
      <c r="N123" s="183" t="s">
        <v>37</v>
      </c>
      <c r="O123" s="67"/>
      <c r="P123" s="184">
        <f t="shared" si="1"/>
        <v>0</v>
      </c>
      <c r="Q123" s="184">
        <v>0</v>
      </c>
      <c r="R123" s="184">
        <f t="shared" si="2"/>
        <v>0</v>
      </c>
      <c r="S123" s="184">
        <v>0</v>
      </c>
      <c r="T123" s="185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86" t="s">
        <v>113</v>
      </c>
      <c r="AT123" s="186" t="s">
        <v>115</v>
      </c>
      <c r="AU123" s="186" t="s">
        <v>79</v>
      </c>
      <c r="AY123" s="13" t="s">
        <v>114</v>
      </c>
      <c r="BE123" s="187">
        <f t="shared" si="4"/>
        <v>0</v>
      </c>
      <c r="BF123" s="187">
        <f t="shared" si="5"/>
        <v>0</v>
      </c>
      <c r="BG123" s="187">
        <f t="shared" si="6"/>
        <v>0</v>
      </c>
      <c r="BH123" s="187">
        <f t="shared" si="7"/>
        <v>0</v>
      </c>
      <c r="BI123" s="187">
        <f t="shared" si="8"/>
        <v>0</v>
      </c>
      <c r="BJ123" s="13" t="s">
        <v>119</v>
      </c>
      <c r="BK123" s="187">
        <f t="shared" si="9"/>
        <v>0</v>
      </c>
      <c r="BL123" s="13" t="s">
        <v>113</v>
      </c>
      <c r="BM123" s="186" t="s">
        <v>135</v>
      </c>
    </row>
    <row r="124" spans="1:65" s="2" customFormat="1" ht="14.45" customHeight="1">
      <c r="A124" s="30"/>
      <c r="B124" s="31"/>
      <c r="C124" s="175" t="s">
        <v>136</v>
      </c>
      <c r="D124" s="175" t="s">
        <v>115</v>
      </c>
      <c r="E124" s="176" t="s">
        <v>137</v>
      </c>
      <c r="F124" s="177" t="s">
        <v>138</v>
      </c>
      <c r="G124" s="178" t="s">
        <v>118</v>
      </c>
      <c r="H124" s="179">
        <v>1</v>
      </c>
      <c r="I124" s="180"/>
      <c r="J124" s="179">
        <f t="shared" si="0"/>
        <v>0</v>
      </c>
      <c r="K124" s="181"/>
      <c r="L124" s="35"/>
      <c r="M124" s="182" t="s">
        <v>1</v>
      </c>
      <c r="N124" s="183" t="s">
        <v>37</v>
      </c>
      <c r="O124" s="67"/>
      <c r="P124" s="184">
        <f t="shared" si="1"/>
        <v>0</v>
      </c>
      <c r="Q124" s="184">
        <v>0</v>
      </c>
      <c r="R124" s="184">
        <f t="shared" si="2"/>
        <v>0</v>
      </c>
      <c r="S124" s="184">
        <v>0</v>
      </c>
      <c r="T124" s="185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86" t="s">
        <v>113</v>
      </c>
      <c r="AT124" s="186" t="s">
        <v>115</v>
      </c>
      <c r="AU124" s="186" t="s">
        <v>79</v>
      </c>
      <c r="AY124" s="13" t="s">
        <v>114</v>
      </c>
      <c r="BE124" s="187">
        <f t="shared" si="4"/>
        <v>0</v>
      </c>
      <c r="BF124" s="187">
        <f t="shared" si="5"/>
        <v>0</v>
      </c>
      <c r="BG124" s="187">
        <f t="shared" si="6"/>
        <v>0</v>
      </c>
      <c r="BH124" s="187">
        <f t="shared" si="7"/>
        <v>0</v>
      </c>
      <c r="BI124" s="187">
        <f t="shared" si="8"/>
        <v>0</v>
      </c>
      <c r="BJ124" s="13" t="s">
        <v>119</v>
      </c>
      <c r="BK124" s="187">
        <f t="shared" si="9"/>
        <v>0</v>
      </c>
      <c r="BL124" s="13" t="s">
        <v>113</v>
      </c>
      <c r="BM124" s="186" t="s">
        <v>139</v>
      </c>
    </row>
    <row r="125" spans="1:65" s="2" customFormat="1" ht="14.45" customHeight="1">
      <c r="A125" s="30"/>
      <c r="B125" s="31"/>
      <c r="C125" s="175" t="s">
        <v>140</v>
      </c>
      <c r="D125" s="175" t="s">
        <v>115</v>
      </c>
      <c r="E125" s="176" t="s">
        <v>141</v>
      </c>
      <c r="F125" s="177" t="s">
        <v>142</v>
      </c>
      <c r="G125" s="178" t="s">
        <v>118</v>
      </c>
      <c r="H125" s="179">
        <v>1</v>
      </c>
      <c r="I125" s="180"/>
      <c r="J125" s="179">
        <f t="shared" si="0"/>
        <v>0</v>
      </c>
      <c r="K125" s="181"/>
      <c r="L125" s="35"/>
      <c r="M125" s="182" t="s">
        <v>1</v>
      </c>
      <c r="N125" s="183" t="s">
        <v>37</v>
      </c>
      <c r="O125" s="67"/>
      <c r="P125" s="184">
        <f t="shared" si="1"/>
        <v>0</v>
      </c>
      <c r="Q125" s="184">
        <v>0</v>
      </c>
      <c r="R125" s="184">
        <f t="shared" si="2"/>
        <v>0</v>
      </c>
      <c r="S125" s="184">
        <v>0</v>
      </c>
      <c r="T125" s="185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86" t="s">
        <v>113</v>
      </c>
      <c r="AT125" s="186" t="s">
        <v>115</v>
      </c>
      <c r="AU125" s="186" t="s">
        <v>79</v>
      </c>
      <c r="AY125" s="13" t="s">
        <v>114</v>
      </c>
      <c r="BE125" s="187">
        <f t="shared" si="4"/>
        <v>0</v>
      </c>
      <c r="BF125" s="187">
        <f t="shared" si="5"/>
        <v>0</v>
      </c>
      <c r="BG125" s="187">
        <f t="shared" si="6"/>
        <v>0</v>
      </c>
      <c r="BH125" s="187">
        <f t="shared" si="7"/>
        <v>0</v>
      </c>
      <c r="BI125" s="187">
        <f t="shared" si="8"/>
        <v>0</v>
      </c>
      <c r="BJ125" s="13" t="s">
        <v>119</v>
      </c>
      <c r="BK125" s="187">
        <f t="shared" si="9"/>
        <v>0</v>
      </c>
      <c r="BL125" s="13" t="s">
        <v>113</v>
      </c>
      <c r="BM125" s="186" t="s">
        <v>143</v>
      </c>
    </row>
    <row r="126" spans="1:65" s="2" customFormat="1" ht="24.2" customHeight="1">
      <c r="A126" s="30"/>
      <c r="B126" s="31"/>
      <c r="C126" s="175" t="s">
        <v>144</v>
      </c>
      <c r="D126" s="175" t="s">
        <v>115</v>
      </c>
      <c r="E126" s="176" t="s">
        <v>145</v>
      </c>
      <c r="F126" s="177" t="s">
        <v>146</v>
      </c>
      <c r="G126" s="178" t="s">
        <v>118</v>
      </c>
      <c r="H126" s="179">
        <v>1</v>
      </c>
      <c r="I126" s="180"/>
      <c r="J126" s="179">
        <f t="shared" si="0"/>
        <v>0</v>
      </c>
      <c r="K126" s="181"/>
      <c r="L126" s="35"/>
      <c r="M126" s="182" t="s">
        <v>1</v>
      </c>
      <c r="N126" s="183" t="s">
        <v>37</v>
      </c>
      <c r="O126" s="67"/>
      <c r="P126" s="184">
        <f t="shared" si="1"/>
        <v>0</v>
      </c>
      <c r="Q126" s="184">
        <v>0</v>
      </c>
      <c r="R126" s="184">
        <f t="shared" si="2"/>
        <v>0</v>
      </c>
      <c r="S126" s="184">
        <v>0</v>
      </c>
      <c r="T126" s="185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86" t="s">
        <v>113</v>
      </c>
      <c r="AT126" s="186" t="s">
        <v>115</v>
      </c>
      <c r="AU126" s="186" t="s">
        <v>79</v>
      </c>
      <c r="AY126" s="13" t="s">
        <v>114</v>
      </c>
      <c r="BE126" s="187">
        <f t="shared" si="4"/>
        <v>0</v>
      </c>
      <c r="BF126" s="187">
        <f t="shared" si="5"/>
        <v>0</v>
      </c>
      <c r="BG126" s="187">
        <f t="shared" si="6"/>
        <v>0</v>
      </c>
      <c r="BH126" s="187">
        <f t="shared" si="7"/>
        <v>0</v>
      </c>
      <c r="BI126" s="187">
        <f t="shared" si="8"/>
        <v>0</v>
      </c>
      <c r="BJ126" s="13" t="s">
        <v>119</v>
      </c>
      <c r="BK126" s="187">
        <f t="shared" si="9"/>
        <v>0</v>
      </c>
      <c r="BL126" s="13" t="s">
        <v>113</v>
      </c>
      <c r="BM126" s="186" t="s">
        <v>147</v>
      </c>
    </row>
    <row r="127" spans="1:65" s="2" customFormat="1" ht="14.45" customHeight="1">
      <c r="A127" s="30"/>
      <c r="B127" s="31"/>
      <c r="C127" s="175" t="s">
        <v>148</v>
      </c>
      <c r="D127" s="175" t="s">
        <v>115</v>
      </c>
      <c r="E127" s="176" t="s">
        <v>149</v>
      </c>
      <c r="F127" s="177" t="s">
        <v>150</v>
      </c>
      <c r="G127" s="178" t="s">
        <v>118</v>
      </c>
      <c r="H127" s="179">
        <v>1</v>
      </c>
      <c r="I127" s="180"/>
      <c r="J127" s="179">
        <f t="shared" si="0"/>
        <v>0</v>
      </c>
      <c r="K127" s="181"/>
      <c r="L127" s="35"/>
      <c r="M127" s="188" t="s">
        <v>1</v>
      </c>
      <c r="N127" s="189" t="s">
        <v>37</v>
      </c>
      <c r="O127" s="190"/>
      <c r="P127" s="191">
        <f t="shared" si="1"/>
        <v>0</v>
      </c>
      <c r="Q127" s="191">
        <v>0</v>
      </c>
      <c r="R127" s="191">
        <f t="shared" si="2"/>
        <v>0</v>
      </c>
      <c r="S127" s="191">
        <v>0</v>
      </c>
      <c r="T127" s="192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86" t="s">
        <v>113</v>
      </c>
      <c r="AT127" s="186" t="s">
        <v>115</v>
      </c>
      <c r="AU127" s="186" t="s">
        <v>79</v>
      </c>
      <c r="AY127" s="13" t="s">
        <v>114</v>
      </c>
      <c r="BE127" s="187">
        <f t="shared" si="4"/>
        <v>0</v>
      </c>
      <c r="BF127" s="187">
        <f t="shared" si="5"/>
        <v>0</v>
      </c>
      <c r="BG127" s="187">
        <f t="shared" si="6"/>
        <v>0</v>
      </c>
      <c r="BH127" s="187">
        <f t="shared" si="7"/>
        <v>0</v>
      </c>
      <c r="BI127" s="187">
        <f t="shared" si="8"/>
        <v>0</v>
      </c>
      <c r="BJ127" s="13" t="s">
        <v>119</v>
      </c>
      <c r="BK127" s="187">
        <f t="shared" si="9"/>
        <v>0</v>
      </c>
      <c r="BL127" s="13" t="s">
        <v>113</v>
      </c>
      <c r="BM127" s="186" t="s">
        <v>151</v>
      </c>
    </row>
    <row r="128" spans="1:65" s="2" customFormat="1" ht="6.95" customHeight="1">
      <c r="A128" s="30"/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35"/>
      <c r="M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</sheetData>
  <sheetProtection algorithmName="SHA-512" hashValue="30FVotwiyZJWFDM9xBjeT5Qkb1tXD9nfg+Qc4cU4QaY9W7ZkpJOoo3Ls1VMyl+vPmtA4R75LiUQWpQbxosFbYw==" saltValue="Ds+KbY4bgMV6kR3xw1+cILAWa+lzjFyHdO8Y376YMtWb6oadPNRRuBL9hUH/+mWJbpdUQMdbJqZHfdAwGig8vg==" spinCount="100000" sheet="1" objects="1" scenarios="1" formatColumns="0" formatRows="0" autoFilter="0"/>
  <autoFilter ref="C116:K127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3" t="s">
        <v>83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6"/>
      <c r="AT3" s="13" t="s">
        <v>71</v>
      </c>
    </row>
    <row r="4" spans="1:46" s="1" customFormat="1" ht="24.95" customHeight="1">
      <c r="B4" s="16"/>
      <c r="D4" s="106" t="s">
        <v>90</v>
      </c>
      <c r="L4" s="16"/>
      <c r="M4" s="107" t="s">
        <v>9</v>
      </c>
      <c r="AT4" s="13" t="s">
        <v>4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108" t="s">
        <v>14</v>
      </c>
      <c r="L6" s="16"/>
    </row>
    <row r="7" spans="1:46" s="1" customFormat="1" ht="16.5" customHeight="1">
      <c r="B7" s="16"/>
      <c r="E7" s="234" t="str">
        <f>'Rekapitulácia stavby'!K6</f>
        <v>Veľký Šariš Baratoky</v>
      </c>
      <c r="F7" s="235"/>
      <c r="G7" s="235"/>
      <c r="H7" s="235"/>
      <c r="L7" s="16"/>
    </row>
    <row r="8" spans="1:46" s="2" customFormat="1" ht="12" customHeight="1">
      <c r="A8" s="30"/>
      <c r="B8" s="35"/>
      <c r="C8" s="30"/>
      <c r="D8" s="108" t="s">
        <v>91</v>
      </c>
      <c r="E8" s="30"/>
      <c r="F8" s="30"/>
      <c r="G8" s="30"/>
      <c r="H8" s="30"/>
      <c r="I8" s="30"/>
      <c r="J8" s="30"/>
      <c r="K8" s="30"/>
      <c r="L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36" t="s">
        <v>152</v>
      </c>
      <c r="F9" s="237"/>
      <c r="G9" s="237"/>
      <c r="H9" s="237"/>
      <c r="I9" s="30"/>
      <c r="J9" s="30"/>
      <c r="K9" s="30"/>
      <c r="L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08" t="s">
        <v>16</v>
      </c>
      <c r="E11" s="30"/>
      <c r="F11" s="109" t="s">
        <v>1</v>
      </c>
      <c r="G11" s="30"/>
      <c r="H11" s="30"/>
      <c r="I11" s="108" t="s">
        <v>17</v>
      </c>
      <c r="J11" s="109" t="s">
        <v>1</v>
      </c>
      <c r="K11" s="30"/>
      <c r="L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08" t="s">
        <v>18</v>
      </c>
      <c r="E12" s="30"/>
      <c r="F12" s="109" t="s">
        <v>19</v>
      </c>
      <c r="G12" s="30"/>
      <c r="H12" s="30"/>
      <c r="I12" s="108" t="s">
        <v>20</v>
      </c>
      <c r="J12" s="110" t="str">
        <f>'Rekapitulácia stavby'!AN8</f>
        <v>1. 10. 2020</v>
      </c>
      <c r="K12" s="30"/>
      <c r="L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08" t="s">
        <v>22</v>
      </c>
      <c r="E14" s="30"/>
      <c r="F14" s="30"/>
      <c r="G14" s="30"/>
      <c r="H14" s="30"/>
      <c r="I14" s="108" t="s">
        <v>23</v>
      </c>
      <c r="J14" s="109" t="str">
        <f>IF('Rekapitulácia stavby'!AN10="","",'Rekapitulácia stavby'!AN10)</f>
        <v/>
      </c>
      <c r="K14" s="30"/>
      <c r="L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09" t="str">
        <f>IF('Rekapitulácia stavby'!E11="","",'Rekapitulácia stavby'!E11)</f>
        <v xml:space="preserve"> </v>
      </c>
      <c r="F15" s="30"/>
      <c r="G15" s="30"/>
      <c r="H15" s="30"/>
      <c r="I15" s="108" t="s">
        <v>24</v>
      </c>
      <c r="J15" s="109" t="str">
        <f>IF('Rekapitulácia stavby'!AN11="","",'Rekapitulácia stavby'!AN11)</f>
        <v/>
      </c>
      <c r="K15" s="30"/>
      <c r="L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08" t="s">
        <v>25</v>
      </c>
      <c r="E17" s="30"/>
      <c r="F17" s="30"/>
      <c r="G17" s="30"/>
      <c r="H17" s="30"/>
      <c r="I17" s="108" t="s">
        <v>23</v>
      </c>
      <c r="J17" s="26" t="str">
        <f>'Rekapitulácia stavby'!AN13</f>
        <v>Vyplň údaj</v>
      </c>
      <c r="K17" s="30"/>
      <c r="L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38" t="str">
        <f>'Rekapitulácia stavby'!E14</f>
        <v>Vyplň údaj</v>
      </c>
      <c r="F18" s="239"/>
      <c r="G18" s="239"/>
      <c r="H18" s="239"/>
      <c r="I18" s="108" t="s">
        <v>24</v>
      </c>
      <c r="J18" s="26" t="str">
        <f>'Rekapitulácia stavby'!AN14</f>
        <v>Vyplň údaj</v>
      </c>
      <c r="K18" s="30"/>
      <c r="L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08" t="s">
        <v>27</v>
      </c>
      <c r="E20" s="30"/>
      <c r="F20" s="30"/>
      <c r="G20" s="30"/>
      <c r="H20" s="30"/>
      <c r="I20" s="108" t="s">
        <v>23</v>
      </c>
      <c r="J20" s="109" t="str">
        <f>IF('Rekapitulácia stavby'!AN16="","",'Rekapitulácia stavby'!AN16)</f>
        <v/>
      </c>
      <c r="K20" s="30"/>
      <c r="L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09" t="str">
        <f>IF('Rekapitulácia stavby'!E17="","",'Rekapitulácia stavby'!E17)</f>
        <v xml:space="preserve"> </v>
      </c>
      <c r="F21" s="30"/>
      <c r="G21" s="30"/>
      <c r="H21" s="30"/>
      <c r="I21" s="108" t="s">
        <v>24</v>
      </c>
      <c r="J21" s="109" t="str">
        <f>IF('Rekapitulácia stavby'!AN17="","",'Rekapitulácia stavby'!AN17)</f>
        <v/>
      </c>
      <c r="K21" s="30"/>
      <c r="L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08" t="s">
        <v>29</v>
      </c>
      <c r="E23" s="30"/>
      <c r="F23" s="30"/>
      <c r="G23" s="30"/>
      <c r="H23" s="30"/>
      <c r="I23" s="108" t="s">
        <v>23</v>
      </c>
      <c r="J23" s="109" t="str">
        <f>IF('Rekapitulácia stavby'!AN19="","",'Rekapitulácia stavby'!AN19)</f>
        <v/>
      </c>
      <c r="K23" s="30"/>
      <c r="L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09" t="str">
        <f>IF('Rekapitulácia stavby'!E20="","",'Rekapitulácia stavby'!E20)</f>
        <v xml:space="preserve"> </v>
      </c>
      <c r="F24" s="30"/>
      <c r="G24" s="30"/>
      <c r="H24" s="30"/>
      <c r="I24" s="108" t="s">
        <v>24</v>
      </c>
      <c r="J24" s="109" t="str">
        <f>IF('Rekapitulácia stavby'!AN20="","",'Rekapitulácia stavby'!AN20)</f>
        <v/>
      </c>
      <c r="K24" s="30"/>
      <c r="L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08" t="s">
        <v>30</v>
      </c>
      <c r="E26" s="30"/>
      <c r="F26" s="30"/>
      <c r="G26" s="30"/>
      <c r="H26" s="30"/>
      <c r="I26" s="30"/>
      <c r="J26" s="30"/>
      <c r="K26" s="30"/>
      <c r="L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1"/>
      <c r="B27" s="112"/>
      <c r="C27" s="111"/>
      <c r="D27" s="111"/>
      <c r="E27" s="240" t="s">
        <v>1</v>
      </c>
      <c r="F27" s="240"/>
      <c r="G27" s="240"/>
      <c r="H27" s="240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14"/>
      <c r="E29" s="114"/>
      <c r="F29" s="114"/>
      <c r="G29" s="114"/>
      <c r="H29" s="114"/>
      <c r="I29" s="114"/>
      <c r="J29" s="114"/>
      <c r="K29" s="114"/>
      <c r="L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5"/>
      <c r="C30" s="30"/>
      <c r="D30" s="115" t="s">
        <v>31</v>
      </c>
      <c r="E30" s="30"/>
      <c r="F30" s="30"/>
      <c r="G30" s="30"/>
      <c r="H30" s="30"/>
      <c r="I30" s="30"/>
      <c r="J30" s="116">
        <f>ROUND(J125, 2)</f>
        <v>0</v>
      </c>
      <c r="K30" s="30"/>
      <c r="L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5"/>
      <c r="C31" s="30"/>
      <c r="D31" s="114"/>
      <c r="E31" s="114"/>
      <c r="F31" s="114"/>
      <c r="G31" s="114"/>
      <c r="H31" s="114"/>
      <c r="I31" s="114"/>
      <c r="J31" s="114"/>
      <c r="K31" s="114"/>
      <c r="L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5"/>
      <c r="C32" s="30"/>
      <c r="D32" s="30"/>
      <c r="E32" s="30"/>
      <c r="F32" s="117" t="s">
        <v>33</v>
      </c>
      <c r="G32" s="30"/>
      <c r="H32" s="30"/>
      <c r="I32" s="117" t="s">
        <v>32</v>
      </c>
      <c r="J32" s="117" t="s">
        <v>34</v>
      </c>
      <c r="K32" s="30"/>
      <c r="L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5"/>
      <c r="C33" s="30"/>
      <c r="D33" s="118" t="s">
        <v>35</v>
      </c>
      <c r="E33" s="108" t="s">
        <v>36</v>
      </c>
      <c r="F33" s="119">
        <f>ROUND((SUM(BE125:BE173)),  2)</f>
        <v>0</v>
      </c>
      <c r="G33" s="30"/>
      <c r="H33" s="30"/>
      <c r="I33" s="120">
        <v>0.2</v>
      </c>
      <c r="J33" s="119">
        <f>ROUND(((SUM(BE125:BE173))*I33),  2)</f>
        <v>0</v>
      </c>
      <c r="K33" s="30"/>
      <c r="L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108" t="s">
        <v>37</v>
      </c>
      <c r="F34" s="119">
        <f>ROUND((SUM(BF125:BF173)),  2)</f>
        <v>0</v>
      </c>
      <c r="G34" s="30"/>
      <c r="H34" s="30"/>
      <c r="I34" s="120">
        <v>0.2</v>
      </c>
      <c r="J34" s="119">
        <f>ROUND(((SUM(BF125:BF173))*I34),  2)</f>
        <v>0</v>
      </c>
      <c r="K34" s="30"/>
      <c r="L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5"/>
      <c r="C35" s="30"/>
      <c r="D35" s="30"/>
      <c r="E35" s="108" t="s">
        <v>38</v>
      </c>
      <c r="F35" s="119">
        <f>ROUND((SUM(BG125:BG173)),  2)</f>
        <v>0</v>
      </c>
      <c r="G35" s="30"/>
      <c r="H35" s="30"/>
      <c r="I35" s="120">
        <v>0.2</v>
      </c>
      <c r="J35" s="119">
        <f>0</f>
        <v>0</v>
      </c>
      <c r="K35" s="30"/>
      <c r="L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5"/>
      <c r="C36" s="30"/>
      <c r="D36" s="30"/>
      <c r="E36" s="108" t="s">
        <v>39</v>
      </c>
      <c r="F36" s="119">
        <f>ROUND((SUM(BH125:BH173)),  2)</f>
        <v>0</v>
      </c>
      <c r="G36" s="30"/>
      <c r="H36" s="30"/>
      <c r="I36" s="120">
        <v>0.2</v>
      </c>
      <c r="J36" s="119">
        <f>0</f>
        <v>0</v>
      </c>
      <c r="K36" s="30"/>
      <c r="L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08" t="s">
        <v>40</v>
      </c>
      <c r="F37" s="119">
        <f>ROUND((SUM(BI125:BI173)),  2)</f>
        <v>0</v>
      </c>
      <c r="G37" s="30"/>
      <c r="H37" s="30"/>
      <c r="I37" s="120">
        <v>0</v>
      </c>
      <c r="J37" s="119">
        <f>0</f>
        <v>0</v>
      </c>
      <c r="K37" s="30"/>
      <c r="L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5"/>
      <c r="C39" s="121"/>
      <c r="D39" s="122" t="s">
        <v>41</v>
      </c>
      <c r="E39" s="123"/>
      <c r="F39" s="123"/>
      <c r="G39" s="124" t="s">
        <v>42</v>
      </c>
      <c r="H39" s="125" t="s">
        <v>43</v>
      </c>
      <c r="I39" s="123"/>
      <c r="J39" s="126">
        <f>SUM(J30:J37)</f>
        <v>0</v>
      </c>
      <c r="K39" s="127"/>
      <c r="L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5"/>
      <c r="C40" s="30"/>
      <c r="D40" s="30"/>
      <c r="E40" s="30"/>
      <c r="F40" s="30"/>
      <c r="G40" s="30"/>
      <c r="H40" s="30"/>
      <c r="I40" s="30"/>
      <c r="J40" s="30"/>
      <c r="K40" s="30"/>
      <c r="L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47"/>
      <c r="D50" s="128" t="s">
        <v>44</v>
      </c>
      <c r="E50" s="129"/>
      <c r="F50" s="129"/>
      <c r="G50" s="128" t="s">
        <v>45</v>
      </c>
      <c r="H50" s="129"/>
      <c r="I50" s="129"/>
      <c r="J50" s="129"/>
      <c r="K50" s="129"/>
      <c r="L50" s="47"/>
    </row>
    <row r="51" spans="1:31" ht="11.25">
      <c r="B51" s="16"/>
      <c r="L51" s="16"/>
    </row>
    <row r="52" spans="1:31" ht="11.25">
      <c r="B52" s="16"/>
      <c r="L52" s="16"/>
    </row>
    <row r="53" spans="1:31" ht="11.25">
      <c r="B53" s="16"/>
      <c r="L53" s="16"/>
    </row>
    <row r="54" spans="1:31" ht="11.25">
      <c r="B54" s="16"/>
      <c r="L54" s="16"/>
    </row>
    <row r="55" spans="1:31" ht="11.25">
      <c r="B55" s="16"/>
      <c r="L55" s="16"/>
    </row>
    <row r="56" spans="1:31" ht="11.25">
      <c r="B56" s="16"/>
      <c r="L56" s="16"/>
    </row>
    <row r="57" spans="1:31" ht="11.25">
      <c r="B57" s="16"/>
      <c r="L57" s="16"/>
    </row>
    <row r="58" spans="1:31" ht="11.25">
      <c r="B58" s="16"/>
      <c r="L58" s="16"/>
    </row>
    <row r="59" spans="1:31" ht="11.25">
      <c r="B59" s="16"/>
      <c r="L59" s="16"/>
    </row>
    <row r="60" spans="1:31" ht="11.25">
      <c r="B60" s="16"/>
      <c r="L60" s="16"/>
    </row>
    <row r="61" spans="1:31" s="2" customFormat="1" ht="12.75">
      <c r="A61" s="30"/>
      <c r="B61" s="35"/>
      <c r="C61" s="30"/>
      <c r="D61" s="130" t="s">
        <v>46</v>
      </c>
      <c r="E61" s="131"/>
      <c r="F61" s="132" t="s">
        <v>47</v>
      </c>
      <c r="G61" s="130" t="s">
        <v>46</v>
      </c>
      <c r="H61" s="131"/>
      <c r="I61" s="131"/>
      <c r="J61" s="133" t="s">
        <v>47</v>
      </c>
      <c r="K61" s="131"/>
      <c r="L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6"/>
      <c r="L62" s="16"/>
    </row>
    <row r="63" spans="1:31" ht="11.25">
      <c r="B63" s="16"/>
      <c r="L63" s="16"/>
    </row>
    <row r="64" spans="1:31" ht="11.25">
      <c r="B64" s="16"/>
      <c r="L64" s="16"/>
    </row>
    <row r="65" spans="1:31" s="2" customFormat="1" ht="12.75">
      <c r="A65" s="30"/>
      <c r="B65" s="35"/>
      <c r="C65" s="30"/>
      <c r="D65" s="128" t="s">
        <v>48</v>
      </c>
      <c r="E65" s="134"/>
      <c r="F65" s="134"/>
      <c r="G65" s="128" t="s">
        <v>49</v>
      </c>
      <c r="H65" s="134"/>
      <c r="I65" s="134"/>
      <c r="J65" s="134"/>
      <c r="K65" s="134"/>
      <c r="L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6"/>
      <c r="L66" s="16"/>
    </row>
    <row r="67" spans="1:31" ht="11.25">
      <c r="B67" s="16"/>
      <c r="L67" s="16"/>
    </row>
    <row r="68" spans="1:31" ht="11.25">
      <c r="B68" s="16"/>
      <c r="L68" s="16"/>
    </row>
    <row r="69" spans="1:31" ht="11.25">
      <c r="B69" s="16"/>
      <c r="L69" s="16"/>
    </row>
    <row r="70" spans="1:31" ht="11.25">
      <c r="B70" s="16"/>
      <c r="L70" s="16"/>
    </row>
    <row r="71" spans="1:31" ht="11.25">
      <c r="B71" s="16"/>
      <c r="L71" s="16"/>
    </row>
    <row r="72" spans="1:31" ht="11.25">
      <c r="B72" s="16"/>
      <c r="L72" s="16"/>
    </row>
    <row r="73" spans="1:31" ht="11.25">
      <c r="B73" s="16"/>
      <c r="L73" s="16"/>
    </row>
    <row r="74" spans="1:31" ht="11.25">
      <c r="B74" s="16"/>
      <c r="L74" s="16"/>
    </row>
    <row r="75" spans="1:31" ht="11.25">
      <c r="B75" s="16"/>
      <c r="L75" s="16"/>
    </row>
    <row r="76" spans="1:31" s="2" customFormat="1" ht="12.75">
      <c r="A76" s="30"/>
      <c r="B76" s="35"/>
      <c r="C76" s="30"/>
      <c r="D76" s="130" t="s">
        <v>46</v>
      </c>
      <c r="E76" s="131"/>
      <c r="F76" s="132" t="s">
        <v>47</v>
      </c>
      <c r="G76" s="130" t="s">
        <v>46</v>
      </c>
      <c r="H76" s="131"/>
      <c r="I76" s="131"/>
      <c r="J76" s="133" t="s">
        <v>47</v>
      </c>
      <c r="K76" s="131"/>
      <c r="L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93</v>
      </c>
      <c r="D82" s="32"/>
      <c r="E82" s="32"/>
      <c r="F82" s="32"/>
      <c r="G82" s="32"/>
      <c r="H82" s="32"/>
      <c r="I82" s="32"/>
      <c r="J82" s="32"/>
      <c r="K82" s="32"/>
      <c r="L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14</v>
      </c>
      <c r="D84" s="32"/>
      <c r="E84" s="32"/>
      <c r="F84" s="32"/>
      <c r="G84" s="32"/>
      <c r="H84" s="32"/>
      <c r="I84" s="32"/>
      <c r="J84" s="32"/>
      <c r="K84" s="32"/>
      <c r="L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2"/>
      <c r="D85" s="32"/>
      <c r="E85" s="241" t="str">
        <f>E7</f>
        <v>Veľký Šariš Baratoky</v>
      </c>
      <c r="F85" s="242"/>
      <c r="G85" s="242"/>
      <c r="H85" s="242"/>
      <c r="I85" s="32"/>
      <c r="J85" s="32"/>
      <c r="K85" s="32"/>
      <c r="L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5" t="s">
        <v>91</v>
      </c>
      <c r="D86" s="32"/>
      <c r="E86" s="32"/>
      <c r="F86" s="32"/>
      <c r="G86" s="32"/>
      <c r="H86" s="32"/>
      <c r="I86" s="32"/>
      <c r="J86" s="32"/>
      <c r="K86" s="32"/>
      <c r="L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193" t="str">
        <f>E9</f>
        <v>01 - Miestna komunikácia</v>
      </c>
      <c r="F87" s="243"/>
      <c r="G87" s="243"/>
      <c r="H87" s="243"/>
      <c r="I87" s="32"/>
      <c r="J87" s="32"/>
      <c r="K87" s="32"/>
      <c r="L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5" t="s">
        <v>18</v>
      </c>
      <c r="D89" s="32"/>
      <c r="E89" s="32"/>
      <c r="F89" s="23" t="str">
        <f>F12</f>
        <v xml:space="preserve"> </v>
      </c>
      <c r="G89" s="32"/>
      <c r="H89" s="32"/>
      <c r="I89" s="25" t="s">
        <v>20</v>
      </c>
      <c r="J89" s="62" t="str">
        <f>IF(J12="","",J12)</f>
        <v>1. 10. 2020</v>
      </c>
      <c r="K89" s="32"/>
      <c r="L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5" t="s">
        <v>22</v>
      </c>
      <c r="D91" s="32"/>
      <c r="E91" s="32"/>
      <c r="F91" s="23" t="str">
        <f>E15</f>
        <v xml:space="preserve"> </v>
      </c>
      <c r="G91" s="32"/>
      <c r="H91" s="32"/>
      <c r="I91" s="25" t="s">
        <v>27</v>
      </c>
      <c r="J91" s="28" t="str">
        <f>E21</f>
        <v xml:space="preserve"> </v>
      </c>
      <c r="K91" s="32"/>
      <c r="L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5" t="s">
        <v>25</v>
      </c>
      <c r="D92" s="32"/>
      <c r="E92" s="32"/>
      <c r="F92" s="23" t="str">
        <f>IF(E18="","",E18)</f>
        <v>Vyplň údaj</v>
      </c>
      <c r="G92" s="32"/>
      <c r="H92" s="32"/>
      <c r="I92" s="25" t="s">
        <v>29</v>
      </c>
      <c r="J92" s="28" t="str">
        <f>E24</f>
        <v xml:space="preserve"> </v>
      </c>
      <c r="K92" s="32"/>
      <c r="L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39" t="s">
        <v>94</v>
      </c>
      <c r="D94" s="140"/>
      <c r="E94" s="140"/>
      <c r="F94" s="140"/>
      <c r="G94" s="140"/>
      <c r="H94" s="140"/>
      <c r="I94" s="140"/>
      <c r="J94" s="141" t="s">
        <v>95</v>
      </c>
      <c r="K94" s="140"/>
      <c r="L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42" t="s">
        <v>96</v>
      </c>
      <c r="D96" s="32"/>
      <c r="E96" s="32"/>
      <c r="F96" s="32"/>
      <c r="G96" s="32"/>
      <c r="H96" s="32"/>
      <c r="I96" s="32"/>
      <c r="J96" s="80">
        <f>J125</f>
        <v>0</v>
      </c>
      <c r="K96" s="32"/>
      <c r="L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3" t="s">
        <v>97</v>
      </c>
    </row>
    <row r="97" spans="1:31" s="9" customFormat="1" ht="24.95" customHeight="1">
      <c r="B97" s="143"/>
      <c r="C97" s="144"/>
      <c r="D97" s="145" t="s">
        <v>153</v>
      </c>
      <c r="E97" s="146"/>
      <c r="F97" s="146"/>
      <c r="G97" s="146"/>
      <c r="H97" s="146"/>
      <c r="I97" s="146"/>
      <c r="J97" s="147">
        <f>J126</f>
        <v>0</v>
      </c>
      <c r="K97" s="144"/>
      <c r="L97" s="148"/>
    </row>
    <row r="98" spans="1:31" s="9" customFormat="1" ht="24.95" customHeight="1">
      <c r="B98" s="143"/>
      <c r="C98" s="144"/>
      <c r="D98" s="145" t="s">
        <v>154</v>
      </c>
      <c r="E98" s="146"/>
      <c r="F98" s="146"/>
      <c r="G98" s="146"/>
      <c r="H98" s="146"/>
      <c r="I98" s="146"/>
      <c r="J98" s="147">
        <f>J133</f>
        <v>0</v>
      </c>
      <c r="K98" s="144"/>
      <c r="L98" s="148"/>
    </row>
    <row r="99" spans="1:31" s="9" customFormat="1" ht="24.95" customHeight="1">
      <c r="B99" s="143"/>
      <c r="C99" s="144"/>
      <c r="D99" s="145" t="s">
        <v>155</v>
      </c>
      <c r="E99" s="146"/>
      <c r="F99" s="146"/>
      <c r="G99" s="146"/>
      <c r="H99" s="146"/>
      <c r="I99" s="146"/>
      <c r="J99" s="147">
        <f>J137</f>
        <v>0</v>
      </c>
      <c r="K99" s="144"/>
      <c r="L99" s="148"/>
    </row>
    <row r="100" spans="1:31" s="9" customFormat="1" ht="24.95" customHeight="1">
      <c r="B100" s="143"/>
      <c r="C100" s="144"/>
      <c r="D100" s="145" t="s">
        <v>156</v>
      </c>
      <c r="E100" s="146"/>
      <c r="F100" s="146"/>
      <c r="G100" s="146"/>
      <c r="H100" s="146"/>
      <c r="I100" s="146"/>
      <c r="J100" s="147">
        <f>J142</f>
        <v>0</v>
      </c>
      <c r="K100" s="144"/>
      <c r="L100" s="148"/>
    </row>
    <row r="101" spans="1:31" s="9" customFormat="1" ht="24.95" customHeight="1">
      <c r="B101" s="143"/>
      <c r="C101" s="144"/>
      <c r="D101" s="145" t="s">
        <v>157</v>
      </c>
      <c r="E101" s="146"/>
      <c r="F101" s="146"/>
      <c r="G101" s="146"/>
      <c r="H101" s="146"/>
      <c r="I101" s="146"/>
      <c r="J101" s="147">
        <f>J150</f>
        <v>0</v>
      </c>
      <c r="K101" s="144"/>
      <c r="L101" s="148"/>
    </row>
    <row r="102" spans="1:31" s="9" customFormat="1" ht="24.95" customHeight="1">
      <c r="B102" s="143"/>
      <c r="C102" s="144"/>
      <c r="D102" s="145" t="s">
        <v>158</v>
      </c>
      <c r="E102" s="146"/>
      <c r="F102" s="146"/>
      <c r="G102" s="146"/>
      <c r="H102" s="146"/>
      <c r="I102" s="146"/>
      <c r="J102" s="147">
        <f>J154</f>
        <v>0</v>
      </c>
      <c r="K102" s="144"/>
      <c r="L102" s="148"/>
    </row>
    <row r="103" spans="1:31" s="9" customFormat="1" ht="24.95" customHeight="1">
      <c r="B103" s="143"/>
      <c r="C103" s="144"/>
      <c r="D103" s="145" t="s">
        <v>159</v>
      </c>
      <c r="E103" s="146"/>
      <c r="F103" s="146"/>
      <c r="G103" s="146"/>
      <c r="H103" s="146"/>
      <c r="I103" s="146"/>
      <c r="J103" s="147">
        <f>J156</f>
        <v>0</v>
      </c>
      <c r="K103" s="144"/>
      <c r="L103" s="148"/>
    </row>
    <row r="104" spans="1:31" s="9" customFormat="1" ht="24.95" customHeight="1">
      <c r="B104" s="143"/>
      <c r="C104" s="144"/>
      <c r="D104" s="145" t="s">
        <v>160</v>
      </c>
      <c r="E104" s="146"/>
      <c r="F104" s="146"/>
      <c r="G104" s="146"/>
      <c r="H104" s="146"/>
      <c r="I104" s="146"/>
      <c r="J104" s="147">
        <f>J164</f>
        <v>0</v>
      </c>
      <c r="K104" s="144"/>
      <c r="L104" s="148"/>
    </row>
    <row r="105" spans="1:31" s="9" customFormat="1" ht="24.95" customHeight="1">
      <c r="B105" s="143"/>
      <c r="C105" s="144"/>
      <c r="D105" s="145" t="s">
        <v>161</v>
      </c>
      <c r="E105" s="146"/>
      <c r="F105" s="146"/>
      <c r="G105" s="146"/>
      <c r="H105" s="146"/>
      <c r="I105" s="146"/>
      <c r="J105" s="147">
        <f>J168</f>
        <v>0</v>
      </c>
      <c r="K105" s="144"/>
      <c r="L105" s="148"/>
    </row>
    <row r="106" spans="1:31" s="2" customFormat="1" ht="21.75" customHeight="1">
      <c r="A106" s="30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47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5" customHeight="1">
      <c r="A107" s="30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7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11" spans="1:31" s="2" customFormat="1" ht="6.95" customHeight="1">
      <c r="A111" s="30"/>
      <c r="B111" s="52"/>
      <c r="C111" s="53"/>
      <c r="D111" s="53"/>
      <c r="E111" s="53"/>
      <c r="F111" s="53"/>
      <c r="G111" s="53"/>
      <c r="H111" s="53"/>
      <c r="I111" s="53"/>
      <c r="J111" s="53"/>
      <c r="K111" s="53"/>
      <c r="L111" s="47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4.95" customHeight="1">
      <c r="A112" s="30"/>
      <c r="B112" s="31"/>
      <c r="C112" s="19" t="s">
        <v>99</v>
      </c>
      <c r="D112" s="32"/>
      <c r="E112" s="32"/>
      <c r="F112" s="32"/>
      <c r="G112" s="32"/>
      <c r="H112" s="32"/>
      <c r="I112" s="32"/>
      <c r="J112" s="32"/>
      <c r="K112" s="32"/>
      <c r="L112" s="47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47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5" t="s">
        <v>14</v>
      </c>
      <c r="D114" s="32"/>
      <c r="E114" s="32"/>
      <c r="F114" s="32"/>
      <c r="G114" s="32"/>
      <c r="H114" s="32"/>
      <c r="I114" s="32"/>
      <c r="J114" s="32"/>
      <c r="K114" s="32"/>
      <c r="L114" s="47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6.5" customHeight="1">
      <c r="A115" s="30"/>
      <c r="B115" s="31"/>
      <c r="C115" s="32"/>
      <c r="D115" s="32"/>
      <c r="E115" s="241" t="str">
        <f>E7</f>
        <v>Veľký Šariš Baratoky</v>
      </c>
      <c r="F115" s="242"/>
      <c r="G115" s="242"/>
      <c r="H115" s="242"/>
      <c r="I115" s="32"/>
      <c r="J115" s="32"/>
      <c r="K115" s="32"/>
      <c r="L115" s="47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5" t="s">
        <v>91</v>
      </c>
      <c r="D116" s="32"/>
      <c r="E116" s="32"/>
      <c r="F116" s="32"/>
      <c r="G116" s="32"/>
      <c r="H116" s="32"/>
      <c r="I116" s="32"/>
      <c r="J116" s="32"/>
      <c r="K116" s="32"/>
      <c r="L116" s="47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6.5" customHeight="1">
      <c r="A117" s="30"/>
      <c r="B117" s="31"/>
      <c r="C117" s="32"/>
      <c r="D117" s="32"/>
      <c r="E117" s="193" t="str">
        <f>E9</f>
        <v>01 - Miestna komunikácia</v>
      </c>
      <c r="F117" s="243"/>
      <c r="G117" s="243"/>
      <c r="H117" s="243"/>
      <c r="I117" s="32"/>
      <c r="J117" s="32"/>
      <c r="K117" s="32"/>
      <c r="L117" s="47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5" customHeight="1">
      <c r="A118" s="30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47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2" customHeight="1">
      <c r="A119" s="30"/>
      <c r="B119" s="31"/>
      <c r="C119" s="25" t="s">
        <v>18</v>
      </c>
      <c r="D119" s="32"/>
      <c r="E119" s="32"/>
      <c r="F119" s="23" t="str">
        <f>F12</f>
        <v xml:space="preserve"> </v>
      </c>
      <c r="G119" s="32"/>
      <c r="H119" s="32"/>
      <c r="I119" s="25" t="s">
        <v>20</v>
      </c>
      <c r="J119" s="62" t="str">
        <f>IF(J12="","",J12)</f>
        <v>1. 10. 2020</v>
      </c>
      <c r="K119" s="32"/>
      <c r="L119" s="47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6.95" customHeight="1">
      <c r="A120" s="30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47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>
      <c r="A121" s="30"/>
      <c r="B121" s="31"/>
      <c r="C121" s="25" t="s">
        <v>22</v>
      </c>
      <c r="D121" s="32"/>
      <c r="E121" s="32"/>
      <c r="F121" s="23" t="str">
        <f>E15</f>
        <v xml:space="preserve"> </v>
      </c>
      <c r="G121" s="32"/>
      <c r="H121" s="32"/>
      <c r="I121" s="25" t="s">
        <v>27</v>
      </c>
      <c r="J121" s="28" t="str">
        <f>E21</f>
        <v xml:space="preserve"> </v>
      </c>
      <c r="K121" s="32"/>
      <c r="L121" s="47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5.2" customHeight="1">
      <c r="A122" s="30"/>
      <c r="B122" s="31"/>
      <c r="C122" s="25" t="s">
        <v>25</v>
      </c>
      <c r="D122" s="32"/>
      <c r="E122" s="32"/>
      <c r="F122" s="23" t="str">
        <f>IF(E18="","",E18)</f>
        <v>Vyplň údaj</v>
      </c>
      <c r="G122" s="32"/>
      <c r="H122" s="32"/>
      <c r="I122" s="25" t="s">
        <v>29</v>
      </c>
      <c r="J122" s="28" t="str">
        <f>E24</f>
        <v xml:space="preserve"> </v>
      </c>
      <c r="K122" s="32"/>
      <c r="L122" s="47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2" customFormat="1" ht="10.35" customHeight="1">
      <c r="A123" s="30"/>
      <c r="B123" s="31"/>
      <c r="C123" s="32"/>
      <c r="D123" s="32"/>
      <c r="E123" s="32"/>
      <c r="F123" s="32"/>
      <c r="G123" s="32"/>
      <c r="H123" s="32"/>
      <c r="I123" s="32"/>
      <c r="J123" s="32"/>
      <c r="K123" s="32"/>
      <c r="L123" s="47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5" s="10" customFormat="1" ht="29.25" customHeight="1">
      <c r="A124" s="149"/>
      <c r="B124" s="150"/>
      <c r="C124" s="151" t="s">
        <v>100</v>
      </c>
      <c r="D124" s="152" t="s">
        <v>56</v>
      </c>
      <c r="E124" s="152" t="s">
        <v>52</v>
      </c>
      <c r="F124" s="152" t="s">
        <v>53</v>
      </c>
      <c r="G124" s="152" t="s">
        <v>101</v>
      </c>
      <c r="H124" s="152" t="s">
        <v>102</v>
      </c>
      <c r="I124" s="152" t="s">
        <v>103</v>
      </c>
      <c r="J124" s="153" t="s">
        <v>95</v>
      </c>
      <c r="K124" s="154" t="s">
        <v>104</v>
      </c>
      <c r="L124" s="155"/>
      <c r="M124" s="71" t="s">
        <v>1</v>
      </c>
      <c r="N124" s="72" t="s">
        <v>35</v>
      </c>
      <c r="O124" s="72" t="s">
        <v>105</v>
      </c>
      <c r="P124" s="72" t="s">
        <v>106</v>
      </c>
      <c r="Q124" s="72" t="s">
        <v>107</v>
      </c>
      <c r="R124" s="72" t="s">
        <v>108</v>
      </c>
      <c r="S124" s="72" t="s">
        <v>109</v>
      </c>
      <c r="T124" s="73" t="s">
        <v>110</v>
      </c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</row>
    <row r="125" spans="1:65" s="2" customFormat="1" ht="22.9" customHeight="1">
      <c r="A125" s="30"/>
      <c r="B125" s="31"/>
      <c r="C125" s="78" t="s">
        <v>96</v>
      </c>
      <c r="D125" s="32"/>
      <c r="E125" s="32"/>
      <c r="F125" s="32"/>
      <c r="G125" s="32"/>
      <c r="H125" s="32"/>
      <c r="I125" s="32"/>
      <c r="J125" s="156">
        <f>BK125</f>
        <v>0</v>
      </c>
      <c r="K125" s="32"/>
      <c r="L125" s="35"/>
      <c r="M125" s="74"/>
      <c r="N125" s="157"/>
      <c r="O125" s="75"/>
      <c r="P125" s="158">
        <f>P126+P133+P137+P142+P150+P154+P156+P164+P168</f>
        <v>0</v>
      </c>
      <c r="Q125" s="75"/>
      <c r="R125" s="158">
        <f>R126+R133+R137+R142+R150+R154+R156+R164+R168</f>
        <v>0</v>
      </c>
      <c r="S125" s="75"/>
      <c r="T125" s="159">
        <f>T126+T133+T137+T142+T150+T154+T156+T164+T168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T125" s="13" t="s">
        <v>70</v>
      </c>
      <c r="AU125" s="13" t="s">
        <v>97</v>
      </c>
      <c r="BK125" s="160">
        <f>BK126+BK133+BK137+BK142+BK150+BK154+BK156+BK164+BK168</f>
        <v>0</v>
      </c>
    </row>
    <row r="126" spans="1:65" s="11" customFormat="1" ht="25.9" customHeight="1">
      <c r="B126" s="161"/>
      <c r="C126" s="162"/>
      <c r="D126" s="163" t="s">
        <v>70</v>
      </c>
      <c r="E126" s="164" t="s">
        <v>162</v>
      </c>
      <c r="F126" s="164" t="s">
        <v>163</v>
      </c>
      <c r="G126" s="162"/>
      <c r="H126" s="162"/>
      <c r="I126" s="165"/>
      <c r="J126" s="166">
        <f>BK126</f>
        <v>0</v>
      </c>
      <c r="K126" s="162"/>
      <c r="L126" s="167"/>
      <c r="M126" s="168"/>
      <c r="N126" s="169"/>
      <c r="O126" s="169"/>
      <c r="P126" s="170">
        <f>SUM(P127:P132)</f>
        <v>0</v>
      </c>
      <c r="Q126" s="169"/>
      <c r="R126" s="170">
        <f>SUM(R127:R132)</f>
        <v>0</v>
      </c>
      <c r="S126" s="169"/>
      <c r="T126" s="171">
        <f>SUM(T127:T132)</f>
        <v>0</v>
      </c>
      <c r="AR126" s="172" t="s">
        <v>79</v>
      </c>
      <c r="AT126" s="173" t="s">
        <v>70</v>
      </c>
      <c r="AU126" s="173" t="s">
        <v>71</v>
      </c>
      <c r="AY126" s="172" t="s">
        <v>114</v>
      </c>
      <c r="BK126" s="174">
        <f>SUM(BK127:BK132)</f>
        <v>0</v>
      </c>
    </row>
    <row r="127" spans="1:65" s="2" customFormat="1" ht="24.2" customHeight="1">
      <c r="A127" s="30"/>
      <c r="B127" s="31"/>
      <c r="C127" s="175" t="s">
        <v>79</v>
      </c>
      <c r="D127" s="175" t="s">
        <v>115</v>
      </c>
      <c r="E127" s="176" t="s">
        <v>164</v>
      </c>
      <c r="F127" s="177" t="s">
        <v>165</v>
      </c>
      <c r="G127" s="178" t="s">
        <v>166</v>
      </c>
      <c r="H127" s="179">
        <v>140</v>
      </c>
      <c r="I127" s="180"/>
      <c r="J127" s="179">
        <f t="shared" ref="J127:J132" si="0">ROUND(I127*H127,2)</f>
        <v>0</v>
      </c>
      <c r="K127" s="181"/>
      <c r="L127" s="35"/>
      <c r="M127" s="182" t="s">
        <v>1</v>
      </c>
      <c r="N127" s="183" t="s">
        <v>37</v>
      </c>
      <c r="O127" s="67"/>
      <c r="P127" s="184">
        <f t="shared" ref="P127:P132" si="1">O127*H127</f>
        <v>0</v>
      </c>
      <c r="Q127" s="184">
        <v>0</v>
      </c>
      <c r="R127" s="184">
        <f t="shared" ref="R127:R132" si="2">Q127*H127</f>
        <v>0</v>
      </c>
      <c r="S127" s="184">
        <v>0</v>
      </c>
      <c r="T127" s="185">
        <f t="shared" ref="T127:T132" si="3"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86" t="s">
        <v>113</v>
      </c>
      <c r="AT127" s="186" t="s">
        <v>115</v>
      </c>
      <c r="AU127" s="186" t="s">
        <v>79</v>
      </c>
      <c r="AY127" s="13" t="s">
        <v>114</v>
      </c>
      <c r="BE127" s="187">
        <f t="shared" ref="BE127:BE132" si="4">IF(N127="základná",J127,0)</f>
        <v>0</v>
      </c>
      <c r="BF127" s="187">
        <f t="shared" ref="BF127:BF132" si="5">IF(N127="znížená",J127,0)</f>
        <v>0</v>
      </c>
      <c r="BG127" s="187">
        <f t="shared" ref="BG127:BG132" si="6">IF(N127="zákl. prenesená",J127,0)</f>
        <v>0</v>
      </c>
      <c r="BH127" s="187">
        <f t="shared" ref="BH127:BH132" si="7">IF(N127="zníž. prenesená",J127,0)</f>
        <v>0</v>
      </c>
      <c r="BI127" s="187">
        <f t="shared" ref="BI127:BI132" si="8">IF(N127="nulová",J127,0)</f>
        <v>0</v>
      </c>
      <c r="BJ127" s="13" t="s">
        <v>119</v>
      </c>
      <c r="BK127" s="187">
        <f t="shared" ref="BK127:BK132" si="9">ROUND(I127*H127,2)</f>
        <v>0</v>
      </c>
      <c r="BL127" s="13" t="s">
        <v>113</v>
      </c>
      <c r="BM127" s="186" t="s">
        <v>119</v>
      </c>
    </row>
    <row r="128" spans="1:65" s="2" customFormat="1" ht="24.2" customHeight="1">
      <c r="A128" s="30"/>
      <c r="B128" s="31"/>
      <c r="C128" s="175" t="s">
        <v>119</v>
      </c>
      <c r="D128" s="175" t="s">
        <v>115</v>
      </c>
      <c r="E128" s="176" t="s">
        <v>167</v>
      </c>
      <c r="F128" s="177" t="s">
        <v>168</v>
      </c>
      <c r="G128" s="178" t="s">
        <v>166</v>
      </c>
      <c r="H128" s="179">
        <v>140</v>
      </c>
      <c r="I128" s="180"/>
      <c r="J128" s="179">
        <f t="shared" si="0"/>
        <v>0</v>
      </c>
      <c r="K128" s="181"/>
      <c r="L128" s="35"/>
      <c r="M128" s="182" t="s">
        <v>1</v>
      </c>
      <c r="N128" s="183" t="s">
        <v>37</v>
      </c>
      <c r="O128" s="67"/>
      <c r="P128" s="184">
        <f t="shared" si="1"/>
        <v>0</v>
      </c>
      <c r="Q128" s="184">
        <v>0</v>
      </c>
      <c r="R128" s="184">
        <f t="shared" si="2"/>
        <v>0</v>
      </c>
      <c r="S128" s="184">
        <v>0</v>
      </c>
      <c r="T128" s="185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86" t="s">
        <v>113</v>
      </c>
      <c r="AT128" s="186" t="s">
        <v>115</v>
      </c>
      <c r="AU128" s="186" t="s">
        <v>79</v>
      </c>
      <c r="AY128" s="13" t="s">
        <v>114</v>
      </c>
      <c r="BE128" s="187">
        <f t="shared" si="4"/>
        <v>0</v>
      </c>
      <c r="BF128" s="187">
        <f t="shared" si="5"/>
        <v>0</v>
      </c>
      <c r="BG128" s="187">
        <f t="shared" si="6"/>
        <v>0</v>
      </c>
      <c r="BH128" s="187">
        <f t="shared" si="7"/>
        <v>0</v>
      </c>
      <c r="BI128" s="187">
        <f t="shared" si="8"/>
        <v>0</v>
      </c>
      <c r="BJ128" s="13" t="s">
        <v>119</v>
      </c>
      <c r="BK128" s="187">
        <f t="shared" si="9"/>
        <v>0</v>
      </c>
      <c r="BL128" s="13" t="s">
        <v>113</v>
      </c>
      <c r="BM128" s="186" t="s">
        <v>113</v>
      </c>
    </row>
    <row r="129" spans="1:65" s="2" customFormat="1" ht="24.2" customHeight="1">
      <c r="A129" s="30"/>
      <c r="B129" s="31"/>
      <c r="C129" s="175" t="s">
        <v>124</v>
      </c>
      <c r="D129" s="175" t="s">
        <v>115</v>
      </c>
      <c r="E129" s="176" t="s">
        <v>169</v>
      </c>
      <c r="F129" s="177" t="s">
        <v>170</v>
      </c>
      <c r="G129" s="178" t="s">
        <v>166</v>
      </c>
      <c r="H129" s="179">
        <v>140</v>
      </c>
      <c r="I129" s="180"/>
      <c r="J129" s="179">
        <f t="shared" si="0"/>
        <v>0</v>
      </c>
      <c r="K129" s="181"/>
      <c r="L129" s="35"/>
      <c r="M129" s="182" t="s">
        <v>1</v>
      </c>
      <c r="N129" s="183" t="s">
        <v>37</v>
      </c>
      <c r="O129" s="67"/>
      <c r="P129" s="184">
        <f t="shared" si="1"/>
        <v>0</v>
      </c>
      <c r="Q129" s="184">
        <v>0</v>
      </c>
      <c r="R129" s="184">
        <f t="shared" si="2"/>
        <v>0</v>
      </c>
      <c r="S129" s="184">
        <v>0</v>
      </c>
      <c r="T129" s="185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86" t="s">
        <v>113</v>
      </c>
      <c r="AT129" s="186" t="s">
        <v>115</v>
      </c>
      <c r="AU129" s="186" t="s">
        <v>79</v>
      </c>
      <c r="AY129" s="13" t="s">
        <v>114</v>
      </c>
      <c r="BE129" s="187">
        <f t="shared" si="4"/>
        <v>0</v>
      </c>
      <c r="BF129" s="187">
        <f t="shared" si="5"/>
        <v>0</v>
      </c>
      <c r="BG129" s="187">
        <f t="shared" si="6"/>
        <v>0</v>
      </c>
      <c r="BH129" s="187">
        <f t="shared" si="7"/>
        <v>0</v>
      </c>
      <c r="BI129" s="187">
        <f t="shared" si="8"/>
        <v>0</v>
      </c>
      <c r="BJ129" s="13" t="s">
        <v>119</v>
      </c>
      <c r="BK129" s="187">
        <f t="shared" si="9"/>
        <v>0</v>
      </c>
      <c r="BL129" s="13" t="s">
        <v>113</v>
      </c>
      <c r="BM129" s="186" t="s">
        <v>136</v>
      </c>
    </row>
    <row r="130" spans="1:65" s="2" customFormat="1" ht="24.2" customHeight="1">
      <c r="A130" s="30"/>
      <c r="B130" s="31"/>
      <c r="C130" s="175" t="s">
        <v>113</v>
      </c>
      <c r="D130" s="175" t="s">
        <v>115</v>
      </c>
      <c r="E130" s="176" t="s">
        <v>171</v>
      </c>
      <c r="F130" s="177" t="s">
        <v>172</v>
      </c>
      <c r="G130" s="178" t="s">
        <v>173</v>
      </c>
      <c r="H130" s="179">
        <v>132.30000000000001</v>
      </c>
      <c r="I130" s="180"/>
      <c r="J130" s="179">
        <f t="shared" si="0"/>
        <v>0</v>
      </c>
      <c r="K130" s="181"/>
      <c r="L130" s="35"/>
      <c r="M130" s="182" t="s">
        <v>1</v>
      </c>
      <c r="N130" s="183" t="s">
        <v>37</v>
      </c>
      <c r="O130" s="67"/>
      <c r="P130" s="184">
        <f t="shared" si="1"/>
        <v>0</v>
      </c>
      <c r="Q130" s="184">
        <v>0</v>
      </c>
      <c r="R130" s="184">
        <f t="shared" si="2"/>
        <v>0</v>
      </c>
      <c r="S130" s="184">
        <v>0</v>
      </c>
      <c r="T130" s="185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86" t="s">
        <v>113</v>
      </c>
      <c r="AT130" s="186" t="s">
        <v>115</v>
      </c>
      <c r="AU130" s="186" t="s">
        <v>79</v>
      </c>
      <c r="AY130" s="13" t="s">
        <v>114</v>
      </c>
      <c r="BE130" s="187">
        <f t="shared" si="4"/>
        <v>0</v>
      </c>
      <c r="BF130" s="187">
        <f t="shared" si="5"/>
        <v>0</v>
      </c>
      <c r="BG130" s="187">
        <f t="shared" si="6"/>
        <v>0</v>
      </c>
      <c r="BH130" s="187">
        <f t="shared" si="7"/>
        <v>0</v>
      </c>
      <c r="BI130" s="187">
        <f t="shared" si="8"/>
        <v>0</v>
      </c>
      <c r="BJ130" s="13" t="s">
        <v>119</v>
      </c>
      <c r="BK130" s="187">
        <f t="shared" si="9"/>
        <v>0</v>
      </c>
      <c r="BL130" s="13" t="s">
        <v>113</v>
      </c>
      <c r="BM130" s="186" t="s">
        <v>144</v>
      </c>
    </row>
    <row r="131" spans="1:65" s="2" customFormat="1" ht="24.2" customHeight="1">
      <c r="A131" s="30"/>
      <c r="B131" s="31"/>
      <c r="C131" s="175" t="s">
        <v>131</v>
      </c>
      <c r="D131" s="175" t="s">
        <v>115</v>
      </c>
      <c r="E131" s="176" t="s">
        <v>174</v>
      </c>
      <c r="F131" s="177" t="s">
        <v>175</v>
      </c>
      <c r="G131" s="178" t="s">
        <v>166</v>
      </c>
      <c r="H131" s="179">
        <v>140</v>
      </c>
      <c r="I131" s="180"/>
      <c r="J131" s="179">
        <f t="shared" si="0"/>
        <v>0</v>
      </c>
      <c r="K131" s="181"/>
      <c r="L131" s="35"/>
      <c r="M131" s="182" t="s">
        <v>1</v>
      </c>
      <c r="N131" s="183" t="s">
        <v>37</v>
      </c>
      <c r="O131" s="67"/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86" t="s">
        <v>113</v>
      </c>
      <c r="AT131" s="186" t="s">
        <v>115</v>
      </c>
      <c r="AU131" s="186" t="s">
        <v>79</v>
      </c>
      <c r="AY131" s="13" t="s">
        <v>114</v>
      </c>
      <c r="BE131" s="187">
        <f t="shared" si="4"/>
        <v>0</v>
      </c>
      <c r="BF131" s="187">
        <f t="shared" si="5"/>
        <v>0</v>
      </c>
      <c r="BG131" s="187">
        <f t="shared" si="6"/>
        <v>0</v>
      </c>
      <c r="BH131" s="187">
        <f t="shared" si="7"/>
        <v>0</v>
      </c>
      <c r="BI131" s="187">
        <f t="shared" si="8"/>
        <v>0</v>
      </c>
      <c r="BJ131" s="13" t="s">
        <v>119</v>
      </c>
      <c r="BK131" s="187">
        <f t="shared" si="9"/>
        <v>0</v>
      </c>
      <c r="BL131" s="13" t="s">
        <v>113</v>
      </c>
      <c r="BM131" s="186" t="s">
        <v>176</v>
      </c>
    </row>
    <row r="132" spans="1:65" s="2" customFormat="1" ht="24.2" customHeight="1">
      <c r="A132" s="30"/>
      <c r="B132" s="31"/>
      <c r="C132" s="175" t="s">
        <v>136</v>
      </c>
      <c r="D132" s="175" t="s">
        <v>115</v>
      </c>
      <c r="E132" s="176" t="s">
        <v>177</v>
      </c>
      <c r="F132" s="177" t="s">
        <v>178</v>
      </c>
      <c r="G132" s="178" t="s">
        <v>179</v>
      </c>
      <c r="H132" s="179">
        <v>16</v>
      </c>
      <c r="I132" s="180"/>
      <c r="J132" s="179">
        <f t="shared" si="0"/>
        <v>0</v>
      </c>
      <c r="K132" s="181"/>
      <c r="L132" s="35"/>
      <c r="M132" s="182" t="s">
        <v>1</v>
      </c>
      <c r="N132" s="183" t="s">
        <v>37</v>
      </c>
      <c r="O132" s="67"/>
      <c r="P132" s="184">
        <f t="shared" si="1"/>
        <v>0</v>
      </c>
      <c r="Q132" s="184">
        <v>0</v>
      </c>
      <c r="R132" s="184">
        <f t="shared" si="2"/>
        <v>0</v>
      </c>
      <c r="S132" s="184">
        <v>0</v>
      </c>
      <c r="T132" s="185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86" t="s">
        <v>113</v>
      </c>
      <c r="AT132" s="186" t="s">
        <v>115</v>
      </c>
      <c r="AU132" s="186" t="s">
        <v>79</v>
      </c>
      <c r="AY132" s="13" t="s">
        <v>114</v>
      </c>
      <c r="BE132" s="187">
        <f t="shared" si="4"/>
        <v>0</v>
      </c>
      <c r="BF132" s="187">
        <f t="shared" si="5"/>
        <v>0</v>
      </c>
      <c r="BG132" s="187">
        <f t="shared" si="6"/>
        <v>0</v>
      </c>
      <c r="BH132" s="187">
        <f t="shared" si="7"/>
        <v>0</v>
      </c>
      <c r="BI132" s="187">
        <f t="shared" si="8"/>
        <v>0</v>
      </c>
      <c r="BJ132" s="13" t="s">
        <v>119</v>
      </c>
      <c r="BK132" s="187">
        <f t="shared" si="9"/>
        <v>0</v>
      </c>
      <c r="BL132" s="13" t="s">
        <v>113</v>
      </c>
      <c r="BM132" s="186" t="s">
        <v>180</v>
      </c>
    </row>
    <row r="133" spans="1:65" s="11" customFormat="1" ht="25.9" customHeight="1">
      <c r="B133" s="161"/>
      <c r="C133" s="162"/>
      <c r="D133" s="163" t="s">
        <v>70</v>
      </c>
      <c r="E133" s="164" t="s">
        <v>181</v>
      </c>
      <c r="F133" s="164" t="s">
        <v>182</v>
      </c>
      <c r="G133" s="162"/>
      <c r="H133" s="162"/>
      <c r="I133" s="165"/>
      <c r="J133" s="166">
        <f>BK133</f>
        <v>0</v>
      </c>
      <c r="K133" s="162"/>
      <c r="L133" s="167"/>
      <c r="M133" s="168"/>
      <c r="N133" s="169"/>
      <c r="O133" s="169"/>
      <c r="P133" s="170">
        <f>SUM(P134:P136)</f>
        <v>0</v>
      </c>
      <c r="Q133" s="169"/>
      <c r="R133" s="170">
        <f>SUM(R134:R136)</f>
        <v>0</v>
      </c>
      <c r="S133" s="169"/>
      <c r="T133" s="171">
        <f>SUM(T134:T136)</f>
        <v>0</v>
      </c>
      <c r="AR133" s="172" t="s">
        <v>79</v>
      </c>
      <c r="AT133" s="173" t="s">
        <v>70</v>
      </c>
      <c r="AU133" s="173" t="s">
        <v>71</v>
      </c>
      <c r="AY133" s="172" t="s">
        <v>114</v>
      </c>
      <c r="BK133" s="174">
        <f>SUM(BK134:BK136)</f>
        <v>0</v>
      </c>
    </row>
    <row r="134" spans="1:65" s="2" customFormat="1" ht="14.45" customHeight="1">
      <c r="A134" s="30"/>
      <c r="B134" s="31"/>
      <c r="C134" s="175" t="s">
        <v>140</v>
      </c>
      <c r="D134" s="175" t="s">
        <v>115</v>
      </c>
      <c r="E134" s="176" t="s">
        <v>183</v>
      </c>
      <c r="F134" s="177" t="s">
        <v>184</v>
      </c>
      <c r="G134" s="178" t="s">
        <v>166</v>
      </c>
      <c r="H134" s="179">
        <v>6720</v>
      </c>
      <c r="I134" s="180"/>
      <c r="J134" s="179">
        <f>ROUND(I134*H134,2)</f>
        <v>0</v>
      </c>
      <c r="K134" s="181"/>
      <c r="L134" s="35"/>
      <c r="M134" s="182" t="s">
        <v>1</v>
      </c>
      <c r="N134" s="183" t="s">
        <v>37</v>
      </c>
      <c r="O134" s="67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86" t="s">
        <v>113</v>
      </c>
      <c r="AT134" s="186" t="s">
        <v>115</v>
      </c>
      <c r="AU134" s="186" t="s">
        <v>79</v>
      </c>
      <c r="AY134" s="13" t="s">
        <v>114</v>
      </c>
      <c r="BE134" s="187">
        <f>IF(N134="základná",J134,0)</f>
        <v>0</v>
      </c>
      <c r="BF134" s="187">
        <f>IF(N134="znížená",J134,0)</f>
        <v>0</v>
      </c>
      <c r="BG134" s="187">
        <f>IF(N134="zákl. prenesená",J134,0)</f>
        <v>0</v>
      </c>
      <c r="BH134" s="187">
        <f>IF(N134="zníž. prenesená",J134,0)</f>
        <v>0</v>
      </c>
      <c r="BI134" s="187">
        <f>IF(N134="nulová",J134,0)</f>
        <v>0</v>
      </c>
      <c r="BJ134" s="13" t="s">
        <v>119</v>
      </c>
      <c r="BK134" s="187">
        <f>ROUND(I134*H134,2)</f>
        <v>0</v>
      </c>
      <c r="BL134" s="13" t="s">
        <v>113</v>
      </c>
      <c r="BM134" s="186" t="s">
        <v>185</v>
      </c>
    </row>
    <row r="135" spans="1:65" s="2" customFormat="1" ht="14.45" customHeight="1">
      <c r="A135" s="30"/>
      <c r="B135" s="31"/>
      <c r="C135" s="175" t="s">
        <v>144</v>
      </c>
      <c r="D135" s="175" t="s">
        <v>115</v>
      </c>
      <c r="E135" s="176" t="s">
        <v>186</v>
      </c>
      <c r="F135" s="177" t="s">
        <v>187</v>
      </c>
      <c r="G135" s="178" t="s">
        <v>166</v>
      </c>
      <c r="H135" s="179">
        <v>1344</v>
      </c>
      <c r="I135" s="180"/>
      <c r="J135" s="179">
        <f>ROUND(I135*H135,2)</f>
        <v>0</v>
      </c>
      <c r="K135" s="181"/>
      <c r="L135" s="35"/>
      <c r="M135" s="182" t="s">
        <v>1</v>
      </c>
      <c r="N135" s="183" t="s">
        <v>37</v>
      </c>
      <c r="O135" s="67"/>
      <c r="P135" s="184">
        <f>O135*H135</f>
        <v>0</v>
      </c>
      <c r="Q135" s="184">
        <v>0</v>
      </c>
      <c r="R135" s="184">
        <f>Q135*H135</f>
        <v>0</v>
      </c>
      <c r="S135" s="184">
        <v>0</v>
      </c>
      <c r="T135" s="185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86" t="s">
        <v>113</v>
      </c>
      <c r="AT135" s="186" t="s">
        <v>115</v>
      </c>
      <c r="AU135" s="186" t="s">
        <v>79</v>
      </c>
      <c r="AY135" s="13" t="s">
        <v>114</v>
      </c>
      <c r="BE135" s="187">
        <f>IF(N135="základná",J135,0)</f>
        <v>0</v>
      </c>
      <c r="BF135" s="187">
        <f>IF(N135="znížená",J135,0)</f>
        <v>0</v>
      </c>
      <c r="BG135" s="187">
        <f>IF(N135="zákl. prenesená",J135,0)</f>
        <v>0</v>
      </c>
      <c r="BH135" s="187">
        <f>IF(N135="zníž. prenesená",J135,0)</f>
        <v>0</v>
      </c>
      <c r="BI135" s="187">
        <f>IF(N135="nulová",J135,0)</f>
        <v>0</v>
      </c>
      <c r="BJ135" s="13" t="s">
        <v>119</v>
      </c>
      <c r="BK135" s="187">
        <f>ROUND(I135*H135,2)</f>
        <v>0</v>
      </c>
      <c r="BL135" s="13" t="s">
        <v>113</v>
      </c>
      <c r="BM135" s="186" t="s">
        <v>188</v>
      </c>
    </row>
    <row r="136" spans="1:65" s="2" customFormat="1" ht="14.45" customHeight="1">
      <c r="A136" s="30"/>
      <c r="B136" s="31"/>
      <c r="C136" s="175" t="s">
        <v>148</v>
      </c>
      <c r="D136" s="175" t="s">
        <v>115</v>
      </c>
      <c r="E136" s="176" t="s">
        <v>189</v>
      </c>
      <c r="F136" s="177" t="s">
        <v>190</v>
      </c>
      <c r="G136" s="178" t="s">
        <v>191</v>
      </c>
      <c r="H136" s="179">
        <v>403.2</v>
      </c>
      <c r="I136" s="180"/>
      <c r="J136" s="179">
        <f>ROUND(I136*H136,2)</f>
        <v>0</v>
      </c>
      <c r="K136" s="181"/>
      <c r="L136" s="35"/>
      <c r="M136" s="182" t="s">
        <v>1</v>
      </c>
      <c r="N136" s="183" t="s">
        <v>37</v>
      </c>
      <c r="O136" s="67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86" t="s">
        <v>113</v>
      </c>
      <c r="AT136" s="186" t="s">
        <v>115</v>
      </c>
      <c r="AU136" s="186" t="s">
        <v>79</v>
      </c>
      <c r="AY136" s="13" t="s">
        <v>114</v>
      </c>
      <c r="BE136" s="187">
        <f>IF(N136="základná",J136,0)</f>
        <v>0</v>
      </c>
      <c r="BF136" s="187">
        <f>IF(N136="znížená",J136,0)</f>
        <v>0</v>
      </c>
      <c r="BG136" s="187">
        <f>IF(N136="zákl. prenesená",J136,0)</f>
        <v>0</v>
      </c>
      <c r="BH136" s="187">
        <f>IF(N136="zníž. prenesená",J136,0)</f>
        <v>0</v>
      </c>
      <c r="BI136" s="187">
        <f>IF(N136="nulová",J136,0)</f>
        <v>0</v>
      </c>
      <c r="BJ136" s="13" t="s">
        <v>119</v>
      </c>
      <c r="BK136" s="187">
        <f>ROUND(I136*H136,2)</f>
        <v>0</v>
      </c>
      <c r="BL136" s="13" t="s">
        <v>113</v>
      </c>
      <c r="BM136" s="186" t="s">
        <v>192</v>
      </c>
    </row>
    <row r="137" spans="1:65" s="11" customFormat="1" ht="25.9" customHeight="1">
      <c r="B137" s="161"/>
      <c r="C137" s="162"/>
      <c r="D137" s="163" t="s">
        <v>70</v>
      </c>
      <c r="E137" s="164" t="s">
        <v>193</v>
      </c>
      <c r="F137" s="164" t="s">
        <v>194</v>
      </c>
      <c r="G137" s="162"/>
      <c r="H137" s="162"/>
      <c r="I137" s="165"/>
      <c r="J137" s="166">
        <f>BK137</f>
        <v>0</v>
      </c>
      <c r="K137" s="162"/>
      <c r="L137" s="167"/>
      <c r="M137" s="168"/>
      <c r="N137" s="169"/>
      <c r="O137" s="169"/>
      <c r="P137" s="170">
        <f>SUM(P138:P141)</f>
        <v>0</v>
      </c>
      <c r="Q137" s="169"/>
      <c r="R137" s="170">
        <f>SUM(R138:R141)</f>
        <v>0</v>
      </c>
      <c r="S137" s="169"/>
      <c r="T137" s="171">
        <f>SUM(T138:T141)</f>
        <v>0</v>
      </c>
      <c r="AR137" s="172" t="s">
        <v>79</v>
      </c>
      <c r="AT137" s="173" t="s">
        <v>70</v>
      </c>
      <c r="AU137" s="173" t="s">
        <v>71</v>
      </c>
      <c r="AY137" s="172" t="s">
        <v>114</v>
      </c>
      <c r="BK137" s="174">
        <f>SUM(BK138:BK141)</f>
        <v>0</v>
      </c>
    </row>
    <row r="138" spans="1:65" s="2" customFormat="1" ht="14.45" customHeight="1">
      <c r="A138" s="30"/>
      <c r="B138" s="31"/>
      <c r="C138" s="175" t="s">
        <v>176</v>
      </c>
      <c r="D138" s="175" t="s">
        <v>115</v>
      </c>
      <c r="E138" s="176" t="s">
        <v>195</v>
      </c>
      <c r="F138" s="177" t="s">
        <v>196</v>
      </c>
      <c r="G138" s="178" t="s">
        <v>191</v>
      </c>
      <c r="H138" s="179">
        <v>80</v>
      </c>
      <c r="I138" s="180"/>
      <c r="J138" s="179">
        <f>ROUND(I138*H138,2)</f>
        <v>0</v>
      </c>
      <c r="K138" s="181"/>
      <c r="L138" s="35"/>
      <c r="M138" s="182" t="s">
        <v>1</v>
      </c>
      <c r="N138" s="183" t="s">
        <v>37</v>
      </c>
      <c r="O138" s="67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86" t="s">
        <v>113</v>
      </c>
      <c r="AT138" s="186" t="s">
        <v>115</v>
      </c>
      <c r="AU138" s="186" t="s">
        <v>79</v>
      </c>
      <c r="AY138" s="13" t="s">
        <v>114</v>
      </c>
      <c r="BE138" s="187">
        <f>IF(N138="základná",J138,0)</f>
        <v>0</v>
      </c>
      <c r="BF138" s="187">
        <f>IF(N138="znížená",J138,0)</f>
        <v>0</v>
      </c>
      <c r="BG138" s="187">
        <f>IF(N138="zákl. prenesená",J138,0)</f>
        <v>0</v>
      </c>
      <c r="BH138" s="187">
        <f>IF(N138="zníž. prenesená",J138,0)</f>
        <v>0</v>
      </c>
      <c r="BI138" s="187">
        <f>IF(N138="nulová",J138,0)</f>
        <v>0</v>
      </c>
      <c r="BJ138" s="13" t="s">
        <v>119</v>
      </c>
      <c r="BK138" s="187">
        <f>ROUND(I138*H138,2)</f>
        <v>0</v>
      </c>
      <c r="BL138" s="13" t="s">
        <v>113</v>
      </c>
      <c r="BM138" s="186" t="s">
        <v>197</v>
      </c>
    </row>
    <row r="139" spans="1:65" s="2" customFormat="1" ht="14.45" customHeight="1">
      <c r="A139" s="30"/>
      <c r="B139" s="31"/>
      <c r="C139" s="175" t="s">
        <v>198</v>
      </c>
      <c r="D139" s="175" t="s">
        <v>115</v>
      </c>
      <c r="E139" s="176" t="s">
        <v>199</v>
      </c>
      <c r="F139" s="177" t="s">
        <v>200</v>
      </c>
      <c r="G139" s="178" t="s">
        <v>191</v>
      </c>
      <c r="H139" s="179">
        <v>40</v>
      </c>
      <c r="I139" s="180"/>
      <c r="J139" s="179">
        <f>ROUND(I139*H139,2)</f>
        <v>0</v>
      </c>
      <c r="K139" s="181"/>
      <c r="L139" s="35"/>
      <c r="M139" s="182" t="s">
        <v>1</v>
      </c>
      <c r="N139" s="183" t="s">
        <v>37</v>
      </c>
      <c r="O139" s="67"/>
      <c r="P139" s="184">
        <f>O139*H139</f>
        <v>0</v>
      </c>
      <c r="Q139" s="184">
        <v>0</v>
      </c>
      <c r="R139" s="184">
        <f>Q139*H139</f>
        <v>0</v>
      </c>
      <c r="S139" s="184">
        <v>0</v>
      </c>
      <c r="T139" s="185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86" t="s">
        <v>113</v>
      </c>
      <c r="AT139" s="186" t="s">
        <v>115</v>
      </c>
      <c r="AU139" s="186" t="s">
        <v>79</v>
      </c>
      <c r="AY139" s="13" t="s">
        <v>114</v>
      </c>
      <c r="BE139" s="187">
        <f>IF(N139="základná",J139,0)</f>
        <v>0</v>
      </c>
      <c r="BF139" s="187">
        <f>IF(N139="znížená",J139,0)</f>
        <v>0</v>
      </c>
      <c r="BG139" s="187">
        <f>IF(N139="zákl. prenesená",J139,0)</f>
        <v>0</v>
      </c>
      <c r="BH139" s="187">
        <f>IF(N139="zníž. prenesená",J139,0)</f>
        <v>0</v>
      </c>
      <c r="BI139" s="187">
        <f>IF(N139="nulová",J139,0)</f>
        <v>0</v>
      </c>
      <c r="BJ139" s="13" t="s">
        <v>119</v>
      </c>
      <c r="BK139" s="187">
        <f>ROUND(I139*H139,2)</f>
        <v>0</v>
      </c>
      <c r="BL139" s="13" t="s">
        <v>113</v>
      </c>
      <c r="BM139" s="186" t="s">
        <v>201</v>
      </c>
    </row>
    <row r="140" spans="1:65" s="2" customFormat="1" ht="24.2" customHeight="1">
      <c r="A140" s="30"/>
      <c r="B140" s="31"/>
      <c r="C140" s="175" t="s">
        <v>180</v>
      </c>
      <c r="D140" s="175" t="s">
        <v>115</v>
      </c>
      <c r="E140" s="176" t="s">
        <v>202</v>
      </c>
      <c r="F140" s="177" t="s">
        <v>203</v>
      </c>
      <c r="G140" s="178" t="s">
        <v>166</v>
      </c>
      <c r="H140" s="179">
        <v>200</v>
      </c>
      <c r="I140" s="180"/>
      <c r="J140" s="179">
        <f>ROUND(I140*H140,2)</f>
        <v>0</v>
      </c>
      <c r="K140" s="181"/>
      <c r="L140" s="35"/>
      <c r="M140" s="182" t="s">
        <v>1</v>
      </c>
      <c r="N140" s="183" t="s">
        <v>37</v>
      </c>
      <c r="O140" s="67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86" t="s">
        <v>113</v>
      </c>
      <c r="AT140" s="186" t="s">
        <v>115</v>
      </c>
      <c r="AU140" s="186" t="s">
        <v>79</v>
      </c>
      <c r="AY140" s="13" t="s">
        <v>114</v>
      </c>
      <c r="BE140" s="187">
        <f>IF(N140="základná",J140,0)</f>
        <v>0</v>
      </c>
      <c r="BF140" s="187">
        <f>IF(N140="znížená",J140,0)</f>
        <v>0</v>
      </c>
      <c r="BG140" s="187">
        <f>IF(N140="zákl. prenesená",J140,0)</f>
        <v>0</v>
      </c>
      <c r="BH140" s="187">
        <f>IF(N140="zníž. prenesená",J140,0)</f>
        <v>0</v>
      </c>
      <c r="BI140" s="187">
        <f>IF(N140="nulová",J140,0)</f>
        <v>0</v>
      </c>
      <c r="BJ140" s="13" t="s">
        <v>119</v>
      </c>
      <c r="BK140" s="187">
        <f>ROUND(I140*H140,2)</f>
        <v>0</v>
      </c>
      <c r="BL140" s="13" t="s">
        <v>113</v>
      </c>
      <c r="BM140" s="186" t="s">
        <v>204</v>
      </c>
    </row>
    <row r="141" spans="1:65" s="2" customFormat="1" ht="24.2" customHeight="1">
      <c r="A141" s="30"/>
      <c r="B141" s="31"/>
      <c r="C141" s="175" t="s">
        <v>205</v>
      </c>
      <c r="D141" s="175" t="s">
        <v>115</v>
      </c>
      <c r="E141" s="176" t="s">
        <v>206</v>
      </c>
      <c r="F141" s="177" t="s">
        <v>207</v>
      </c>
      <c r="G141" s="178" t="s">
        <v>166</v>
      </c>
      <c r="H141" s="179">
        <v>200</v>
      </c>
      <c r="I141" s="180"/>
      <c r="J141" s="179">
        <f>ROUND(I141*H141,2)</f>
        <v>0</v>
      </c>
      <c r="K141" s="181"/>
      <c r="L141" s="35"/>
      <c r="M141" s="182" t="s">
        <v>1</v>
      </c>
      <c r="N141" s="183" t="s">
        <v>37</v>
      </c>
      <c r="O141" s="67"/>
      <c r="P141" s="184">
        <f>O141*H141</f>
        <v>0</v>
      </c>
      <c r="Q141" s="184">
        <v>0</v>
      </c>
      <c r="R141" s="184">
        <f>Q141*H141</f>
        <v>0</v>
      </c>
      <c r="S141" s="184">
        <v>0</v>
      </c>
      <c r="T141" s="185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86" t="s">
        <v>113</v>
      </c>
      <c r="AT141" s="186" t="s">
        <v>115</v>
      </c>
      <c r="AU141" s="186" t="s">
        <v>79</v>
      </c>
      <c r="AY141" s="13" t="s">
        <v>114</v>
      </c>
      <c r="BE141" s="187">
        <f>IF(N141="základná",J141,0)</f>
        <v>0</v>
      </c>
      <c r="BF141" s="187">
        <f>IF(N141="znížená",J141,0)</f>
        <v>0</v>
      </c>
      <c r="BG141" s="187">
        <f>IF(N141="zákl. prenesená",J141,0)</f>
        <v>0</v>
      </c>
      <c r="BH141" s="187">
        <f>IF(N141="zníž. prenesená",J141,0)</f>
        <v>0</v>
      </c>
      <c r="BI141" s="187">
        <f>IF(N141="nulová",J141,0)</f>
        <v>0</v>
      </c>
      <c r="BJ141" s="13" t="s">
        <v>119</v>
      </c>
      <c r="BK141" s="187">
        <f>ROUND(I141*H141,2)</f>
        <v>0</v>
      </c>
      <c r="BL141" s="13" t="s">
        <v>113</v>
      </c>
      <c r="BM141" s="186" t="s">
        <v>208</v>
      </c>
    </row>
    <row r="142" spans="1:65" s="11" customFormat="1" ht="25.9" customHeight="1">
      <c r="B142" s="161"/>
      <c r="C142" s="162"/>
      <c r="D142" s="163" t="s">
        <v>70</v>
      </c>
      <c r="E142" s="164" t="s">
        <v>209</v>
      </c>
      <c r="F142" s="164" t="s">
        <v>210</v>
      </c>
      <c r="G142" s="162"/>
      <c r="H142" s="162"/>
      <c r="I142" s="165"/>
      <c r="J142" s="166">
        <f>BK142</f>
        <v>0</v>
      </c>
      <c r="K142" s="162"/>
      <c r="L142" s="167"/>
      <c r="M142" s="168"/>
      <c r="N142" s="169"/>
      <c r="O142" s="169"/>
      <c r="P142" s="170">
        <f>SUM(P143:P149)</f>
        <v>0</v>
      </c>
      <c r="Q142" s="169"/>
      <c r="R142" s="170">
        <f>SUM(R143:R149)</f>
        <v>0</v>
      </c>
      <c r="S142" s="169"/>
      <c r="T142" s="171">
        <f>SUM(T143:T149)</f>
        <v>0</v>
      </c>
      <c r="AR142" s="172" t="s">
        <v>79</v>
      </c>
      <c r="AT142" s="173" t="s">
        <v>70</v>
      </c>
      <c r="AU142" s="173" t="s">
        <v>71</v>
      </c>
      <c r="AY142" s="172" t="s">
        <v>114</v>
      </c>
      <c r="BK142" s="174">
        <f>SUM(BK143:BK149)</f>
        <v>0</v>
      </c>
    </row>
    <row r="143" spans="1:65" s="2" customFormat="1" ht="14.45" customHeight="1">
      <c r="A143" s="30"/>
      <c r="B143" s="31"/>
      <c r="C143" s="175" t="s">
        <v>185</v>
      </c>
      <c r="D143" s="175" t="s">
        <v>115</v>
      </c>
      <c r="E143" s="176" t="s">
        <v>211</v>
      </c>
      <c r="F143" s="177" t="s">
        <v>212</v>
      </c>
      <c r="G143" s="178" t="s">
        <v>191</v>
      </c>
      <c r="H143" s="179">
        <v>40</v>
      </c>
      <c r="I143" s="180"/>
      <c r="J143" s="179">
        <f t="shared" ref="J143:J149" si="10">ROUND(I143*H143,2)</f>
        <v>0</v>
      </c>
      <c r="K143" s="181"/>
      <c r="L143" s="35"/>
      <c r="M143" s="182" t="s">
        <v>1</v>
      </c>
      <c r="N143" s="183" t="s">
        <v>37</v>
      </c>
      <c r="O143" s="67"/>
      <c r="P143" s="184">
        <f t="shared" ref="P143:P149" si="11">O143*H143</f>
        <v>0</v>
      </c>
      <c r="Q143" s="184">
        <v>0</v>
      </c>
      <c r="R143" s="184">
        <f t="shared" ref="R143:R149" si="12">Q143*H143</f>
        <v>0</v>
      </c>
      <c r="S143" s="184">
        <v>0</v>
      </c>
      <c r="T143" s="185">
        <f t="shared" ref="T143:T149" si="13"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86" t="s">
        <v>113</v>
      </c>
      <c r="AT143" s="186" t="s">
        <v>115</v>
      </c>
      <c r="AU143" s="186" t="s">
        <v>79</v>
      </c>
      <c r="AY143" s="13" t="s">
        <v>114</v>
      </c>
      <c r="BE143" s="187">
        <f t="shared" ref="BE143:BE149" si="14">IF(N143="základná",J143,0)</f>
        <v>0</v>
      </c>
      <c r="BF143" s="187">
        <f t="shared" ref="BF143:BF149" si="15">IF(N143="znížená",J143,0)</f>
        <v>0</v>
      </c>
      <c r="BG143" s="187">
        <f t="shared" ref="BG143:BG149" si="16">IF(N143="zákl. prenesená",J143,0)</f>
        <v>0</v>
      </c>
      <c r="BH143" s="187">
        <f t="shared" ref="BH143:BH149" si="17">IF(N143="zníž. prenesená",J143,0)</f>
        <v>0</v>
      </c>
      <c r="BI143" s="187">
        <f t="shared" ref="BI143:BI149" si="18">IF(N143="nulová",J143,0)</f>
        <v>0</v>
      </c>
      <c r="BJ143" s="13" t="s">
        <v>119</v>
      </c>
      <c r="BK143" s="187">
        <f t="shared" ref="BK143:BK149" si="19">ROUND(I143*H143,2)</f>
        <v>0</v>
      </c>
      <c r="BL143" s="13" t="s">
        <v>113</v>
      </c>
      <c r="BM143" s="186" t="s">
        <v>213</v>
      </c>
    </row>
    <row r="144" spans="1:65" s="2" customFormat="1" ht="14.45" customHeight="1">
      <c r="A144" s="30"/>
      <c r="B144" s="31"/>
      <c r="C144" s="175" t="s">
        <v>214</v>
      </c>
      <c r="D144" s="175" t="s">
        <v>115</v>
      </c>
      <c r="E144" s="176" t="s">
        <v>215</v>
      </c>
      <c r="F144" s="177" t="s">
        <v>216</v>
      </c>
      <c r="G144" s="178" t="s">
        <v>191</v>
      </c>
      <c r="H144" s="179">
        <v>80</v>
      </c>
      <c r="I144" s="180"/>
      <c r="J144" s="179">
        <f t="shared" si="10"/>
        <v>0</v>
      </c>
      <c r="K144" s="181"/>
      <c r="L144" s="35"/>
      <c r="M144" s="182" t="s">
        <v>1</v>
      </c>
      <c r="N144" s="183" t="s">
        <v>37</v>
      </c>
      <c r="O144" s="67"/>
      <c r="P144" s="184">
        <f t="shared" si="11"/>
        <v>0</v>
      </c>
      <c r="Q144" s="184">
        <v>0</v>
      </c>
      <c r="R144" s="184">
        <f t="shared" si="12"/>
        <v>0</v>
      </c>
      <c r="S144" s="184">
        <v>0</v>
      </c>
      <c r="T144" s="185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86" t="s">
        <v>113</v>
      </c>
      <c r="AT144" s="186" t="s">
        <v>115</v>
      </c>
      <c r="AU144" s="186" t="s">
        <v>79</v>
      </c>
      <c r="AY144" s="13" t="s">
        <v>114</v>
      </c>
      <c r="BE144" s="187">
        <f t="shared" si="14"/>
        <v>0</v>
      </c>
      <c r="BF144" s="187">
        <f t="shared" si="15"/>
        <v>0</v>
      </c>
      <c r="BG144" s="187">
        <f t="shared" si="16"/>
        <v>0</v>
      </c>
      <c r="BH144" s="187">
        <f t="shared" si="17"/>
        <v>0</v>
      </c>
      <c r="BI144" s="187">
        <f t="shared" si="18"/>
        <v>0</v>
      </c>
      <c r="BJ144" s="13" t="s">
        <v>119</v>
      </c>
      <c r="BK144" s="187">
        <f t="shared" si="19"/>
        <v>0</v>
      </c>
      <c r="BL144" s="13" t="s">
        <v>113</v>
      </c>
      <c r="BM144" s="186" t="s">
        <v>217</v>
      </c>
    </row>
    <row r="145" spans="1:65" s="2" customFormat="1" ht="14.45" customHeight="1">
      <c r="A145" s="30"/>
      <c r="B145" s="31"/>
      <c r="C145" s="175" t="s">
        <v>188</v>
      </c>
      <c r="D145" s="175" t="s">
        <v>115</v>
      </c>
      <c r="E145" s="176" t="s">
        <v>218</v>
      </c>
      <c r="F145" s="177" t="s">
        <v>219</v>
      </c>
      <c r="G145" s="178" t="s">
        <v>191</v>
      </c>
      <c r="H145" s="179">
        <v>1660</v>
      </c>
      <c r="I145" s="180"/>
      <c r="J145" s="179">
        <f t="shared" si="10"/>
        <v>0</v>
      </c>
      <c r="K145" s="181"/>
      <c r="L145" s="35"/>
      <c r="M145" s="182" t="s">
        <v>1</v>
      </c>
      <c r="N145" s="183" t="s">
        <v>37</v>
      </c>
      <c r="O145" s="67"/>
      <c r="P145" s="184">
        <f t="shared" si="11"/>
        <v>0</v>
      </c>
      <c r="Q145" s="184">
        <v>0</v>
      </c>
      <c r="R145" s="184">
        <f t="shared" si="12"/>
        <v>0</v>
      </c>
      <c r="S145" s="184">
        <v>0</v>
      </c>
      <c r="T145" s="185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86" t="s">
        <v>113</v>
      </c>
      <c r="AT145" s="186" t="s">
        <v>115</v>
      </c>
      <c r="AU145" s="186" t="s">
        <v>79</v>
      </c>
      <c r="AY145" s="13" t="s">
        <v>114</v>
      </c>
      <c r="BE145" s="187">
        <f t="shared" si="14"/>
        <v>0</v>
      </c>
      <c r="BF145" s="187">
        <f t="shared" si="15"/>
        <v>0</v>
      </c>
      <c r="BG145" s="187">
        <f t="shared" si="16"/>
        <v>0</v>
      </c>
      <c r="BH145" s="187">
        <f t="shared" si="17"/>
        <v>0</v>
      </c>
      <c r="BI145" s="187">
        <f t="shared" si="18"/>
        <v>0</v>
      </c>
      <c r="BJ145" s="13" t="s">
        <v>119</v>
      </c>
      <c r="BK145" s="187">
        <f t="shared" si="19"/>
        <v>0</v>
      </c>
      <c r="BL145" s="13" t="s">
        <v>113</v>
      </c>
      <c r="BM145" s="186" t="s">
        <v>220</v>
      </c>
    </row>
    <row r="146" spans="1:65" s="2" customFormat="1" ht="14.45" customHeight="1">
      <c r="A146" s="30"/>
      <c r="B146" s="31"/>
      <c r="C146" s="175" t="s">
        <v>221</v>
      </c>
      <c r="D146" s="175" t="s">
        <v>115</v>
      </c>
      <c r="E146" s="176" t="s">
        <v>222</v>
      </c>
      <c r="F146" s="177" t="s">
        <v>223</v>
      </c>
      <c r="G146" s="178" t="s">
        <v>191</v>
      </c>
      <c r="H146" s="179">
        <v>10680</v>
      </c>
      <c r="I146" s="180"/>
      <c r="J146" s="179">
        <f t="shared" si="10"/>
        <v>0</v>
      </c>
      <c r="K146" s="181"/>
      <c r="L146" s="35"/>
      <c r="M146" s="182" t="s">
        <v>1</v>
      </c>
      <c r="N146" s="183" t="s">
        <v>37</v>
      </c>
      <c r="O146" s="67"/>
      <c r="P146" s="184">
        <f t="shared" si="11"/>
        <v>0</v>
      </c>
      <c r="Q146" s="184">
        <v>0</v>
      </c>
      <c r="R146" s="184">
        <f t="shared" si="12"/>
        <v>0</v>
      </c>
      <c r="S146" s="184">
        <v>0</v>
      </c>
      <c r="T146" s="185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86" t="s">
        <v>113</v>
      </c>
      <c r="AT146" s="186" t="s">
        <v>115</v>
      </c>
      <c r="AU146" s="186" t="s">
        <v>79</v>
      </c>
      <c r="AY146" s="13" t="s">
        <v>114</v>
      </c>
      <c r="BE146" s="187">
        <f t="shared" si="14"/>
        <v>0</v>
      </c>
      <c r="BF146" s="187">
        <f t="shared" si="15"/>
        <v>0</v>
      </c>
      <c r="BG146" s="187">
        <f t="shared" si="16"/>
        <v>0</v>
      </c>
      <c r="BH146" s="187">
        <f t="shared" si="17"/>
        <v>0</v>
      </c>
      <c r="BI146" s="187">
        <f t="shared" si="18"/>
        <v>0</v>
      </c>
      <c r="BJ146" s="13" t="s">
        <v>119</v>
      </c>
      <c r="BK146" s="187">
        <f t="shared" si="19"/>
        <v>0</v>
      </c>
      <c r="BL146" s="13" t="s">
        <v>113</v>
      </c>
      <c r="BM146" s="186" t="s">
        <v>224</v>
      </c>
    </row>
    <row r="147" spans="1:65" s="2" customFormat="1" ht="14.45" customHeight="1">
      <c r="A147" s="30"/>
      <c r="B147" s="31"/>
      <c r="C147" s="175" t="s">
        <v>225</v>
      </c>
      <c r="D147" s="175" t="s">
        <v>115</v>
      </c>
      <c r="E147" s="176" t="s">
        <v>226</v>
      </c>
      <c r="F147" s="177" t="s">
        <v>227</v>
      </c>
      <c r="G147" s="178" t="s">
        <v>166</v>
      </c>
      <c r="H147" s="179">
        <v>10080</v>
      </c>
      <c r="I147" s="180"/>
      <c r="J147" s="179">
        <f t="shared" si="10"/>
        <v>0</v>
      </c>
      <c r="K147" s="181"/>
      <c r="L147" s="35"/>
      <c r="M147" s="182" t="s">
        <v>1</v>
      </c>
      <c r="N147" s="183" t="s">
        <v>37</v>
      </c>
      <c r="O147" s="67"/>
      <c r="P147" s="184">
        <f t="shared" si="11"/>
        <v>0</v>
      </c>
      <c r="Q147" s="184">
        <v>0</v>
      </c>
      <c r="R147" s="184">
        <f t="shared" si="12"/>
        <v>0</v>
      </c>
      <c r="S147" s="184">
        <v>0</v>
      </c>
      <c r="T147" s="185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86" t="s">
        <v>113</v>
      </c>
      <c r="AT147" s="186" t="s">
        <v>115</v>
      </c>
      <c r="AU147" s="186" t="s">
        <v>79</v>
      </c>
      <c r="AY147" s="13" t="s">
        <v>114</v>
      </c>
      <c r="BE147" s="187">
        <f t="shared" si="14"/>
        <v>0</v>
      </c>
      <c r="BF147" s="187">
        <f t="shared" si="15"/>
        <v>0</v>
      </c>
      <c r="BG147" s="187">
        <f t="shared" si="16"/>
        <v>0</v>
      </c>
      <c r="BH147" s="187">
        <f t="shared" si="17"/>
        <v>0</v>
      </c>
      <c r="BI147" s="187">
        <f t="shared" si="18"/>
        <v>0</v>
      </c>
      <c r="BJ147" s="13" t="s">
        <v>119</v>
      </c>
      <c r="BK147" s="187">
        <f t="shared" si="19"/>
        <v>0</v>
      </c>
      <c r="BL147" s="13" t="s">
        <v>113</v>
      </c>
      <c r="BM147" s="186" t="s">
        <v>228</v>
      </c>
    </row>
    <row r="148" spans="1:65" s="2" customFormat="1" ht="14.45" customHeight="1">
      <c r="A148" s="30"/>
      <c r="B148" s="31"/>
      <c r="C148" s="175" t="s">
        <v>229</v>
      </c>
      <c r="D148" s="175" t="s">
        <v>115</v>
      </c>
      <c r="E148" s="176" t="s">
        <v>230</v>
      </c>
      <c r="F148" s="177" t="s">
        <v>231</v>
      </c>
      <c r="G148" s="178" t="s">
        <v>166</v>
      </c>
      <c r="H148" s="179">
        <v>500</v>
      </c>
      <c r="I148" s="180"/>
      <c r="J148" s="179">
        <f t="shared" si="10"/>
        <v>0</v>
      </c>
      <c r="K148" s="181"/>
      <c r="L148" s="35"/>
      <c r="M148" s="182" t="s">
        <v>1</v>
      </c>
      <c r="N148" s="183" t="s">
        <v>37</v>
      </c>
      <c r="O148" s="67"/>
      <c r="P148" s="184">
        <f t="shared" si="11"/>
        <v>0</v>
      </c>
      <c r="Q148" s="184">
        <v>0</v>
      </c>
      <c r="R148" s="184">
        <f t="shared" si="12"/>
        <v>0</v>
      </c>
      <c r="S148" s="184">
        <v>0</v>
      </c>
      <c r="T148" s="185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86" t="s">
        <v>113</v>
      </c>
      <c r="AT148" s="186" t="s">
        <v>115</v>
      </c>
      <c r="AU148" s="186" t="s">
        <v>79</v>
      </c>
      <c r="AY148" s="13" t="s">
        <v>114</v>
      </c>
      <c r="BE148" s="187">
        <f t="shared" si="14"/>
        <v>0</v>
      </c>
      <c r="BF148" s="187">
        <f t="shared" si="15"/>
        <v>0</v>
      </c>
      <c r="BG148" s="187">
        <f t="shared" si="16"/>
        <v>0</v>
      </c>
      <c r="BH148" s="187">
        <f t="shared" si="17"/>
        <v>0</v>
      </c>
      <c r="BI148" s="187">
        <f t="shared" si="18"/>
        <v>0</v>
      </c>
      <c r="BJ148" s="13" t="s">
        <v>119</v>
      </c>
      <c r="BK148" s="187">
        <f t="shared" si="19"/>
        <v>0</v>
      </c>
      <c r="BL148" s="13" t="s">
        <v>113</v>
      </c>
      <c r="BM148" s="186" t="s">
        <v>232</v>
      </c>
    </row>
    <row r="149" spans="1:65" s="2" customFormat="1" ht="14.45" customHeight="1">
      <c r="A149" s="30"/>
      <c r="B149" s="31"/>
      <c r="C149" s="175" t="s">
        <v>7</v>
      </c>
      <c r="D149" s="175" t="s">
        <v>115</v>
      </c>
      <c r="E149" s="176" t="s">
        <v>233</v>
      </c>
      <c r="F149" s="177" t="s">
        <v>234</v>
      </c>
      <c r="G149" s="178" t="s">
        <v>166</v>
      </c>
      <c r="H149" s="179">
        <v>4000</v>
      </c>
      <c r="I149" s="180"/>
      <c r="J149" s="179">
        <f t="shared" si="10"/>
        <v>0</v>
      </c>
      <c r="K149" s="181"/>
      <c r="L149" s="35"/>
      <c r="M149" s="182" t="s">
        <v>1</v>
      </c>
      <c r="N149" s="183" t="s">
        <v>37</v>
      </c>
      <c r="O149" s="67"/>
      <c r="P149" s="184">
        <f t="shared" si="11"/>
        <v>0</v>
      </c>
      <c r="Q149" s="184">
        <v>0</v>
      </c>
      <c r="R149" s="184">
        <f t="shared" si="12"/>
        <v>0</v>
      </c>
      <c r="S149" s="184">
        <v>0</v>
      </c>
      <c r="T149" s="185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86" t="s">
        <v>113</v>
      </c>
      <c r="AT149" s="186" t="s">
        <v>115</v>
      </c>
      <c r="AU149" s="186" t="s">
        <v>79</v>
      </c>
      <c r="AY149" s="13" t="s">
        <v>114</v>
      </c>
      <c r="BE149" s="187">
        <f t="shared" si="14"/>
        <v>0</v>
      </c>
      <c r="BF149" s="187">
        <f t="shared" si="15"/>
        <v>0</v>
      </c>
      <c r="BG149" s="187">
        <f t="shared" si="16"/>
        <v>0</v>
      </c>
      <c r="BH149" s="187">
        <f t="shared" si="17"/>
        <v>0</v>
      </c>
      <c r="BI149" s="187">
        <f t="shared" si="18"/>
        <v>0</v>
      </c>
      <c r="BJ149" s="13" t="s">
        <v>119</v>
      </c>
      <c r="BK149" s="187">
        <f t="shared" si="19"/>
        <v>0</v>
      </c>
      <c r="BL149" s="13" t="s">
        <v>113</v>
      </c>
      <c r="BM149" s="186" t="s">
        <v>235</v>
      </c>
    </row>
    <row r="150" spans="1:65" s="11" customFormat="1" ht="25.9" customHeight="1">
      <c r="B150" s="161"/>
      <c r="C150" s="162"/>
      <c r="D150" s="163" t="s">
        <v>70</v>
      </c>
      <c r="E150" s="164" t="s">
        <v>236</v>
      </c>
      <c r="F150" s="164" t="s">
        <v>237</v>
      </c>
      <c r="G150" s="162"/>
      <c r="H150" s="162"/>
      <c r="I150" s="165"/>
      <c r="J150" s="166">
        <f>BK150</f>
        <v>0</v>
      </c>
      <c r="K150" s="162"/>
      <c r="L150" s="167"/>
      <c r="M150" s="168"/>
      <c r="N150" s="169"/>
      <c r="O150" s="169"/>
      <c r="P150" s="170">
        <f>SUM(P151:P153)</f>
        <v>0</v>
      </c>
      <c r="Q150" s="169"/>
      <c r="R150" s="170">
        <f>SUM(R151:R153)</f>
        <v>0</v>
      </c>
      <c r="S150" s="169"/>
      <c r="T150" s="171">
        <f>SUM(T151:T153)</f>
        <v>0</v>
      </c>
      <c r="AR150" s="172" t="s">
        <v>79</v>
      </c>
      <c r="AT150" s="173" t="s">
        <v>70</v>
      </c>
      <c r="AU150" s="173" t="s">
        <v>71</v>
      </c>
      <c r="AY150" s="172" t="s">
        <v>114</v>
      </c>
      <c r="BK150" s="174">
        <f>SUM(BK151:BK153)</f>
        <v>0</v>
      </c>
    </row>
    <row r="151" spans="1:65" s="2" customFormat="1" ht="14.45" customHeight="1">
      <c r="A151" s="30"/>
      <c r="B151" s="31"/>
      <c r="C151" s="175" t="s">
        <v>238</v>
      </c>
      <c r="D151" s="175" t="s">
        <v>115</v>
      </c>
      <c r="E151" s="176" t="s">
        <v>239</v>
      </c>
      <c r="F151" s="177" t="s">
        <v>240</v>
      </c>
      <c r="G151" s="178" t="s">
        <v>191</v>
      </c>
      <c r="H151" s="179">
        <v>1740</v>
      </c>
      <c r="I151" s="180"/>
      <c r="J151" s="179">
        <f>ROUND(I151*H151,2)</f>
        <v>0</v>
      </c>
      <c r="K151" s="181"/>
      <c r="L151" s="35"/>
      <c r="M151" s="182" t="s">
        <v>1</v>
      </c>
      <c r="N151" s="183" t="s">
        <v>37</v>
      </c>
      <c r="O151" s="67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86" t="s">
        <v>113</v>
      </c>
      <c r="AT151" s="186" t="s">
        <v>115</v>
      </c>
      <c r="AU151" s="186" t="s">
        <v>79</v>
      </c>
      <c r="AY151" s="13" t="s">
        <v>114</v>
      </c>
      <c r="BE151" s="187">
        <f>IF(N151="základná",J151,0)</f>
        <v>0</v>
      </c>
      <c r="BF151" s="187">
        <f>IF(N151="znížená",J151,0)</f>
        <v>0</v>
      </c>
      <c r="BG151" s="187">
        <f>IF(N151="zákl. prenesená",J151,0)</f>
        <v>0</v>
      </c>
      <c r="BH151" s="187">
        <f>IF(N151="zníž. prenesená",J151,0)</f>
        <v>0</v>
      </c>
      <c r="BI151" s="187">
        <f>IF(N151="nulová",J151,0)</f>
        <v>0</v>
      </c>
      <c r="BJ151" s="13" t="s">
        <v>119</v>
      </c>
      <c r="BK151" s="187">
        <f>ROUND(I151*H151,2)</f>
        <v>0</v>
      </c>
      <c r="BL151" s="13" t="s">
        <v>113</v>
      </c>
      <c r="BM151" s="186" t="s">
        <v>241</v>
      </c>
    </row>
    <row r="152" spans="1:65" s="2" customFormat="1" ht="14.45" customHeight="1">
      <c r="A152" s="30"/>
      <c r="B152" s="31"/>
      <c r="C152" s="175" t="s">
        <v>192</v>
      </c>
      <c r="D152" s="175" t="s">
        <v>115</v>
      </c>
      <c r="E152" s="176" t="s">
        <v>189</v>
      </c>
      <c r="F152" s="177" t="s">
        <v>190</v>
      </c>
      <c r="G152" s="178" t="s">
        <v>191</v>
      </c>
      <c r="H152" s="179">
        <v>5276.39</v>
      </c>
      <c r="I152" s="180"/>
      <c r="J152" s="179">
        <f>ROUND(I152*H152,2)</f>
        <v>0</v>
      </c>
      <c r="K152" s="181"/>
      <c r="L152" s="35"/>
      <c r="M152" s="182" t="s">
        <v>1</v>
      </c>
      <c r="N152" s="183" t="s">
        <v>37</v>
      </c>
      <c r="O152" s="67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86" t="s">
        <v>113</v>
      </c>
      <c r="AT152" s="186" t="s">
        <v>115</v>
      </c>
      <c r="AU152" s="186" t="s">
        <v>79</v>
      </c>
      <c r="AY152" s="13" t="s">
        <v>114</v>
      </c>
      <c r="BE152" s="187">
        <f>IF(N152="základná",J152,0)</f>
        <v>0</v>
      </c>
      <c r="BF152" s="187">
        <f>IF(N152="znížená",J152,0)</f>
        <v>0</v>
      </c>
      <c r="BG152" s="187">
        <f>IF(N152="zákl. prenesená",J152,0)</f>
        <v>0</v>
      </c>
      <c r="BH152" s="187">
        <f>IF(N152="zníž. prenesená",J152,0)</f>
        <v>0</v>
      </c>
      <c r="BI152" s="187">
        <f>IF(N152="nulová",J152,0)</f>
        <v>0</v>
      </c>
      <c r="BJ152" s="13" t="s">
        <v>119</v>
      </c>
      <c r="BK152" s="187">
        <f>ROUND(I152*H152,2)</f>
        <v>0</v>
      </c>
      <c r="BL152" s="13" t="s">
        <v>113</v>
      </c>
      <c r="BM152" s="186" t="s">
        <v>242</v>
      </c>
    </row>
    <row r="153" spans="1:65" s="2" customFormat="1" ht="14.45" customHeight="1">
      <c r="A153" s="30"/>
      <c r="B153" s="31"/>
      <c r="C153" s="175" t="s">
        <v>243</v>
      </c>
      <c r="D153" s="175" t="s">
        <v>115</v>
      </c>
      <c r="E153" s="176" t="s">
        <v>199</v>
      </c>
      <c r="F153" s="177" t="s">
        <v>200</v>
      </c>
      <c r="G153" s="178" t="s">
        <v>191</v>
      </c>
      <c r="H153" s="179">
        <v>336.39</v>
      </c>
      <c r="I153" s="180"/>
      <c r="J153" s="179">
        <f>ROUND(I153*H153,2)</f>
        <v>0</v>
      </c>
      <c r="K153" s="181"/>
      <c r="L153" s="35"/>
      <c r="M153" s="182" t="s">
        <v>1</v>
      </c>
      <c r="N153" s="183" t="s">
        <v>37</v>
      </c>
      <c r="O153" s="67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86" t="s">
        <v>113</v>
      </c>
      <c r="AT153" s="186" t="s">
        <v>115</v>
      </c>
      <c r="AU153" s="186" t="s">
        <v>79</v>
      </c>
      <c r="AY153" s="13" t="s">
        <v>114</v>
      </c>
      <c r="BE153" s="187">
        <f>IF(N153="základná",J153,0)</f>
        <v>0</v>
      </c>
      <c r="BF153" s="187">
        <f>IF(N153="znížená",J153,0)</f>
        <v>0</v>
      </c>
      <c r="BG153" s="187">
        <f>IF(N153="zákl. prenesená",J153,0)</f>
        <v>0</v>
      </c>
      <c r="BH153" s="187">
        <f>IF(N153="zníž. prenesená",J153,0)</f>
        <v>0</v>
      </c>
      <c r="BI153" s="187">
        <f>IF(N153="nulová",J153,0)</f>
        <v>0</v>
      </c>
      <c r="BJ153" s="13" t="s">
        <v>119</v>
      </c>
      <c r="BK153" s="187">
        <f>ROUND(I153*H153,2)</f>
        <v>0</v>
      </c>
      <c r="BL153" s="13" t="s">
        <v>113</v>
      </c>
      <c r="BM153" s="186" t="s">
        <v>244</v>
      </c>
    </row>
    <row r="154" spans="1:65" s="11" customFormat="1" ht="25.9" customHeight="1">
      <c r="B154" s="161"/>
      <c r="C154" s="162"/>
      <c r="D154" s="163" t="s">
        <v>70</v>
      </c>
      <c r="E154" s="164" t="s">
        <v>245</v>
      </c>
      <c r="F154" s="164" t="s">
        <v>246</v>
      </c>
      <c r="G154" s="162"/>
      <c r="H154" s="162"/>
      <c r="I154" s="165"/>
      <c r="J154" s="166">
        <f>BK154</f>
        <v>0</v>
      </c>
      <c r="K154" s="162"/>
      <c r="L154" s="167"/>
      <c r="M154" s="168"/>
      <c r="N154" s="169"/>
      <c r="O154" s="169"/>
      <c r="P154" s="170">
        <f>P155</f>
        <v>0</v>
      </c>
      <c r="Q154" s="169"/>
      <c r="R154" s="170">
        <f>R155</f>
        <v>0</v>
      </c>
      <c r="S154" s="169"/>
      <c r="T154" s="171">
        <f>T155</f>
        <v>0</v>
      </c>
      <c r="AR154" s="172" t="s">
        <v>79</v>
      </c>
      <c r="AT154" s="173" t="s">
        <v>70</v>
      </c>
      <c r="AU154" s="173" t="s">
        <v>71</v>
      </c>
      <c r="AY154" s="172" t="s">
        <v>114</v>
      </c>
      <c r="BK154" s="174">
        <f>BK155</f>
        <v>0</v>
      </c>
    </row>
    <row r="155" spans="1:65" s="2" customFormat="1" ht="24.2" customHeight="1">
      <c r="A155" s="30"/>
      <c r="B155" s="31"/>
      <c r="C155" s="175" t="s">
        <v>197</v>
      </c>
      <c r="D155" s="175" t="s">
        <v>115</v>
      </c>
      <c r="E155" s="176" t="s">
        <v>247</v>
      </c>
      <c r="F155" s="177" t="s">
        <v>248</v>
      </c>
      <c r="G155" s="178" t="s">
        <v>166</v>
      </c>
      <c r="H155" s="179">
        <v>223.67</v>
      </c>
      <c r="I155" s="180"/>
      <c r="J155" s="179">
        <f>ROUND(I155*H155,2)</f>
        <v>0</v>
      </c>
      <c r="K155" s="181"/>
      <c r="L155" s="35"/>
      <c r="M155" s="182" t="s">
        <v>1</v>
      </c>
      <c r="N155" s="183" t="s">
        <v>37</v>
      </c>
      <c r="O155" s="67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86" t="s">
        <v>113</v>
      </c>
      <c r="AT155" s="186" t="s">
        <v>115</v>
      </c>
      <c r="AU155" s="186" t="s">
        <v>79</v>
      </c>
      <c r="AY155" s="13" t="s">
        <v>114</v>
      </c>
      <c r="BE155" s="187">
        <f>IF(N155="základná",J155,0)</f>
        <v>0</v>
      </c>
      <c r="BF155" s="187">
        <f>IF(N155="znížená",J155,0)</f>
        <v>0</v>
      </c>
      <c r="BG155" s="187">
        <f>IF(N155="zákl. prenesená",J155,0)</f>
        <v>0</v>
      </c>
      <c r="BH155" s="187">
        <f>IF(N155="zníž. prenesená",J155,0)</f>
        <v>0</v>
      </c>
      <c r="BI155" s="187">
        <f>IF(N155="nulová",J155,0)</f>
        <v>0</v>
      </c>
      <c r="BJ155" s="13" t="s">
        <v>119</v>
      </c>
      <c r="BK155" s="187">
        <f>ROUND(I155*H155,2)</f>
        <v>0</v>
      </c>
      <c r="BL155" s="13" t="s">
        <v>113</v>
      </c>
      <c r="BM155" s="186" t="s">
        <v>249</v>
      </c>
    </row>
    <row r="156" spans="1:65" s="11" customFormat="1" ht="25.9" customHeight="1">
      <c r="B156" s="161"/>
      <c r="C156" s="162"/>
      <c r="D156" s="163" t="s">
        <v>70</v>
      </c>
      <c r="E156" s="164" t="s">
        <v>250</v>
      </c>
      <c r="F156" s="164" t="s">
        <v>251</v>
      </c>
      <c r="G156" s="162"/>
      <c r="H156" s="162"/>
      <c r="I156" s="165"/>
      <c r="J156" s="166">
        <f>BK156</f>
        <v>0</v>
      </c>
      <c r="K156" s="162"/>
      <c r="L156" s="167"/>
      <c r="M156" s="168"/>
      <c r="N156" s="169"/>
      <c r="O156" s="169"/>
      <c r="P156" s="170">
        <f>SUM(P157:P163)</f>
        <v>0</v>
      </c>
      <c r="Q156" s="169"/>
      <c r="R156" s="170">
        <f>SUM(R157:R163)</f>
        <v>0</v>
      </c>
      <c r="S156" s="169"/>
      <c r="T156" s="171">
        <f>SUM(T157:T163)</f>
        <v>0</v>
      </c>
      <c r="AR156" s="172" t="s">
        <v>79</v>
      </c>
      <c r="AT156" s="173" t="s">
        <v>70</v>
      </c>
      <c r="AU156" s="173" t="s">
        <v>71</v>
      </c>
      <c r="AY156" s="172" t="s">
        <v>114</v>
      </c>
      <c r="BK156" s="174">
        <f>SUM(BK157:BK163)</f>
        <v>0</v>
      </c>
    </row>
    <row r="157" spans="1:65" s="2" customFormat="1" ht="24.2" customHeight="1">
      <c r="A157" s="30"/>
      <c r="B157" s="31"/>
      <c r="C157" s="175" t="s">
        <v>252</v>
      </c>
      <c r="D157" s="175" t="s">
        <v>115</v>
      </c>
      <c r="E157" s="176" t="s">
        <v>253</v>
      </c>
      <c r="F157" s="177" t="s">
        <v>254</v>
      </c>
      <c r="G157" s="178" t="s">
        <v>166</v>
      </c>
      <c r="H157" s="179">
        <v>18880</v>
      </c>
      <c r="I157" s="180"/>
      <c r="J157" s="179">
        <f t="shared" ref="J157:J163" si="20">ROUND(I157*H157,2)</f>
        <v>0</v>
      </c>
      <c r="K157" s="181"/>
      <c r="L157" s="35"/>
      <c r="M157" s="182" t="s">
        <v>1</v>
      </c>
      <c r="N157" s="183" t="s">
        <v>37</v>
      </c>
      <c r="O157" s="67"/>
      <c r="P157" s="184">
        <f t="shared" ref="P157:P163" si="21">O157*H157</f>
        <v>0</v>
      </c>
      <c r="Q157" s="184">
        <v>0</v>
      </c>
      <c r="R157" s="184">
        <f t="shared" ref="R157:R163" si="22">Q157*H157</f>
        <v>0</v>
      </c>
      <c r="S157" s="184">
        <v>0</v>
      </c>
      <c r="T157" s="185">
        <f t="shared" ref="T157:T163" si="23"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86" t="s">
        <v>113</v>
      </c>
      <c r="AT157" s="186" t="s">
        <v>115</v>
      </c>
      <c r="AU157" s="186" t="s">
        <v>79</v>
      </c>
      <c r="AY157" s="13" t="s">
        <v>114</v>
      </c>
      <c r="BE157" s="187">
        <f t="shared" ref="BE157:BE163" si="24">IF(N157="základná",J157,0)</f>
        <v>0</v>
      </c>
      <c r="BF157" s="187">
        <f t="shared" ref="BF157:BF163" si="25">IF(N157="znížená",J157,0)</f>
        <v>0</v>
      </c>
      <c r="BG157" s="187">
        <f t="shared" ref="BG157:BG163" si="26">IF(N157="zákl. prenesená",J157,0)</f>
        <v>0</v>
      </c>
      <c r="BH157" s="187">
        <f t="shared" ref="BH157:BH163" si="27">IF(N157="zníž. prenesená",J157,0)</f>
        <v>0</v>
      </c>
      <c r="BI157" s="187">
        <f t="shared" ref="BI157:BI163" si="28">IF(N157="nulová",J157,0)</f>
        <v>0</v>
      </c>
      <c r="BJ157" s="13" t="s">
        <v>119</v>
      </c>
      <c r="BK157" s="187">
        <f t="shared" ref="BK157:BK163" si="29">ROUND(I157*H157,2)</f>
        <v>0</v>
      </c>
      <c r="BL157" s="13" t="s">
        <v>113</v>
      </c>
      <c r="BM157" s="186" t="s">
        <v>255</v>
      </c>
    </row>
    <row r="158" spans="1:65" s="2" customFormat="1" ht="24.2" customHeight="1">
      <c r="A158" s="30"/>
      <c r="B158" s="31"/>
      <c r="C158" s="175" t="s">
        <v>201</v>
      </c>
      <c r="D158" s="175" t="s">
        <v>115</v>
      </c>
      <c r="E158" s="176" t="s">
        <v>256</v>
      </c>
      <c r="F158" s="177" t="s">
        <v>257</v>
      </c>
      <c r="G158" s="178" t="s">
        <v>191</v>
      </c>
      <c r="H158" s="179">
        <v>944.6</v>
      </c>
      <c r="I158" s="180"/>
      <c r="J158" s="179">
        <f t="shared" si="20"/>
        <v>0</v>
      </c>
      <c r="K158" s="181"/>
      <c r="L158" s="35"/>
      <c r="M158" s="182" t="s">
        <v>1</v>
      </c>
      <c r="N158" s="183" t="s">
        <v>37</v>
      </c>
      <c r="O158" s="67"/>
      <c r="P158" s="184">
        <f t="shared" si="21"/>
        <v>0</v>
      </c>
      <c r="Q158" s="184">
        <v>0</v>
      </c>
      <c r="R158" s="184">
        <f t="shared" si="22"/>
        <v>0</v>
      </c>
      <c r="S158" s="184">
        <v>0</v>
      </c>
      <c r="T158" s="185">
        <f t="shared" si="2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86" t="s">
        <v>113</v>
      </c>
      <c r="AT158" s="186" t="s">
        <v>115</v>
      </c>
      <c r="AU158" s="186" t="s">
        <v>79</v>
      </c>
      <c r="AY158" s="13" t="s">
        <v>114</v>
      </c>
      <c r="BE158" s="187">
        <f t="shared" si="24"/>
        <v>0</v>
      </c>
      <c r="BF158" s="187">
        <f t="shared" si="25"/>
        <v>0</v>
      </c>
      <c r="BG158" s="187">
        <f t="shared" si="26"/>
        <v>0</v>
      </c>
      <c r="BH158" s="187">
        <f t="shared" si="27"/>
        <v>0</v>
      </c>
      <c r="BI158" s="187">
        <f t="shared" si="28"/>
        <v>0</v>
      </c>
      <c r="BJ158" s="13" t="s">
        <v>119</v>
      </c>
      <c r="BK158" s="187">
        <f t="shared" si="29"/>
        <v>0</v>
      </c>
      <c r="BL158" s="13" t="s">
        <v>113</v>
      </c>
      <c r="BM158" s="186" t="s">
        <v>258</v>
      </c>
    </row>
    <row r="159" spans="1:65" s="2" customFormat="1" ht="14.45" customHeight="1">
      <c r="A159" s="30"/>
      <c r="B159" s="31"/>
      <c r="C159" s="175" t="s">
        <v>259</v>
      </c>
      <c r="D159" s="175" t="s">
        <v>115</v>
      </c>
      <c r="E159" s="176" t="s">
        <v>260</v>
      </c>
      <c r="F159" s="177" t="s">
        <v>261</v>
      </c>
      <c r="G159" s="178" t="s">
        <v>179</v>
      </c>
      <c r="H159" s="179">
        <v>200</v>
      </c>
      <c r="I159" s="180"/>
      <c r="J159" s="179">
        <f t="shared" si="20"/>
        <v>0</v>
      </c>
      <c r="K159" s="181"/>
      <c r="L159" s="35"/>
      <c r="M159" s="182" t="s">
        <v>1</v>
      </c>
      <c r="N159" s="183" t="s">
        <v>37</v>
      </c>
      <c r="O159" s="67"/>
      <c r="P159" s="184">
        <f t="shared" si="21"/>
        <v>0</v>
      </c>
      <c r="Q159" s="184">
        <v>0</v>
      </c>
      <c r="R159" s="184">
        <f t="shared" si="22"/>
        <v>0</v>
      </c>
      <c r="S159" s="184">
        <v>0</v>
      </c>
      <c r="T159" s="185">
        <f t="shared" si="2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86" t="s">
        <v>113</v>
      </c>
      <c r="AT159" s="186" t="s">
        <v>115</v>
      </c>
      <c r="AU159" s="186" t="s">
        <v>79</v>
      </c>
      <c r="AY159" s="13" t="s">
        <v>114</v>
      </c>
      <c r="BE159" s="187">
        <f t="shared" si="24"/>
        <v>0</v>
      </c>
      <c r="BF159" s="187">
        <f t="shared" si="25"/>
        <v>0</v>
      </c>
      <c r="BG159" s="187">
        <f t="shared" si="26"/>
        <v>0</v>
      </c>
      <c r="BH159" s="187">
        <f t="shared" si="27"/>
        <v>0</v>
      </c>
      <c r="BI159" s="187">
        <f t="shared" si="28"/>
        <v>0</v>
      </c>
      <c r="BJ159" s="13" t="s">
        <v>119</v>
      </c>
      <c r="BK159" s="187">
        <f t="shared" si="29"/>
        <v>0</v>
      </c>
      <c r="BL159" s="13" t="s">
        <v>113</v>
      </c>
      <c r="BM159" s="186" t="s">
        <v>262</v>
      </c>
    </row>
    <row r="160" spans="1:65" s="2" customFormat="1" ht="24.2" customHeight="1">
      <c r="A160" s="30"/>
      <c r="B160" s="31"/>
      <c r="C160" s="175" t="s">
        <v>204</v>
      </c>
      <c r="D160" s="175" t="s">
        <v>115</v>
      </c>
      <c r="E160" s="176" t="s">
        <v>263</v>
      </c>
      <c r="F160" s="177" t="s">
        <v>264</v>
      </c>
      <c r="G160" s="178" t="s">
        <v>265</v>
      </c>
      <c r="H160" s="179">
        <v>36</v>
      </c>
      <c r="I160" s="180"/>
      <c r="J160" s="179">
        <f t="shared" si="20"/>
        <v>0</v>
      </c>
      <c r="K160" s="181"/>
      <c r="L160" s="35"/>
      <c r="M160" s="182" t="s">
        <v>1</v>
      </c>
      <c r="N160" s="183" t="s">
        <v>37</v>
      </c>
      <c r="O160" s="67"/>
      <c r="P160" s="184">
        <f t="shared" si="21"/>
        <v>0</v>
      </c>
      <c r="Q160" s="184">
        <v>0</v>
      </c>
      <c r="R160" s="184">
        <f t="shared" si="22"/>
        <v>0</v>
      </c>
      <c r="S160" s="184">
        <v>0</v>
      </c>
      <c r="T160" s="185">
        <f t="shared" si="2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86" t="s">
        <v>113</v>
      </c>
      <c r="AT160" s="186" t="s">
        <v>115</v>
      </c>
      <c r="AU160" s="186" t="s">
        <v>79</v>
      </c>
      <c r="AY160" s="13" t="s">
        <v>114</v>
      </c>
      <c r="BE160" s="187">
        <f t="shared" si="24"/>
        <v>0</v>
      </c>
      <c r="BF160" s="187">
        <f t="shared" si="25"/>
        <v>0</v>
      </c>
      <c r="BG160" s="187">
        <f t="shared" si="26"/>
        <v>0</v>
      </c>
      <c r="BH160" s="187">
        <f t="shared" si="27"/>
        <v>0</v>
      </c>
      <c r="BI160" s="187">
        <f t="shared" si="28"/>
        <v>0</v>
      </c>
      <c r="BJ160" s="13" t="s">
        <v>119</v>
      </c>
      <c r="BK160" s="187">
        <f t="shared" si="29"/>
        <v>0</v>
      </c>
      <c r="BL160" s="13" t="s">
        <v>113</v>
      </c>
      <c r="BM160" s="186" t="s">
        <v>266</v>
      </c>
    </row>
    <row r="161" spans="1:65" s="2" customFormat="1" ht="24.2" customHeight="1">
      <c r="A161" s="30"/>
      <c r="B161" s="31"/>
      <c r="C161" s="175" t="s">
        <v>267</v>
      </c>
      <c r="D161" s="175" t="s">
        <v>115</v>
      </c>
      <c r="E161" s="176" t="s">
        <v>268</v>
      </c>
      <c r="F161" s="177" t="s">
        <v>269</v>
      </c>
      <c r="G161" s="178" t="s">
        <v>265</v>
      </c>
      <c r="H161" s="179">
        <v>14</v>
      </c>
      <c r="I161" s="180"/>
      <c r="J161" s="179">
        <f t="shared" si="20"/>
        <v>0</v>
      </c>
      <c r="K161" s="181"/>
      <c r="L161" s="35"/>
      <c r="M161" s="182" t="s">
        <v>1</v>
      </c>
      <c r="N161" s="183" t="s">
        <v>37</v>
      </c>
      <c r="O161" s="67"/>
      <c r="P161" s="184">
        <f t="shared" si="21"/>
        <v>0</v>
      </c>
      <c r="Q161" s="184">
        <v>0</v>
      </c>
      <c r="R161" s="184">
        <f t="shared" si="22"/>
        <v>0</v>
      </c>
      <c r="S161" s="184">
        <v>0</v>
      </c>
      <c r="T161" s="185">
        <f t="shared" si="2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86" t="s">
        <v>113</v>
      </c>
      <c r="AT161" s="186" t="s">
        <v>115</v>
      </c>
      <c r="AU161" s="186" t="s">
        <v>79</v>
      </c>
      <c r="AY161" s="13" t="s">
        <v>114</v>
      </c>
      <c r="BE161" s="187">
        <f t="shared" si="24"/>
        <v>0</v>
      </c>
      <c r="BF161" s="187">
        <f t="shared" si="25"/>
        <v>0</v>
      </c>
      <c r="BG161" s="187">
        <f t="shared" si="26"/>
        <v>0</v>
      </c>
      <c r="BH161" s="187">
        <f t="shared" si="27"/>
        <v>0</v>
      </c>
      <c r="BI161" s="187">
        <f t="shared" si="28"/>
        <v>0</v>
      </c>
      <c r="BJ161" s="13" t="s">
        <v>119</v>
      </c>
      <c r="BK161" s="187">
        <f t="shared" si="29"/>
        <v>0</v>
      </c>
      <c r="BL161" s="13" t="s">
        <v>113</v>
      </c>
      <c r="BM161" s="186" t="s">
        <v>270</v>
      </c>
    </row>
    <row r="162" spans="1:65" s="2" customFormat="1" ht="24.2" customHeight="1">
      <c r="A162" s="30"/>
      <c r="B162" s="31"/>
      <c r="C162" s="175" t="s">
        <v>208</v>
      </c>
      <c r="D162" s="175" t="s">
        <v>115</v>
      </c>
      <c r="E162" s="176" t="s">
        <v>271</v>
      </c>
      <c r="F162" s="177" t="s">
        <v>272</v>
      </c>
      <c r="G162" s="178" t="s">
        <v>265</v>
      </c>
      <c r="H162" s="179">
        <v>26</v>
      </c>
      <c r="I162" s="180"/>
      <c r="J162" s="179">
        <f t="shared" si="20"/>
        <v>0</v>
      </c>
      <c r="K162" s="181"/>
      <c r="L162" s="35"/>
      <c r="M162" s="182" t="s">
        <v>1</v>
      </c>
      <c r="N162" s="183" t="s">
        <v>37</v>
      </c>
      <c r="O162" s="67"/>
      <c r="P162" s="184">
        <f t="shared" si="21"/>
        <v>0</v>
      </c>
      <c r="Q162" s="184">
        <v>0</v>
      </c>
      <c r="R162" s="184">
        <f t="shared" si="22"/>
        <v>0</v>
      </c>
      <c r="S162" s="184">
        <v>0</v>
      </c>
      <c r="T162" s="185">
        <f t="shared" si="2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86" t="s">
        <v>113</v>
      </c>
      <c r="AT162" s="186" t="s">
        <v>115</v>
      </c>
      <c r="AU162" s="186" t="s">
        <v>79</v>
      </c>
      <c r="AY162" s="13" t="s">
        <v>114</v>
      </c>
      <c r="BE162" s="187">
        <f t="shared" si="24"/>
        <v>0</v>
      </c>
      <c r="BF162" s="187">
        <f t="shared" si="25"/>
        <v>0</v>
      </c>
      <c r="BG162" s="187">
        <f t="shared" si="26"/>
        <v>0</v>
      </c>
      <c r="BH162" s="187">
        <f t="shared" si="27"/>
        <v>0</v>
      </c>
      <c r="BI162" s="187">
        <f t="shared" si="28"/>
        <v>0</v>
      </c>
      <c r="BJ162" s="13" t="s">
        <v>119</v>
      </c>
      <c r="BK162" s="187">
        <f t="shared" si="29"/>
        <v>0</v>
      </c>
      <c r="BL162" s="13" t="s">
        <v>113</v>
      </c>
      <c r="BM162" s="186" t="s">
        <v>273</v>
      </c>
    </row>
    <row r="163" spans="1:65" s="2" customFormat="1" ht="24.2" customHeight="1">
      <c r="A163" s="30"/>
      <c r="B163" s="31"/>
      <c r="C163" s="175" t="s">
        <v>274</v>
      </c>
      <c r="D163" s="175" t="s">
        <v>115</v>
      </c>
      <c r="E163" s="176" t="s">
        <v>275</v>
      </c>
      <c r="F163" s="177" t="s">
        <v>276</v>
      </c>
      <c r="G163" s="178" t="s">
        <v>179</v>
      </c>
      <c r="H163" s="179">
        <v>895</v>
      </c>
      <c r="I163" s="180"/>
      <c r="J163" s="179">
        <f t="shared" si="20"/>
        <v>0</v>
      </c>
      <c r="K163" s="181"/>
      <c r="L163" s="35"/>
      <c r="M163" s="182" t="s">
        <v>1</v>
      </c>
      <c r="N163" s="183" t="s">
        <v>37</v>
      </c>
      <c r="O163" s="67"/>
      <c r="P163" s="184">
        <f t="shared" si="21"/>
        <v>0</v>
      </c>
      <c r="Q163" s="184">
        <v>0</v>
      </c>
      <c r="R163" s="184">
        <f t="shared" si="22"/>
        <v>0</v>
      </c>
      <c r="S163" s="184">
        <v>0</v>
      </c>
      <c r="T163" s="185">
        <f t="shared" si="2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86" t="s">
        <v>113</v>
      </c>
      <c r="AT163" s="186" t="s">
        <v>115</v>
      </c>
      <c r="AU163" s="186" t="s">
        <v>79</v>
      </c>
      <c r="AY163" s="13" t="s">
        <v>114</v>
      </c>
      <c r="BE163" s="187">
        <f t="shared" si="24"/>
        <v>0</v>
      </c>
      <c r="BF163" s="187">
        <f t="shared" si="25"/>
        <v>0</v>
      </c>
      <c r="BG163" s="187">
        <f t="shared" si="26"/>
        <v>0</v>
      </c>
      <c r="BH163" s="187">
        <f t="shared" si="27"/>
        <v>0</v>
      </c>
      <c r="BI163" s="187">
        <f t="shared" si="28"/>
        <v>0</v>
      </c>
      <c r="BJ163" s="13" t="s">
        <v>119</v>
      </c>
      <c r="BK163" s="187">
        <f t="shared" si="29"/>
        <v>0</v>
      </c>
      <c r="BL163" s="13" t="s">
        <v>113</v>
      </c>
      <c r="BM163" s="186" t="s">
        <v>277</v>
      </c>
    </row>
    <row r="164" spans="1:65" s="11" customFormat="1" ht="25.9" customHeight="1">
      <c r="B164" s="161"/>
      <c r="C164" s="162"/>
      <c r="D164" s="163" t="s">
        <v>70</v>
      </c>
      <c r="E164" s="164" t="s">
        <v>278</v>
      </c>
      <c r="F164" s="164" t="s">
        <v>279</v>
      </c>
      <c r="G164" s="162"/>
      <c r="H164" s="162"/>
      <c r="I164" s="165"/>
      <c r="J164" s="166">
        <f>BK164</f>
        <v>0</v>
      </c>
      <c r="K164" s="162"/>
      <c r="L164" s="167"/>
      <c r="M164" s="168"/>
      <c r="N164" s="169"/>
      <c r="O164" s="169"/>
      <c r="P164" s="170">
        <f>SUM(P165:P167)</f>
        <v>0</v>
      </c>
      <c r="Q164" s="169"/>
      <c r="R164" s="170">
        <f>SUM(R165:R167)</f>
        <v>0</v>
      </c>
      <c r="S164" s="169"/>
      <c r="T164" s="171">
        <f>SUM(T165:T167)</f>
        <v>0</v>
      </c>
      <c r="AR164" s="172" t="s">
        <v>79</v>
      </c>
      <c r="AT164" s="173" t="s">
        <v>70</v>
      </c>
      <c r="AU164" s="173" t="s">
        <v>71</v>
      </c>
      <c r="AY164" s="172" t="s">
        <v>114</v>
      </c>
      <c r="BK164" s="174">
        <f>SUM(BK165:BK167)</f>
        <v>0</v>
      </c>
    </row>
    <row r="165" spans="1:65" s="2" customFormat="1" ht="24.2" customHeight="1">
      <c r="A165" s="30"/>
      <c r="B165" s="31"/>
      <c r="C165" s="175" t="s">
        <v>213</v>
      </c>
      <c r="D165" s="175" t="s">
        <v>115</v>
      </c>
      <c r="E165" s="176" t="s">
        <v>280</v>
      </c>
      <c r="F165" s="177" t="s">
        <v>281</v>
      </c>
      <c r="G165" s="178" t="s">
        <v>191</v>
      </c>
      <c r="H165" s="179">
        <v>1649.84</v>
      </c>
      <c r="I165" s="180"/>
      <c r="J165" s="179">
        <f>ROUND(I165*H165,2)</f>
        <v>0</v>
      </c>
      <c r="K165" s="181"/>
      <c r="L165" s="35"/>
      <c r="M165" s="182" t="s">
        <v>1</v>
      </c>
      <c r="N165" s="183" t="s">
        <v>37</v>
      </c>
      <c r="O165" s="67"/>
      <c r="P165" s="184">
        <f>O165*H165</f>
        <v>0</v>
      </c>
      <c r="Q165" s="184">
        <v>0</v>
      </c>
      <c r="R165" s="184">
        <f>Q165*H165</f>
        <v>0</v>
      </c>
      <c r="S165" s="184">
        <v>0</v>
      </c>
      <c r="T165" s="185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86" t="s">
        <v>113</v>
      </c>
      <c r="AT165" s="186" t="s">
        <v>115</v>
      </c>
      <c r="AU165" s="186" t="s">
        <v>79</v>
      </c>
      <c r="AY165" s="13" t="s">
        <v>114</v>
      </c>
      <c r="BE165" s="187">
        <f>IF(N165="základná",J165,0)</f>
        <v>0</v>
      </c>
      <c r="BF165" s="187">
        <f>IF(N165="znížená",J165,0)</f>
        <v>0</v>
      </c>
      <c r="BG165" s="187">
        <f>IF(N165="zákl. prenesená",J165,0)</f>
        <v>0</v>
      </c>
      <c r="BH165" s="187">
        <f>IF(N165="zníž. prenesená",J165,0)</f>
        <v>0</v>
      </c>
      <c r="BI165" s="187">
        <f>IF(N165="nulová",J165,0)</f>
        <v>0</v>
      </c>
      <c r="BJ165" s="13" t="s">
        <v>119</v>
      </c>
      <c r="BK165" s="187">
        <f>ROUND(I165*H165,2)</f>
        <v>0</v>
      </c>
      <c r="BL165" s="13" t="s">
        <v>113</v>
      </c>
      <c r="BM165" s="186" t="s">
        <v>282</v>
      </c>
    </row>
    <row r="166" spans="1:65" s="2" customFormat="1" ht="24.2" customHeight="1">
      <c r="A166" s="30"/>
      <c r="B166" s="31"/>
      <c r="C166" s="175" t="s">
        <v>283</v>
      </c>
      <c r="D166" s="175" t="s">
        <v>115</v>
      </c>
      <c r="E166" s="176" t="s">
        <v>284</v>
      </c>
      <c r="F166" s="177" t="s">
        <v>285</v>
      </c>
      <c r="G166" s="178" t="s">
        <v>191</v>
      </c>
      <c r="H166" s="179">
        <v>1612.2</v>
      </c>
      <c r="I166" s="180"/>
      <c r="J166" s="179">
        <f>ROUND(I166*H166,2)</f>
        <v>0</v>
      </c>
      <c r="K166" s="181"/>
      <c r="L166" s="35"/>
      <c r="M166" s="182" t="s">
        <v>1</v>
      </c>
      <c r="N166" s="183" t="s">
        <v>37</v>
      </c>
      <c r="O166" s="67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86" t="s">
        <v>113</v>
      </c>
      <c r="AT166" s="186" t="s">
        <v>115</v>
      </c>
      <c r="AU166" s="186" t="s">
        <v>79</v>
      </c>
      <c r="AY166" s="13" t="s">
        <v>114</v>
      </c>
      <c r="BE166" s="187">
        <f>IF(N166="základná",J166,0)</f>
        <v>0</v>
      </c>
      <c r="BF166" s="187">
        <f>IF(N166="znížená",J166,0)</f>
        <v>0</v>
      </c>
      <c r="BG166" s="187">
        <f>IF(N166="zákl. prenesená",J166,0)</f>
        <v>0</v>
      </c>
      <c r="BH166" s="187">
        <f>IF(N166="zníž. prenesená",J166,0)</f>
        <v>0</v>
      </c>
      <c r="BI166" s="187">
        <f>IF(N166="nulová",J166,0)</f>
        <v>0</v>
      </c>
      <c r="BJ166" s="13" t="s">
        <v>119</v>
      </c>
      <c r="BK166" s="187">
        <f>ROUND(I166*H166,2)</f>
        <v>0</v>
      </c>
      <c r="BL166" s="13" t="s">
        <v>113</v>
      </c>
      <c r="BM166" s="186" t="s">
        <v>286</v>
      </c>
    </row>
    <row r="167" spans="1:65" s="2" customFormat="1" ht="24.2" customHeight="1">
      <c r="A167" s="30"/>
      <c r="B167" s="31"/>
      <c r="C167" s="175" t="s">
        <v>220</v>
      </c>
      <c r="D167" s="175" t="s">
        <v>115</v>
      </c>
      <c r="E167" s="176" t="s">
        <v>287</v>
      </c>
      <c r="F167" s="177" t="s">
        <v>288</v>
      </c>
      <c r="G167" s="178" t="s">
        <v>191</v>
      </c>
      <c r="H167" s="179">
        <v>336.39</v>
      </c>
      <c r="I167" s="180"/>
      <c r="J167" s="179">
        <f>ROUND(I167*H167,2)</f>
        <v>0</v>
      </c>
      <c r="K167" s="181"/>
      <c r="L167" s="35"/>
      <c r="M167" s="182" t="s">
        <v>1</v>
      </c>
      <c r="N167" s="183" t="s">
        <v>37</v>
      </c>
      <c r="O167" s="67"/>
      <c r="P167" s="184">
        <f>O167*H167</f>
        <v>0</v>
      </c>
      <c r="Q167" s="184">
        <v>0</v>
      </c>
      <c r="R167" s="184">
        <f>Q167*H167</f>
        <v>0</v>
      </c>
      <c r="S167" s="184">
        <v>0</v>
      </c>
      <c r="T167" s="185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86" t="s">
        <v>113</v>
      </c>
      <c r="AT167" s="186" t="s">
        <v>115</v>
      </c>
      <c r="AU167" s="186" t="s">
        <v>79</v>
      </c>
      <c r="AY167" s="13" t="s">
        <v>114</v>
      </c>
      <c r="BE167" s="187">
        <f>IF(N167="základná",J167,0)</f>
        <v>0</v>
      </c>
      <c r="BF167" s="187">
        <f>IF(N167="znížená",J167,0)</f>
        <v>0</v>
      </c>
      <c r="BG167" s="187">
        <f>IF(N167="zákl. prenesená",J167,0)</f>
        <v>0</v>
      </c>
      <c r="BH167" s="187">
        <f>IF(N167="zníž. prenesená",J167,0)</f>
        <v>0</v>
      </c>
      <c r="BI167" s="187">
        <f>IF(N167="nulová",J167,0)</f>
        <v>0</v>
      </c>
      <c r="BJ167" s="13" t="s">
        <v>119</v>
      </c>
      <c r="BK167" s="187">
        <f>ROUND(I167*H167,2)</f>
        <v>0</v>
      </c>
      <c r="BL167" s="13" t="s">
        <v>113</v>
      </c>
      <c r="BM167" s="186" t="s">
        <v>289</v>
      </c>
    </row>
    <row r="168" spans="1:65" s="11" customFormat="1" ht="25.9" customHeight="1">
      <c r="B168" s="161"/>
      <c r="C168" s="162"/>
      <c r="D168" s="163" t="s">
        <v>70</v>
      </c>
      <c r="E168" s="164" t="s">
        <v>290</v>
      </c>
      <c r="F168" s="164" t="s">
        <v>291</v>
      </c>
      <c r="G168" s="162"/>
      <c r="H168" s="162"/>
      <c r="I168" s="165"/>
      <c r="J168" s="166">
        <f>BK168</f>
        <v>0</v>
      </c>
      <c r="K168" s="162"/>
      <c r="L168" s="167"/>
      <c r="M168" s="168"/>
      <c r="N168" s="169"/>
      <c r="O168" s="169"/>
      <c r="P168" s="170">
        <f>SUM(P169:P173)</f>
        <v>0</v>
      </c>
      <c r="Q168" s="169"/>
      <c r="R168" s="170">
        <f>SUM(R169:R173)</f>
        <v>0</v>
      </c>
      <c r="S168" s="169"/>
      <c r="T168" s="171">
        <f>SUM(T169:T173)</f>
        <v>0</v>
      </c>
      <c r="AR168" s="172" t="s">
        <v>79</v>
      </c>
      <c r="AT168" s="173" t="s">
        <v>70</v>
      </c>
      <c r="AU168" s="173" t="s">
        <v>71</v>
      </c>
      <c r="AY168" s="172" t="s">
        <v>114</v>
      </c>
      <c r="BK168" s="174">
        <f>SUM(BK169:BK173)</f>
        <v>0</v>
      </c>
    </row>
    <row r="169" spans="1:65" s="2" customFormat="1" ht="24.2" customHeight="1">
      <c r="A169" s="30"/>
      <c r="B169" s="31"/>
      <c r="C169" s="175" t="s">
        <v>292</v>
      </c>
      <c r="D169" s="175" t="s">
        <v>115</v>
      </c>
      <c r="E169" s="176" t="s">
        <v>293</v>
      </c>
      <c r="F169" s="177" t="s">
        <v>294</v>
      </c>
      <c r="G169" s="178" t="s">
        <v>191</v>
      </c>
      <c r="H169" s="179">
        <v>72.650000000000006</v>
      </c>
      <c r="I169" s="180"/>
      <c r="J169" s="179">
        <f>ROUND(I169*H169,2)</f>
        <v>0</v>
      </c>
      <c r="K169" s="181"/>
      <c r="L169" s="35"/>
      <c r="M169" s="182" t="s">
        <v>1</v>
      </c>
      <c r="N169" s="183" t="s">
        <v>37</v>
      </c>
      <c r="O169" s="67"/>
      <c r="P169" s="184">
        <f>O169*H169</f>
        <v>0</v>
      </c>
      <c r="Q169" s="184">
        <v>0</v>
      </c>
      <c r="R169" s="184">
        <f>Q169*H169</f>
        <v>0</v>
      </c>
      <c r="S169" s="184">
        <v>0</v>
      </c>
      <c r="T169" s="185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86" t="s">
        <v>113</v>
      </c>
      <c r="AT169" s="186" t="s">
        <v>115</v>
      </c>
      <c r="AU169" s="186" t="s">
        <v>79</v>
      </c>
      <c r="AY169" s="13" t="s">
        <v>114</v>
      </c>
      <c r="BE169" s="187">
        <f>IF(N169="základná",J169,0)</f>
        <v>0</v>
      </c>
      <c r="BF169" s="187">
        <f>IF(N169="znížená",J169,0)</f>
        <v>0</v>
      </c>
      <c r="BG169" s="187">
        <f>IF(N169="zákl. prenesená",J169,0)</f>
        <v>0</v>
      </c>
      <c r="BH169" s="187">
        <f>IF(N169="zníž. prenesená",J169,0)</f>
        <v>0</v>
      </c>
      <c r="BI169" s="187">
        <f>IF(N169="nulová",J169,0)</f>
        <v>0</v>
      </c>
      <c r="BJ169" s="13" t="s">
        <v>119</v>
      </c>
      <c r="BK169" s="187">
        <f>ROUND(I169*H169,2)</f>
        <v>0</v>
      </c>
      <c r="BL169" s="13" t="s">
        <v>113</v>
      </c>
      <c r="BM169" s="186" t="s">
        <v>295</v>
      </c>
    </row>
    <row r="170" spans="1:65" s="2" customFormat="1" ht="24.2" customHeight="1">
      <c r="A170" s="30"/>
      <c r="B170" s="31"/>
      <c r="C170" s="175" t="s">
        <v>224</v>
      </c>
      <c r="D170" s="175" t="s">
        <v>115</v>
      </c>
      <c r="E170" s="176" t="s">
        <v>296</v>
      </c>
      <c r="F170" s="177" t="s">
        <v>297</v>
      </c>
      <c r="G170" s="178" t="s">
        <v>191</v>
      </c>
      <c r="H170" s="179">
        <v>16.64</v>
      </c>
      <c r="I170" s="180"/>
      <c r="J170" s="179">
        <f>ROUND(I170*H170,2)</f>
        <v>0</v>
      </c>
      <c r="K170" s="181"/>
      <c r="L170" s="35"/>
      <c r="M170" s="182" t="s">
        <v>1</v>
      </c>
      <c r="N170" s="183" t="s">
        <v>37</v>
      </c>
      <c r="O170" s="67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86" t="s">
        <v>113</v>
      </c>
      <c r="AT170" s="186" t="s">
        <v>115</v>
      </c>
      <c r="AU170" s="186" t="s">
        <v>79</v>
      </c>
      <c r="AY170" s="13" t="s">
        <v>114</v>
      </c>
      <c r="BE170" s="187">
        <f>IF(N170="základná",J170,0)</f>
        <v>0</v>
      </c>
      <c r="BF170" s="187">
        <f>IF(N170="znížená",J170,0)</f>
        <v>0</v>
      </c>
      <c r="BG170" s="187">
        <f>IF(N170="zákl. prenesená",J170,0)</f>
        <v>0</v>
      </c>
      <c r="BH170" s="187">
        <f>IF(N170="zníž. prenesená",J170,0)</f>
        <v>0</v>
      </c>
      <c r="BI170" s="187">
        <f>IF(N170="nulová",J170,0)</f>
        <v>0</v>
      </c>
      <c r="BJ170" s="13" t="s">
        <v>119</v>
      </c>
      <c r="BK170" s="187">
        <f>ROUND(I170*H170,2)</f>
        <v>0</v>
      </c>
      <c r="BL170" s="13" t="s">
        <v>113</v>
      </c>
      <c r="BM170" s="186" t="s">
        <v>298</v>
      </c>
    </row>
    <row r="171" spans="1:65" s="2" customFormat="1" ht="24.2" customHeight="1">
      <c r="A171" s="30"/>
      <c r="B171" s="31"/>
      <c r="C171" s="175" t="s">
        <v>299</v>
      </c>
      <c r="D171" s="175" t="s">
        <v>115</v>
      </c>
      <c r="E171" s="176" t="s">
        <v>300</v>
      </c>
      <c r="F171" s="177" t="s">
        <v>301</v>
      </c>
      <c r="G171" s="178" t="s">
        <v>179</v>
      </c>
      <c r="H171" s="179">
        <v>320</v>
      </c>
      <c r="I171" s="180"/>
      <c r="J171" s="179">
        <f>ROUND(I171*H171,2)</f>
        <v>0</v>
      </c>
      <c r="K171" s="181"/>
      <c r="L171" s="35"/>
      <c r="M171" s="182" t="s">
        <v>1</v>
      </c>
      <c r="N171" s="183" t="s">
        <v>37</v>
      </c>
      <c r="O171" s="67"/>
      <c r="P171" s="184">
        <f>O171*H171</f>
        <v>0</v>
      </c>
      <c r="Q171" s="184">
        <v>0</v>
      </c>
      <c r="R171" s="184">
        <f>Q171*H171</f>
        <v>0</v>
      </c>
      <c r="S171" s="184">
        <v>0</v>
      </c>
      <c r="T171" s="185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86" t="s">
        <v>113</v>
      </c>
      <c r="AT171" s="186" t="s">
        <v>115</v>
      </c>
      <c r="AU171" s="186" t="s">
        <v>79</v>
      </c>
      <c r="AY171" s="13" t="s">
        <v>114</v>
      </c>
      <c r="BE171" s="187">
        <f>IF(N171="základná",J171,0)</f>
        <v>0</v>
      </c>
      <c r="BF171" s="187">
        <f>IF(N171="znížená",J171,0)</f>
        <v>0</v>
      </c>
      <c r="BG171" s="187">
        <f>IF(N171="zákl. prenesená",J171,0)</f>
        <v>0</v>
      </c>
      <c r="BH171" s="187">
        <f>IF(N171="zníž. prenesená",J171,0)</f>
        <v>0</v>
      </c>
      <c r="BI171" s="187">
        <f>IF(N171="nulová",J171,0)</f>
        <v>0</v>
      </c>
      <c r="BJ171" s="13" t="s">
        <v>119</v>
      </c>
      <c r="BK171" s="187">
        <f>ROUND(I171*H171,2)</f>
        <v>0</v>
      </c>
      <c r="BL171" s="13" t="s">
        <v>113</v>
      </c>
      <c r="BM171" s="186" t="s">
        <v>302</v>
      </c>
    </row>
    <row r="172" spans="1:65" s="2" customFormat="1" ht="24.2" customHeight="1">
      <c r="A172" s="30"/>
      <c r="B172" s="31"/>
      <c r="C172" s="175" t="s">
        <v>228</v>
      </c>
      <c r="D172" s="175" t="s">
        <v>115</v>
      </c>
      <c r="E172" s="176" t="s">
        <v>303</v>
      </c>
      <c r="F172" s="177" t="s">
        <v>304</v>
      </c>
      <c r="G172" s="178" t="s">
        <v>166</v>
      </c>
      <c r="H172" s="179">
        <v>3800</v>
      </c>
      <c r="I172" s="180"/>
      <c r="J172" s="179">
        <f>ROUND(I172*H172,2)</f>
        <v>0</v>
      </c>
      <c r="K172" s="181"/>
      <c r="L172" s="35"/>
      <c r="M172" s="182" t="s">
        <v>1</v>
      </c>
      <c r="N172" s="183" t="s">
        <v>37</v>
      </c>
      <c r="O172" s="67"/>
      <c r="P172" s="184">
        <f>O172*H172</f>
        <v>0</v>
      </c>
      <c r="Q172" s="184">
        <v>0</v>
      </c>
      <c r="R172" s="184">
        <f>Q172*H172</f>
        <v>0</v>
      </c>
      <c r="S172" s="184">
        <v>0</v>
      </c>
      <c r="T172" s="185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86" t="s">
        <v>113</v>
      </c>
      <c r="AT172" s="186" t="s">
        <v>115</v>
      </c>
      <c r="AU172" s="186" t="s">
        <v>79</v>
      </c>
      <c r="AY172" s="13" t="s">
        <v>114</v>
      </c>
      <c r="BE172" s="187">
        <f>IF(N172="základná",J172,0)</f>
        <v>0</v>
      </c>
      <c r="BF172" s="187">
        <f>IF(N172="znížená",J172,0)</f>
        <v>0</v>
      </c>
      <c r="BG172" s="187">
        <f>IF(N172="zákl. prenesená",J172,0)</f>
        <v>0</v>
      </c>
      <c r="BH172" s="187">
        <f>IF(N172="zníž. prenesená",J172,0)</f>
        <v>0</v>
      </c>
      <c r="BI172" s="187">
        <f>IF(N172="nulová",J172,0)</f>
        <v>0</v>
      </c>
      <c r="BJ172" s="13" t="s">
        <v>119</v>
      </c>
      <c r="BK172" s="187">
        <f>ROUND(I172*H172,2)</f>
        <v>0</v>
      </c>
      <c r="BL172" s="13" t="s">
        <v>113</v>
      </c>
      <c r="BM172" s="186" t="s">
        <v>305</v>
      </c>
    </row>
    <row r="173" spans="1:65" s="2" customFormat="1" ht="24.2" customHeight="1">
      <c r="A173" s="30"/>
      <c r="B173" s="31"/>
      <c r="C173" s="175" t="s">
        <v>306</v>
      </c>
      <c r="D173" s="175" t="s">
        <v>115</v>
      </c>
      <c r="E173" s="176" t="s">
        <v>307</v>
      </c>
      <c r="F173" s="177" t="s">
        <v>308</v>
      </c>
      <c r="G173" s="178" t="s">
        <v>166</v>
      </c>
      <c r="H173" s="179">
        <v>1660</v>
      </c>
      <c r="I173" s="180"/>
      <c r="J173" s="179">
        <f>ROUND(I173*H173,2)</f>
        <v>0</v>
      </c>
      <c r="K173" s="181"/>
      <c r="L173" s="35"/>
      <c r="M173" s="188" t="s">
        <v>1</v>
      </c>
      <c r="N173" s="189" t="s">
        <v>37</v>
      </c>
      <c r="O173" s="190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86" t="s">
        <v>113</v>
      </c>
      <c r="AT173" s="186" t="s">
        <v>115</v>
      </c>
      <c r="AU173" s="186" t="s">
        <v>79</v>
      </c>
      <c r="AY173" s="13" t="s">
        <v>114</v>
      </c>
      <c r="BE173" s="187">
        <f>IF(N173="základná",J173,0)</f>
        <v>0</v>
      </c>
      <c r="BF173" s="187">
        <f>IF(N173="znížená",J173,0)</f>
        <v>0</v>
      </c>
      <c r="BG173" s="187">
        <f>IF(N173="zákl. prenesená",J173,0)</f>
        <v>0</v>
      </c>
      <c r="BH173" s="187">
        <f>IF(N173="zníž. prenesená",J173,0)</f>
        <v>0</v>
      </c>
      <c r="BI173" s="187">
        <f>IF(N173="nulová",J173,0)</f>
        <v>0</v>
      </c>
      <c r="BJ173" s="13" t="s">
        <v>119</v>
      </c>
      <c r="BK173" s="187">
        <f>ROUND(I173*H173,2)</f>
        <v>0</v>
      </c>
      <c r="BL173" s="13" t="s">
        <v>113</v>
      </c>
      <c r="BM173" s="186" t="s">
        <v>309</v>
      </c>
    </row>
    <row r="174" spans="1:65" s="2" customFormat="1" ht="6.95" customHeight="1">
      <c r="A174" s="30"/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35"/>
      <c r="M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</row>
  </sheetData>
  <sheetProtection algorithmName="SHA-512" hashValue="IN0z+JShBbp0UV5yM8r7ICm4GABGxgxKG+DKrNg+vjpjs2m+iwdv2oo+zxrJIfceJXrb/UNz/c2DoO62ySHiCA==" saltValue="n3Mjbk0SyDE42GudiGfEMG6UBjUKOMk7pGPZNjoRdhA/Efdac7YcypPlocSioJEt27CadwxpBiqcinGbhKKTLw==" spinCount="100000" sheet="1" objects="1" scenarios="1" formatColumns="0" formatRows="0" autoFilter="0"/>
  <autoFilter ref="C124:K17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3" t="s">
        <v>86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6"/>
      <c r="AT3" s="13" t="s">
        <v>71</v>
      </c>
    </row>
    <row r="4" spans="1:46" s="1" customFormat="1" ht="24.95" customHeight="1">
      <c r="B4" s="16"/>
      <c r="D4" s="106" t="s">
        <v>90</v>
      </c>
      <c r="L4" s="16"/>
      <c r="M4" s="107" t="s">
        <v>9</v>
      </c>
      <c r="AT4" s="13" t="s">
        <v>4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108" t="s">
        <v>14</v>
      </c>
      <c r="L6" s="16"/>
    </row>
    <row r="7" spans="1:46" s="1" customFormat="1" ht="16.5" customHeight="1">
      <c r="B7" s="16"/>
      <c r="E7" s="234" t="str">
        <f>'Rekapitulácia stavby'!K6</f>
        <v>Veľký Šariš Baratoky</v>
      </c>
      <c r="F7" s="235"/>
      <c r="G7" s="235"/>
      <c r="H7" s="235"/>
      <c r="L7" s="16"/>
    </row>
    <row r="8" spans="1:46" s="2" customFormat="1" ht="12" customHeight="1">
      <c r="A8" s="30"/>
      <c r="B8" s="35"/>
      <c r="C8" s="30"/>
      <c r="D8" s="108" t="s">
        <v>91</v>
      </c>
      <c r="E8" s="30"/>
      <c r="F8" s="30"/>
      <c r="G8" s="30"/>
      <c r="H8" s="30"/>
      <c r="I8" s="30"/>
      <c r="J8" s="30"/>
      <c r="K8" s="30"/>
      <c r="L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36" t="s">
        <v>310</v>
      </c>
      <c r="F9" s="237"/>
      <c r="G9" s="237"/>
      <c r="H9" s="237"/>
      <c r="I9" s="30"/>
      <c r="J9" s="30"/>
      <c r="K9" s="30"/>
      <c r="L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08" t="s">
        <v>16</v>
      </c>
      <c r="E11" s="30"/>
      <c r="F11" s="109" t="s">
        <v>1</v>
      </c>
      <c r="G11" s="30"/>
      <c r="H11" s="30"/>
      <c r="I11" s="108" t="s">
        <v>17</v>
      </c>
      <c r="J11" s="109" t="s">
        <v>1</v>
      </c>
      <c r="K11" s="30"/>
      <c r="L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08" t="s">
        <v>18</v>
      </c>
      <c r="E12" s="30"/>
      <c r="F12" s="109" t="s">
        <v>19</v>
      </c>
      <c r="G12" s="30"/>
      <c r="H12" s="30"/>
      <c r="I12" s="108" t="s">
        <v>20</v>
      </c>
      <c r="J12" s="110" t="str">
        <f>'Rekapitulácia stavby'!AN8</f>
        <v>1. 10. 2020</v>
      </c>
      <c r="K12" s="30"/>
      <c r="L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08" t="s">
        <v>22</v>
      </c>
      <c r="E14" s="30"/>
      <c r="F14" s="30"/>
      <c r="G14" s="30"/>
      <c r="H14" s="30"/>
      <c r="I14" s="108" t="s">
        <v>23</v>
      </c>
      <c r="J14" s="109" t="str">
        <f>IF('Rekapitulácia stavby'!AN10="","",'Rekapitulácia stavby'!AN10)</f>
        <v/>
      </c>
      <c r="K14" s="30"/>
      <c r="L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09" t="str">
        <f>IF('Rekapitulácia stavby'!E11="","",'Rekapitulácia stavby'!E11)</f>
        <v xml:space="preserve"> </v>
      </c>
      <c r="F15" s="30"/>
      <c r="G15" s="30"/>
      <c r="H15" s="30"/>
      <c r="I15" s="108" t="s">
        <v>24</v>
      </c>
      <c r="J15" s="109" t="str">
        <f>IF('Rekapitulácia stavby'!AN11="","",'Rekapitulácia stavby'!AN11)</f>
        <v/>
      </c>
      <c r="K15" s="30"/>
      <c r="L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08" t="s">
        <v>25</v>
      </c>
      <c r="E17" s="30"/>
      <c r="F17" s="30"/>
      <c r="G17" s="30"/>
      <c r="H17" s="30"/>
      <c r="I17" s="108" t="s">
        <v>23</v>
      </c>
      <c r="J17" s="26" t="str">
        <f>'Rekapitulácia stavby'!AN13</f>
        <v>Vyplň údaj</v>
      </c>
      <c r="K17" s="30"/>
      <c r="L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38" t="str">
        <f>'Rekapitulácia stavby'!E14</f>
        <v>Vyplň údaj</v>
      </c>
      <c r="F18" s="239"/>
      <c r="G18" s="239"/>
      <c r="H18" s="239"/>
      <c r="I18" s="108" t="s">
        <v>24</v>
      </c>
      <c r="J18" s="26" t="str">
        <f>'Rekapitulácia stavby'!AN14</f>
        <v>Vyplň údaj</v>
      </c>
      <c r="K18" s="30"/>
      <c r="L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08" t="s">
        <v>27</v>
      </c>
      <c r="E20" s="30"/>
      <c r="F20" s="30"/>
      <c r="G20" s="30"/>
      <c r="H20" s="30"/>
      <c r="I20" s="108" t="s">
        <v>23</v>
      </c>
      <c r="J20" s="109" t="str">
        <f>IF('Rekapitulácia stavby'!AN16="","",'Rekapitulácia stavby'!AN16)</f>
        <v/>
      </c>
      <c r="K20" s="30"/>
      <c r="L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09" t="str">
        <f>IF('Rekapitulácia stavby'!E17="","",'Rekapitulácia stavby'!E17)</f>
        <v xml:space="preserve"> </v>
      </c>
      <c r="F21" s="30"/>
      <c r="G21" s="30"/>
      <c r="H21" s="30"/>
      <c r="I21" s="108" t="s">
        <v>24</v>
      </c>
      <c r="J21" s="109" t="str">
        <f>IF('Rekapitulácia stavby'!AN17="","",'Rekapitulácia stavby'!AN17)</f>
        <v/>
      </c>
      <c r="K21" s="30"/>
      <c r="L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08" t="s">
        <v>29</v>
      </c>
      <c r="E23" s="30"/>
      <c r="F23" s="30"/>
      <c r="G23" s="30"/>
      <c r="H23" s="30"/>
      <c r="I23" s="108" t="s">
        <v>23</v>
      </c>
      <c r="J23" s="109" t="str">
        <f>IF('Rekapitulácia stavby'!AN19="","",'Rekapitulácia stavby'!AN19)</f>
        <v/>
      </c>
      <c r="K23" s="30"/>
      <c r="L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09" t="str">
        <f>IF('Rekapitulácia stavby'!E20="","",'Rekapitulácia stavby'!E20)</f>
        <v xml:space="preserve"> </v>
      </c>
      <c r="F24" s="30"/>
      <c r="G24" s="30"/>
      <c r="H24" s="30"/>
      <c r="I24" s="108" t="s">
        <v>24</v>
      </c>
      <c r="J24" s="109" t="str">
        <f>IF('Rekapitulácia stavby'!AN20="","",'Rekapitulácia stavby'!AN20)</f>
        <v/>
      </c>
      <c r="K24" s="30"/>
      <c r="L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08" t="s">
        <v>30</v>
      </c>
      <c r="E26" s="30"/>
      <c r="F26" s="30"/>
      <c r="G26" s="30"/>
      <c r="H26" s="30"/>
      <c r="I26" s="30"/>
      <c r="J26" s="30"/>
      <c r="K26" s="30"/>
      <c r="L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1"/>
      <c r="B27" s="112"/>
      <c r="C27" s="111"/>
      <c r="D27" s="111"/>
      <c r="E27" s="240" t="s">
        <v>1</v>
      </c>
      <c r="F27" s="240"/>
      <c r="G27" s="240"/>
      <c r="H27" s="240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14"/>
      <c r="E29" s="114"/>
      <c r="F29" s="114"/>
      <c r="G29" s="114"/>
      <c r="H29" s="114"/>
      <c r="I29" s="114"/>
      <c r="J29" s="114"/>
      <c r="K29" s="114"/>
      <c r="L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5"/>
      <c r="C30" s="30"/>
      <c r="D30" s="115" t="s">
        <v>31</v>
      </c>
      <c r="E30" s="30"/>
      <c r="F30" s="30"/>
      <c r="G30" s="30"/>
      <c r="H30" s="30"/>
      <c r="I30" s="30"/>
      <c r="J30" s="116">
        <f>ROUND(J126, 2)</f>
        <v>0</v>
      </c>
      <c r="K30" s="30"/>
      <c r="L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5"/>
      <c r="C31" s="30"/>
      <c r="D31" s="114"/>
      <c r="E31" s="114"/>
      <c r="F31" s="114"/>
      <c r="G31" s="114"/>
      <c r="H31" s="114"/>
      <c r="I31" s="114"/>
      <c r="J31" s="114"/>
      <c r="K31" s="114"/>
      <c r="L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5"/>
      <c r="C32" s="30"/>
      <c r="D32" s="30"/>
      <c r="E32" s="30"/>
      <c r="F32" s="117" t="s">
        <v>33</v>
      </c>
      <c r="G32" s="30"/>
      <c r="H32" s="30"/>
      <c r="I32" s="117" t="s">
        <v>32</v>
      </c>
      <c r="J32" s="117" t="s">
        <v>34</v>
      </c>
      <c r="K32" s="30"/>
      <c r="L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5"/>
      <c r="C33" s="30"/>
      <c r="D33" s="118" t="s">
        <v>35</v>
      </c>
      <c r="E33" s="108" t="s">
        <v>36</v>
      </c>
      <c r="F33" s="119">
        <f>ROUND((SUM(BE126:BE200)),  2)</f>
        <v>0</v>
      </c>
      <c r="G33" s="30"/>
      <c r="H33" s="30"/>
      <c r="I33" s="120">
        <v>0.2</v>
      </c>
      <c r="J33" s="119">
        <f>ROUND(((SUM(BE126:BE200))*I33),  2)</f>
        <v>0</v>
      </c>
      <c r="K33" s="30"/>
      <c r="L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108" t="s">
        <v>37</v>
      </c>
      <c r="F34" s="119">
        <f>ROUND((SUM(BF126:BF200)),  2)</f>
        <v>0</v>
      </c>
      <c r="G34" s="30"/>
      <c r="H34" s="30"/>
      <c r="I34" s="120">
        <v>0.2</v>
      </c>
      <c r="J34" s="119">
        <f>ROUND(((SUM(BF126:BF200))*I34),  2)</f>
        <v>0</v>
      </c>
      <c r="K34" s="30"/>
      <c r="L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5"/>
      <c r="C35" s="30"/>
      <c r="D35" s="30"/>
      <c r="E35" s="108" t="s">
        <v>38</v>
      </c>
      <c r="F35" s="119">
        <f>ROUND((SUM(BG126:BG200)),  2)</f>
        <v>0</v>
      </c>
      <c r="G35" s="30"/>
      <c r="H35" s="30"/>
      <c r="I35" s="120">
        <v>0.2</v>
      </c>
      <c r="J35" s="119">
        <f>0</f>
        <v>0</v>
      </c>
      <c r="K35" s="30"/>
      <c r="L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5"/>
      <c r="C36" s="30"/>
      <c r="D36" s="30"/>
      <c r="E36" s="108" t="s">
        <v>39</v>
      </c>
      <c r="F36" s="119">
        <f>ROUND((SUM(BH126:BH200)),  2)</f>
        <v>0</v>
      </c>
      <c r="G36" s="30"/>
      <c r="H36" s="30"/>
      <c r="I36" s="120">
        <v>0.2</v>
      </c>
      <c r="J36" s="119">
        <f>0</f>
        <v>0</v>
      </c>
      <c r="K36" s="30"/>
      <c r="L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08" t="s">
        <v>40</v>
      </c>
      <c r="F37" s="119">
        <f>ROUND((SUM(BI126:BI200)),  2)</f>
        <v>0</v>
      </c>
      <c r="G37" s="30"/>
      <c r="H37" s="30"/>
      <c r="I37" s="120">
        <v>0</v>
      </c>
      <c r="J37" s="119">
        <f>0</f>
        <v>0</v>
      </c>
      <c r="K37" s="30"/>
      <c r="L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5"/>
      <c r="C39" s="121"/>
      <c r="D39" s="122" t="s">
        <v>41</v>
      </c>
      <c r="E39" s="123"/>
      <c r="F39" s="123"/>
      <c r="G39" s="124" t="s">
        <v>42</v>
      </c>
      <c r="H39" s="125" t="s">
        <v>43</v>
      </c>
      <c r="I39" s="123"/>
      <c r="J39" s="126">
        <f>SUM(J30:J37)</f>
        <v>0</v>
      </c>
      <c r="K39" s="127"/>
      <c r="L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5"/>
      <c r="C40" s="30"/>
      <c r="D40" s="30"/>
      <c r="E40" s="30"/>
      <c r="F40" s="30"/>
      <c r="G40" s="30"/>
      <c r="H40" s="30"/>
      <c r="I40" s="30"/>
      <c r="J40" s="30"/>
      <c r="K40" s="30"/>
      <c r="L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47"/>
      <c r="D50" s="128" t="s">
        <v>44</v>
      </c>
      <c r="E50" s="129"/>
      <c r="F50" s="129"/>
      <c r="G50" s="128" t="s">
        <v>45</v>
      </c>
      <c r="H50" s="129"/>
      <c r="I50" s="129"/>
      <c r="J50" s="129"/>
      <c r="K50" s="129"/>
      <c r="L50" s="47"/>
    </row>
    <row r="51" spans="1:31" ht="11.25">
      <c r="B51" s="16"/>
      <c r="L51" s="16"/>
    </row>
    <row r="52" spans="1:31" ht="11.25">
      <c r="B52" s="16"/>
      <c r="L52" s="16"/>
    </row>
    <row r="53" spans="1:31" ht="11.25">
      <c r="B53" s="16"/>
      <c r="L53" s="16"/>
    </row>
    <row r="54" spans="1:31" ht="11.25">
      <c r="B54" s="16"/>
      <c r="L54" s="16"/>
    </row>
    <row r="55" spans="1:31" ht="11.25">
      <c r="B55" s="16"/>
      <c r="L55" s="16"/>
    </row>
    <row r="56" spans="1:31" ht="11.25">
      <c r="B56" s="16"/>
      <c r="L56" s="16"/>
    </row>
    <row r="57" spans="1:31" ht="11.25">
      <c r="B57" s="16"/>
      <c r="L57" s="16"/>
    </row>
    <row r="58" spans="1:31" ht="11.25">
      <c r="B58" s="16"/>
      <c r="L58" s="16"/>
    </row>
    <row r="59" spans="1:31" ht="11.25">
      <c r="B59" s="16"/>
      <c r="L59" s="16"/>
    </row>
    <row r="60" spans="1:31" ht="11.25">
      <c r="B60" s="16"/>
      <c r="L60" s="16"/>
    </row>
    <row r="61" spans="1:31" s="2" customFormat="1" ht="12.75">
      <c r="A61" s="30"/>
      <c r="B61" s="35"/>
      <c r="C61" s="30"/>
      <c r="D61" s="130" t="s">
        <v>46</v>
      </c>
      <c r="E61" s="131"/>
      <c r="F61" s="132" t="s">
        <v>47</v>
      </c>
      <c r="G61" s="130" t="s">
        <v>46</v>
      </c>
      <c r="H61" s="131"/>
      <c r="I61" s="131"/>
      <c r="J61" s="133" t="s">
        <v>47</v>
      </c>
      <c r="K61" s="131"/>
      <c r="L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6"/>
      <c r="L62" s="16"/>
    </row>
    <row r="63" spans="1:31" ht="11.25">
      <c r="B63" s="16"/>
      <c r="L63" s="16"/>
    </row>
    <row r="64" spans="1:31" ht="11.25">
      <c r="B64" s="16"/>
      <c r="L64" s="16"/>
    </row>
    <row r="65" spans="1:31" s="2" customFormat="1" ht="12.75">
      <c r="A65" s="30"/>
      <c r="B65" s="35"/>
      <c r="C65" s="30"/>
      <c r="D65" s="128" t="s">
        <v>48</v>
      </c>
      <c r="E65" s="134"/>
      <c r="F65" s="134"/>
      <c r="G65" s="128" t="s">
        <v>49</v>
      </c>
      <c r="H65" s="134"/>
      <c r="I65" s="134"/>
      <c r="J65" s="134"/>
      <c r="K65" s="134"/>
      <c r="L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6"/>
      <c r="L66" s="16"/>
    </row>
    <row r="67" spans="1:31" ht="11.25">
      <c r="B67" s="16"/>
      <c r="L67" s="16"/>
    </row>
    <row r="68" spans="1:31" ht="11.25">
      <c r="B68" s="16"/>
      <c r="L68" s="16"/>
    </row>
    <row r="69" spans="1:31" ht="11.25">
      <c r="B69" s="16"/>
      <c r="L69" s="16"/>
    </row>
    <row r="70" spans="1:31" ht="11.25">
      <c r="B70" s="16"/>
      <c r="L70" s="16"/>
    </row>
    <row r="71" spans="1:31" ht="11.25">
      <c r="B71" s="16"/>
      <c r="L71" s="16"/>
    </row>
    <row r="72" spans="1:31" ht="11.25">
      <c r="B72" s="16"/>
      <c r="L72" s="16"/>
    </row>
    <row r="73" spans="1:31" ht="11.25">
      <c r="B73" s="16"/>
      <c r="L73" s="16"/>
    </row>
    <row r="74" spans="1:31" ht="11.25">
      <c r="B74" s="16"/>
      <c r="L74" s="16"/>
    </row>
    <row r="75" spans="1:31" ht="11.25">
      <c r="B75" s="16"/>
      <c r="L75" s="16"/>
    </row>
    <row r="76" spans="1:31" s="2" customFormat="1" ht="12.75">
      <c r="A76" s="30"/>
      <c r="B76" s="35"/>
      <c r="C76" s="30"/>
      <c r="D76" s="130" t="s">
        <v>46</v>
      </c>
      <c r="E76" s="131"/>
      <c r="F76" s="132" t="s">
        <v>47</v>
      </c>
      <c r="G76" s="130" t="s">
        <v>46</v>
      </c>
      <c r="H76" s="131"/>
      <c r="I76" s="131"/>
      <c r="J76" s="133" t="s">
        <v>47</v>
      </c>
      <c r="K76" s="131"/>
      <c r="L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93</v>
      </c>
      <c r="D82" s="32"/>
      <c r="E82" s="32"/>
      <c r="F82" s="32"/>
      <c r="G82" s="32"/>
      <c r="H82" s="32"/>
      <c r="I82" s="32"/>
      <c r="J82" s="32"/>
      <c r="K82" s="32"/>
      <c r="L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14</v>
      </c>
      <c r="D84" s="32"/>
      <c r="E84" s="32"/>
      <c r="F84" s="32"/>
      <c r="G84" s="32"/>
      <c r="H84" s="32"/>
      <c r="I84" s="32"/>
      <c r="J84" s="32"/>
      <c r="K84" s="32"/>
      <c r="L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2"/>
      <c r="D85" s="32"/>
      <c r="E85" s="241" t="str">
        <f>E7</f>
        <v>Veľký Šariš Baratoky</v>
      </c>
      <c r="F85" s="242"/>
      <c r="G85" s="242"/>
      <c r="H85" s="242"/>
      <c r="I85" s="32"/>
      <c r="J85" s="32"/>
      <c r="K85" s="32"/>
      <c r="L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5" t="s">
        <v>91</v>
      </c>
      <c r="D86" s="32"/>
      <c r="E86" s="32"/>
      <c r="F86" s="32"/>
      <c r="G86" s="32"/>
      <c r="H86" s="32"/>
      <c r="I86" s="32"/>
      <c r="J86" s="32"/>
      <c r="K86" s="32"/>
      <c r="L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193" t="str">
        <f>E9</f>
        <v>200-00 - Most Baratoky</v>
      </c>
      <c r="F87" s="243"/>
      <c r="G87" s="243"/>
      <c r="H87" s="243"/>
      <c r="I87" s="32"/>
      <c r="J87" s="32"/>
      <c r="K87" s="32"/>
      <c r="L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5" t="s">
        <v>18</v>
      </c>
      <c r="D89" s="32"/>
      <c r="E89" s="32"/>
      <c r="F89" s="23" t="str">
        <f>F12</f>
        <v xml:space="preserve"> </v>
      </c>
      <c r="G89" s="32"/>
      <c r="H89" s="32"/>
      <c r="I89" s="25" t="s">
        <v>20</v>
      </c>
      <c r="J89" s="62" t="str">
        <f>IF(J12="","",J12)</f>
        <v>1. 10. 2020</v>
      </c>
      <c r="K89" s="32"/>
      <c r="L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5" t="s">
        <v>22</v>
      </c>
      <c r="D91" s="32"/>
      <c r="E91" s="32"/>
      <c r="F91" s="23" t="str">
        <f>E15</f>
        <v xml:space="preserve"> </v>
      </c>
      <c r="G91" s="32"/>
      <c r="H91" s="32"/>
      <c r="I91" s="25" t="s">
        <v>27</v>
      </c>
      <c r="J91" s="28" t="str">
        <f>E21</f>
        <v xml:space="preserve"> </v>
      </c>
      <c r="K91" s="32"/>
      <c r="L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5" t="s">
        <v>25</v>
      </c>
      <c r="D92" s="32"/>
      <c r="E92" s="32"/>
      <c r="F92" s="23" t="str">
        <f>IF(E18="","",E18)</f>
        <v>Vyplň údaj</v>
      </c>
      <c r="G92" s="32"/>
      <c r="H92" s="32"/>
      <c r="I92" s="25" t="s">
        <v>29</v>
      </c>
      <c r="J92" s="28" t="str">
        <f>E24</f>
        <v xml:space="preserve"> </v>
      </c>
      <c r="K92" s="32"/>
      <c r="L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39" t="s">
        <v>94</v>
      </c>
      <c r="D94" s="140"/>
      <c r="E94" s="140"/>
      <c r="F94" s="140"/>
      <c r="G94" s="140"/>
      <c r="H94" s="140"/>
      <c r="I94" s="140"/>
      <c r="J94" s="141" t="s">
        <v>95</v>
      </c>
      <c r="K94" s="140"/>
      <c r="L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42" t="s">
        <v>96</v>
      </c>
      <c r="D96" s="32"/>
      <c r="E96" s="32"/>
      <c r="F96" s="32"/>
      <c r="G96" s="32"/>
      <c r="H96" s="32"/>
      <c r="I96" s="32"/>
      <c r="J96" s="80">
        <f>J126</f>
        <v>0</v>
      </c>
      <c r="K96" s="32"/>
      <c r="L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3" t="s">
        <v>97</v>
      </c>
    </row>
    <row r="97" spans="1:31" s="9" customFormat="1" ht="24.95" customHeight="1">
      <c r="B97" s="143"/>
      <c r="C97" s="144"/>
      <c r="D97" s="145" t="s">
        <v>311</v>
      </c>
      <c r="E97" s="146"/>
      <c r="F97" s="146"/>
      <c r="G97" s="146"/>
      <c r="H97" s="146"/>
      <c r="I97" s="146"/>
      <c r="J97" s="147">
        <f>J127</f>
        <v>0</v>
      </c>
      <c r="K97" s="144"/>
      <c r="L97" s="148"/>
    </row>
    <row r="98" spans="1:31" s="9" customFormat="1" ht="24.95" customHeight="1">
      <c r="B98" s="143"/>
      <c r="C98" s="144"/>
      <c r="D98" s="145" t="s">
        <v>312</v>
      </c>
      <c r="E98" s="146"/>
      <c r="F98" s="146"/>
      <c r="G98" s="146"/>
      <c r="H98" s="146"/>
      <c r="I98" s="146"/>
      <c r="J98" s="147">
        <f>J130</f>
        <v>0</v>
      </c>
      <c r="K98" s="144"/>
      <c r="L98" s="148"/>
    </row>
    <row r="99" spans="1:31" s="9" customFormat="1" ht="24.95" customHeight="1">
      <c r="B99" s="143"/>
      <c r="C99" s="144"/>
      <c r="D99" s="145" t="s">
        <v>313</v>
      </c>
      <c r="E99" s="146"/>
      <c r="F99" s="146"/>
      <c r="G99" s="146"/>
      <c r="H99" s="146"/>
      <c r="I99" s="146"/>
      <c r="J99" s="147">
        <f>J138</f>
        <v>0</v>
      </c>
      <c r="K99" s="144"/>
      <c r="L99" s="148"/>
    </row>
    <row r="100" spans="1:31" s="9" customFormat="1" ht="24.95" customHeight="1">
      <c r="B100" s="143"/>
      <c r="C100" s="144"/>
      <c r="D100" s="145" t="s">
        <v>314</v>
      </c>
      <c r="E100" s="146"/>
      <c r="F100" s="146"/>
      <c r="G100" s="146"/>
      <c r="H100" s="146"/>
      <c r="I100" s="146"/>
      <c r="J100" s="147">
        <f>J141</f>
        <v>0</v>
      </c>
      <c r="K100" s="144"/>
      <c r="L100" s="148"/>
    </row>
    <row r="101" spans="1:31" s="9" customFormat="1" ht="24.95" customHeight="1">
      <c r="B101" s="143"/>
      <c r="C101" s="144"/>
      <c r="D101" s="145" t="s">
        <v>315</v>
      </c>
      <c r="E101" s="146"/>
      <c r="F101" s="146"/>
      <c r="G101" s="146"/>
      <c r="H101" s="146"/>
      <c r="I101" s="146"/>
      <c r="J101" s="147">
        <f>J174</f>
        <v>0</v>
      </c>
      <c r="K101" s="144"/>
      <c r="L101" s="148"/>
    </row>
    <row r="102" spans="1:31" s="9" customFormat="1" ht="24.95" customHeight="1">
      <c r="B102" s="143"/>
      <c r="C102" s="144"/>
      <c r="D102" s="145" t="s">
        <v>316</v>
      </c>
      <c r="E102" s="146"/>
      <c r="F102" s="146"/>
      <c r="G102" s="146"/>
      <c r="H102" s="146"/>
      <c r="I102" s="146"/>
      <c r="J102" s="147">
        <f>J176</f>
        <v>0</v>
      </c>
      <c r="K102" s="144"/>
      <c r="L102" s="148"/>
    </row>
    <row r="103" spans="1:31" s="9" customFormat="1" ht="24.95" customHeight="1">
      <c r="B103" s="143"/>
      <c r="C103" s="144"/>
      <c r="D103" s="145" t="s">
        <v>317</v>
      </c>
      <c r="E103" s="146"/>
      <c r="F103" s="146"/>
      <c r="G103" s="146"/>
      <c r="H103" s="146"/>
      <c r="I103" s="146"/>
      <c r="J103" s="147">
        <f>J183</f>
        <v>0</v>
      </c>
      <c r="K103" s="144"/>
      <c r="L103" s="148"/>
    </row>
    <row r="104" spans="1:31" s="9" customFormat="1" ht="24.95" customHeight="1">
      <c r="B104" s="143"/>
      <c r="C104" s="144"/>
      <c r="D104" s="145" t="s">
        <v>318</v>
      </c>
      <c r="E104" s="146"/>
      <c r="F104" s="146"/>
      <c r="G104" s="146"/>
      <c r="H104" s="146"/>
      <c r="I104" s="146"/>
      <c r="J104" s="147">
        <f>J187</f>
        <v>0</v>
      </c>
      <c r="K104" s="144"/>
      <c r="L104" s="148"/>
    </row>
    <row r="105" spans="1:31" s="9" customFormat="1" ht="24.95" customHeight="1">
      <c r="B105" s="143"/>
      <c r="C105" s="144"/>
      <c r="D105" s="145" t="s">
        <v>319</v>
      </c>
      <c r="E105" s="146"/>
      <c r="F105" s="146"/>
      <c r="G105" s="146"/>
      <c r="H105" s="146"/>
      <c r="I105" s="146"/>
      <c r="J105" s="147">
        <f>J194</f>
        <v>0</v>
      </c>
      <c r="K105" s="144"/>
      <c r="L105" s="148"/>
    </row>
    <row r="106" spans="1:31" s="9" customFormat="1" ht="24.95" customHeight="1">
      <c r="B106" s="143"/>
      <c r="C106" s="144"/>
      <c r="D106" s="145" t="s">
        <v>320</v>
      </c>
      <c r="E106" s="146"/>
      <c r="F106" s="146"/>
      <c r="G106" s="146"/>
      <c r="H106" s="146"/>
      <c r="I106" s="146"/>
      <c r="J106" s="147">
        <f>J198</f>
        <v>0</v>
      </c>
      <c r="K106" s="144"/>
      <c r="L106" s="148"/>
    </row>
    <row r="107" spans="1:31" s="2" customFormat="1" ht="21.75" customHeight="1">
      <c r="A107" s="30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47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7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12" spans="1:31" s="2" customFormat="1" ht="6.95" customHeight="1">
      <c r="A112" s="30"/>
      <c r="B112" s="52"/>
      <c r="C112" s="53"/>
      <c r="D112" s="53"/>
      <c r="E112" s="53"/>
      <c r="F112" s="53"/>
      <c r="G112" s="53"/>
      <c r="H112" s="53"/>
      <c r="I112" s="53"/>
      <c r="J112" s="53"/>
      <c r="K112" s="53"/>
      <c r="L112" s="47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24.95" customHeight="1">
      <c r="A113" s="30"/>
      <c r="B113" s="31"/>
      <c r="C113" s="19" t="s">
        <v>99</v>
      </c>
      <c r="D113" s="32"/>
      <c r="E113" s="32"/>
      <c r="F113" s="32"/>
      <c r="G113" s="32"/>
      <c r="H113" s="32"/>
      <c r="I113" s="32"/>
      <c r="J113" s="32"/>
      <c r="K113" s="32"/>
      <c r="L113" s="47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47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5" t="s">
        <v>14</v>
      </c>
      <c r="D115" s="32"/>
      <c r="E115" s="32"/>
      <c r="F115" s="32"/>
      <c r="G115" s="32"/>
      <c r="H115" s="32"/>
      <c r="I115" s="32"/>
      <c r="J115" s="32"/>
      <c r="K115" s="32"/>
      <c r="L115" s="47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>
      <c r="A116" s="30"/>
      <c r="B116" s="31"/>
      <c r="C116" s="32"/>
      <c r="D116" s="32"/>
      <c r="E116" s="241" t="str">
        <f>E7</f>
        <v>Veľký Šariš Baratoky</v>
      </c>
      <c r="F116" s="242"/>
      <c r="G116" s="242"/>
      <c r="H116" s="242"/>
      <c r="I116" s="32"/>
      <c r="J116" s="32"/>
      <c r="K116" s="32"/>
      <c r="L116" s="47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>
      <c r="A117" s="30"/>
      <c r="B117" s="31"/>
      <c r="C117" s="25" t="s">
        <v>91</v>
      </c>
      <c r="D117" s="32"/>
      <c r="E117" s="32"/>
      <c r="F117" s="32"/>
      <c r="G117" s="32"/>
      <c r="H117" s="32"/>
      <c r="I117" s="32"/>
      <c r="J117" s="32"/>
      <c r="K117" s="32"/>
      <c r="L117" s="47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6.5" customHeight="1">
      <c r="A118" s="30"/>
      <c r="B118" s="31"/>
      <c r="C118" s="32"/>
      <c r="D118" s="32"/>
      <c r="E118" s="193" t="str">
        <f>E9</f>
        <v>200-00 - Most Baratoky</v>
      </c>
      <c r="F118" s="243"/>
      <c r="G118" s="243"/>
      <c r="H118" s="243"/>
      <c r="I118" s="32"/>
      <c r="J118" s="32"/>
      <c r="K118" s="32"/>
      <c r="L118" s="47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5" customHeight="1">
      <c r="A119" s="30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47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2" customHeight="1">
      <c r="A120" s="30"/>
      <c r="B120" s="31"/>
      <c r="C120" s="25" t="s">
        <v>18</v>
      </c>
      <c r="D120" s="32"/>
      <c r="E120" s="32"/>
      <c r="F120" s="23" t="str">
        <f>F12</f>
        <v xml:space="preserve"> </v>
      </c>
      <c r="G120" s="32"/>
      <c r="H120" s="32"/>
      <c r="I120" s="25" t="s">
        <v>20</v>
      </c>
      <c r="J120" s="62" t="str">
        <f>IF(J12="","",J12)</f>
        <v>1. 10. 2020</v>
      </c>
      <c r="K120" s="32"/>
      <c r="L120" s="47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6.95" customHeight="1">
      <c r="A121" s="30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47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5.2" customHeight="1">
      <c r="A122" s="30"/>
      <c r="B122" s="31"/>
      <c r="C122" s="25" t="s">
        <v>22</v>
      </c>
      <c r="D122" s="32"/>
      <c r="E122" s="32"/>
      <c r="F122" s="23" t="str">
        <f>E15</f>
        <v xml:space="preserve"> </v>
      </c>
      <c r="G122" s="32"/>
      <c r="H122" s="32"/>
      <c r="I122" s="25" t="s">
        <v>27</v>
      </c>
      <c r="J122" s="28" t="str">
        <f>E21</f>
        <v xml:space="preserve"> </v>
      </c>
      <c r="K122" s="32"/>
      <c r="L122" s="47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2" customFormat="1" ht="15.2" customHeight="1">
      <c r="A123" s="30"/>
      <c r="B123" s="31"/>
      <c r="C123" s="25" t="s">
        <v>25</v>
      </c>
      <c r="D123" s="32"/>
      <c r="E123" s="32"/>
      <c r="F123" s="23" t="str">
        <f>IF(E18="","",E18)</f>
        <v>Vyplň údaj</v>
      </c>
      <c r="G123" s="32"/>
      <c r="H123" s="32"/>
      <c r="I123" s="25" t="s">
        <v>29</v>
      </c>
      <c r="J123" s="28" t="str">
        <f>E24</f>
        <v xml:space="preserve"> </v>
      </c>
      <c r="K123" s="32"/>
      <c r="L123" s="47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5" s="2" customFormat="1" ht="10.35" customHeight="1">
      <c r="A124" s="30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47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5" s="10" customFormat="1" ht="29.25" customHeight="1">
      <c r="A125" s="149"/>
      <c r="B125" s="150"/>
      <c r="C125" s="151" t="s">
        <v>100</v>
      </c>
      <c r="D125" s="152" t="s">
        <v>56</v>
      </c>
      <c r="E125" s="152" t="s">
        <v>52</v>
      </c>
      <c r="F125" s="152" t="s">
        <v>53</v>
      </c>
      <c r="G125" s="152" t="s">
        <v>101</v>
      </c>
      <c r="H125" s="152" t="s">
        <v>102</v>
      </c>
      <c r="I125" s="152" t="s">
        <v>103</v>
      </c>
      <c r="J125" s="153" t="s">
        <v>95</v>
      </c>
      <c r="K125" s="154" t="s">
        <v>104</v>
      </c>
      <c r="L125" s="155"/>
      <c r="M125" s="71" t="s">
        <v>1</v>
      </c>
      <c r="N125" s="72" t="s">
        <v>35</v>
      </c>
      <c r="O125" s="72" t="s">
        <v>105</v>
      </c>
      <c r="P125" s="72" t="s">
        <v>106</v>
      </c>
      <c r="Q125" s="72" t="s">
        <v>107</v>
      </c>
      <c r="R125" s="72" t="s">
        <v>108</v>
      </c>
      <c r="S125" s="72" t="s">
        <v>109</v>
      </c>
      <c r="T125" s="73" t="s">
        <v>110</v>
      </c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</row>
    <row r="126" spans="1:65" s="2" customFormat="1" ht="22.9" customHeight="1">
      <c r="A126" s="30"/>
      <c r="B126" s="31"/>
      <c r="C126" s="78" t="s">
        <v>96</v>
      </c>
      <c r="D126" s="32"/>
      <c r="E126" s="32"/>
      <c r="F126" s="32"/>
      <c r="G126" s="32"/>
      <c r="H126" s="32"/>
      <c r="I126" s="32"/>
      <c r="J126" s="156">
        <f>BK126</f>
        <v>0</v>
      </c>
      <c r="K126" s="32"/>
      <c r="L126" s="35"/>
      <c r="M126" s="74"/>
      <c r="N126" s="157"/>
      <c r="O126" s="75"/>
      <c r="P126" s="158">
        <f>P127+P130+P138+P141+P174+P176+P183+P187+P194+P198</f>
        <v>0</v>
      </c>
      <c r="Q126" s="75"/>
      <c r="R126" s="158">
        <f>R127+R130+R138+R141+R174+R176+R183+R187+R194+R198</f>
        <v>0</v>
      </c>
      <c r="S126" s="75"/>
      <c r="T126" s="159">
        <f>T127+T130+T138+T141+T174+T176+T183+T187+T194+T198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3" t="s">
        <v>70</v>
      </c>
      <c r="AU126" s="13" t="s">
        <v>97</v>
      </c>
      <c r="BK126" s="160">
        <f>BK127+BK130+BK138+BK141+BK174+BK176+BK183+BK187+BK194+BK198</f>
        <v>0</v>
      </c>
    </row>
    <row r="127" spans="1:65" s="11" customFormat="1" ht="25.9" customHeight="1">
      <c r="B127" s="161"/>
      <c r="C127" s="162"/>
      <c r="D127" s="163" t="s">
        <v>70</v>
      </c>
      <c r="E127" s="164" t="s">
        <v>193</v>
      </c>
      <c r="F127" s="164" t="s">
        <v>321</v>
      </c>
      <c r="G127" s="162"/>
      <c r="H127" s="162"/>
      <c r="I127" s="165"/>
      <c r="J127" s="166">
        <f>BK127</f>
        <v>0</v>
      </c>
      <c r="K127" s="162"/>
      <c r="L127" s="167"/>
      <c r="M127" s="168"/>
      <c r="N127" s="169"/>
      <c r="O127" s="169"/>
      <c r="P127" s="170">
        <f>SUM(P128:P129)</f>
        <v>0</v>
      </c>
      <c r="Q127" s="169"/>
      <c r="R127" s="170">
        <f>SUM(R128:R129)</f>
        <v>0</v>
      </c>
      <c r="S127" s="169"/>
      <c r="T127" s="171">
        <f>SUM(T128:T129)</f>
        <v>0</v>
      </c>
      <c r="AR127" s="172" t="s">
        <v>79</v>
      </c>
      <c r="AT127" s="173" t="s">
        <v>70</v>
      </c>
      <c r="AU127" s="173" t="s">
        <v>71</v>
      </c>
      <c r="AY127" s="172" t="s">
        <v>114</v>
      </c>
      <c r="BK127" s="174">
        <f>SUM(BK128:BK129)</f>
        <v>0</v>
      </c>
    </row>
    <row r="128" spans="1:65" s="2" customFormat="1" ht="14.45" customHeight="1">
      <c r="A128" s="30"/>
      <c r="B128" s="31"/>
      <c r="C128" s="175" t="s">
        <v>79</v>
      </c>
      <c r="D128" s="175" t="s">
        <v>115</v>
      </c>
      <c r="E128" s="176" t="s">
        <v>183</v>
      </c>
      <c r="F128" s="177" t="s">
        <v>184</v>
      </c>
      <c r="G128" s="178" t="s">
        <v>166</v>
      </c>
      <c r="H128" s="179">
        <v>700</v>
      </c>
      <c r="I128" s="180"/>
      <c r="J128" s="179">
        <f>ROUND(I128*H128,2)</f>
        <v>0</v>
      </c>
      <c r="K128" s="181"/>
      <c r="L128" s="35"/>
      <c r="M128" s="182" t="s">
        <v>1</v>
      </c>
      <c r="N128" s="183" t="s">
        <v>37</v>
      </c>
      <c r="O128" s="67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86" t="s">
        <v>113</v>
      </c>
      <c r="AT128" s="186" t="s">
        <v>115</v>
      </c>
      <c r="AU128" s="186" t="s">
        <v>79</v>
      </c>
      <c r="AY128" s="13" t="s">
        <v>114</v>
      </c>
      <c r="BE128" s="187">
        <f>IF(N128="základná",J128,0)</f>
        <v>0</v>
      </c>
      <c r="BF128" s="187">
        <f>IF(N128="znížená",J128,0)</f>
        <v>0</v>
      </c>
      <c r="BG128" s="187">
        <f>IF(N128="zákl. prenesená",J128,0)</f>
        <v>0</v>
      </c>
      <c r="BH128" s="187">
        <f>IF(N128="zníž. prenesená",J128,0)</f>
        <v>0</v>
      </c>
      <c r="BI128" s="187">
        <f>IF(N128="nulová",J128,0)</f>
        <v>0</v>
      </c>
      <c r="BJ128" s="13" t="s">
        <v>119</v>
      </c>
      <c r="BK128" s="187">
        <f>ROUND(I128*H128,2)</f>
        <v>0</v>
      </c>
      <c r="BL128" s="13" t="s">
        <v>113</v>
      </c>
      <c r="BM128" s="186" t="s">
        <v>185</v>
      </c>
    </row>
    <row r="129" spans="1:65" s="2" customFormat="1" ht="14.45" customHeight="1">
      <c r="A129" s="30"/>
      <c r="B129" s="31"/>
      <c r="C129" s="175" t="s">
        <v>119</v>
      </c>
      <c r="D129" s="175" t="s">
        <v>115</v>
      </c>
      <c r="E129" s="176" t="s">
        <v>322</v>
      </c>
      <c r="F129" s="177" t="s">
        <v>323</v>
      </c>
      <c r="G129" s="178" t="s">
        <v>166</v>
      </c>
      <c r="H129" s="179">
        <v>700</v>
      </c>
      <c r="I129" s="180"/>
      <c r="J129" s="179">
        <f>ROUND(I129*H129,2)</f>
        <v>0</v>
      </c>
      <c r="K129" s="181"/>
      <c r="L129" s="35"/>
      <c r="M129" s="182" t="s">
        <v>1</v>
      </c>
      <c r="N129" s="183" t="s">
        <v>37</v>
      </c>
      <c r="O129" s="67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86" t="s">
        <v>113</v>
      </c>
      <c r="AT129" s="186" t="s">
        <v>115</v>
      </c>
      <c r="AU129" s="186" t="s">
        <v>79</v>
      </c>
      <c r="AY129" s="13" t="s">
        <v>114</v>
      </c>
      <c r="BE129" s="187">
        <f>IF(N129="základná",J129,0)</f>
        <v>0</v>
      </c>
      <c r="BF129" s="187">
        <f>IF(N129="znížená",J129,0)</f>
        <v>0</v>
      </c>
      <c r="BG129" s="187">
        <f>IF(N129="zákl. prenesená",J129,0)</f>
        <v>0</v>
      </c>
      <c r="BH129" s="187">
        <f>IF(N129="zníž. prenesená",J129,0)</f>
        <v>0</v>
      </c>
      <c r="BI129" s="187">
        <f>IF(N129="nulová",J129,0)</f>
        <v>0</v>
      </c>
      <c r="BJ129" s="13" t="s">
        <v>119</v>
      </c>
      <c r="BK129" s="187">
        <f>ROUND(I129*H129,2)</f>
        <v>0</v>
      </c>
      <c r="BL129" s="13" t="s">
        <v>113</v>
      </c>
      <c r="BM129" s="186" t="s">
        <v>188</v>
      </c>
    </row>
    <row r="130" spans="1:65" s="11" customFormat="1" ht="25.9" customHeight="1">
      <c r="B130" s="161"/>
      <c r="C130" s="162"/>
      <c r="D130" s="163" t="s">
        <v>70</v>
      </c>
      <c r="E130" s="164" t="s">
        <v>209</v>
      </c>
      <c r="F130" s="164" t="s">
        <v>324</v>
      </c>
      <c r="G130" s="162"/>
      <c r="H130" s="162"/>
      <c r="I130" s="165"/>
      <c r="J130" s="166">
        <f>BK130</f>
        <v>0</v>
      </c>
      <c r="K130" s="162"/>
      <c r="L130" s="167"/>
      <c r="M130" s="168"/>
      <c r="N130" s="169"/>
      <c r="O130" s="169"/>
      <c r="P130" s="170">
        <f>SUM(P131:P137)</f>
        <v>0</v>
      </c>
      <c r="Q130" s="169"/>
      <c r="R130" s="170">
        <f>SUM(R131:R137)</f>
        <v>0</v>
      </c>
      <c r="S130" s="169"/>
      <c r="T130" s="171">
        <f>SUM(T131:T137)</f>
        <v>0</v>
      </c>
      <c r="AR130" s="172" t="s">
        <v>79</v>
      </c>
      <c r="AT130" s="173" t="s">
        <v>70</v>
      </c>
      <c r="AU130" s="173" t="s">
        <v>71</v>
      </c>
      <c r="AY130" s="172" t="s">
        <v>114</v>
      </c>
      <c r="BK130" s="174">
        <f>SUM(BK131:BK137)</f>
        <v>0</v>
      </c>
    </row>
    <row r="131" spans="1:65" s="2" customFormat="1" ht="14.45" customHeight="1">
      <c r="A131" s="30"/>
      <c r="B131" s="31"/>
      <c r="C131" s="175" t="s">
        <v>124</v>
      </c>
      <c r="D131" s="175" t="s">
        <v>115</v>
      </c>
      <c r="E131" s="176" t="s">
        <v>325</v>
      </c>
      <c r="F131" s="177" t="s">
        <v>326</v>
      </c>
      <c r="G131" s="178" t="s">
        <v>327</v>
      </c>
      <c r="H131" s="179">
        <v>480</v>
      </c>
      <c r="I131" s="180"/>
      <c r="J131" s="179">
        <f t="shared" ref="J131:J137" si="0">ROUND(I131*H131,2)</f>
        <v>0</v>
      </c>
      <c r="K131" s="181"/>
      <c r="L131" s="35"/>
      <c r="M131" s="182" t="s">
        <v>1</v>
      </c>
      <c r="N131" s="183" t="s">
        <v>37</v>
      </c>
      <c r="O131" s="67"/>
      <c r="P131" s="184">
        <f t="shared" ref="P131:P137" si="1">O131*H131</f>
        <v>0</v>
      </c>
      <c r="Q131" s="184">
        <v>0</v>
      </c>
      <c r="R131" s="184">
        <f t="shared" ref="R131:R137" si="2">Q131*H131</f>
        <v>0</v>
      </c>
      <c r="S131" s="184">
        <v>0</v>
      </c>
      <c r="T131" s="185">
        <f t="shared" ref="T131:T137" si="3"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86" t="s">
        <v>113</v>
      </c>
      <c r="AT131" s="186" t="s">
        <v>115</v>
      </c>
      <c r="AU131" s="186" t="s">
        <v>79</v>
      </c>
      <c r="AY131" s="13" t="s">
        <v>114</v>
      </c>
      <c r="BE131" s="187">
        <f t="shared" ref="BE131:BE137" si="4">IF(N131="základná",J131,0)</f>
        <v>0</v>
      </c>
      <c r="BF131" s="187">
        <f t="shared" ref="BF131:BF137" si="5">IF(N131="znížená",J131,0)</f>
        <v>0</v>
      </c>
      <c r="BG131" s="187">
        <f t="shared" ref="BG131:BG137" si="6">IF(N131="zákl. prenesená",J131,0)</f>
        <v>0</v>
      </c>
      <c r="BH131" s="187">
        <f t="shared" ref="BH131:BH137" si="7">IF(N131="zníž. prenesená",J131,0)</f>
        <v>0</v>
      </c>
      <c r="BI131" s="187">
        <f t="shared" ref="BI131:BI137" si="8">IF(N131="nulová",J131,0)</f>
        <v>0</v>
      </c>
      <c r="BJ131" s="13" t="s">
        <v>119</v>
      </c>
      <c r="BK131" s="187">
        <f t="shared" ref="BK131:BK137" si="9">ROUND(I131*H131,2)</f>
        <v>0</v>
      </c>
      <c r="BL131" s="13" t="s">
        <v>113</v>
      </c>
      <c r="BM131" s="186" t="s">
        <v>225</v>
      </c>
    </row>
    <row r="132" spans="1:65" s="2" customFormat="1" ht="14.45" customHeight="1">
      <c r="A132" s="30"/>
      <c r="B132" s="31"/>
      <c r="C132" s="175" t="s">
        <v>113</v>
      </c>
      <c r="D132" s="175" t="s">
        <v>115</v>
      </c>
      <c r="E132" s="176" t="s">
        <v>328</v>
      </c>
      <c r="F132" s="177" t="s">
        <v>329</v>
      </c>
      <c r="G132" s="178" t="s">
        <v>191</v>
      </c>
      <c r="H132" s="179">
        <v>200</v>
      </c>
      <c r="I132" s="180"/>
      <c r="J132" s="179">
        <f t="shared" si="0"/>
        <v>0</v>
      </c>
      <c r="K132" s="181"/>
      <c r="L132" s="35"/>
      <c r="M132" s="182" t="s">
        <v>1</v>
      </c>
      <c r="N132" s="183" t="s">
        <v>37</v>
      </c>
      <c r="O132" s="67"/>
      <c r="P132" s="184">
        <f t="shared" si="1"/>
        <v>0</v>
      </c>
      <c r="Q132" s="184">
        <v>0</v>
      </c>
      <c r="R132" s="184">
        <f t="shared" si="2"/>
        <v>0</v>
      </c>
      <c r="S132" s="184">
        <v>0</v>
      </c>
      <c r="T132" s="185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86" t="s">
        <v>113</v>
      </c>
      <c r="AT132" s="186" t="s">
        <v>115</v>
      </c>
      <c r="AU132" s="186" t="s">
        <v>79</v>
      </c>
      <c r="AY132" s="13" t="s">
        <v>114</v>
      </c>
      <c r="BE132" s="187">
        <f t="shared" si="4"/>
        <v>0</v>
      </c>
      <c r="BF132" s="187">
        <f t="shared" si="5"/>
        <v>0</v>
      </c>
      <c r="BG132" s="187">
        <f t="shared" si="6"/>
        <v>0</v>
      </c>
      <c r="BH132" s="187">
        <f t="shared" si="7"/>
        <v>0</v>
      </c>
      <c r="BI132" s="187">
        <f t="shared" si="8"/>
        <v>0</v>
      </c>
      <c r="BJ132" s="13" t="s">
        <v>119</v>
      </c>
      <c r="BK132" s="187">
        <f t="shared" si="9"/>
        <v>0</v>
      </c>
      <c r="BL132" s="13" t="s">
        <v>113</v>
      </c>
      <c r="BM132" s="186" t="s">
        <v>7</v>
      </c>
    </row>
    <row r="133" spans="1:65" s="2" customFormat="1" ht="14.45" customHeight="1">
      <c r="A133" s="30"/>
      <c r="B133" s="31"/>
      <c r="C133" s="175" t="s">
        <v>131</v>
      </c>
      <c r="D133" s="175" t="s">
        <v>115</v>
      </c>
      <c r="E133" s="176" t="s">
        <v>330</v>
      </c>
      <c r="F133" s="177" t="s">
        <v>331</v>
      </c>
      <c r="G133" s="178" t="s">
        <v>191</v>
      </c>
      <c r="H133" s="179">
        <v>105</v>
      </c>
      <c r="I133" s="180"/>
      <c r="J133" s="179">
        <f t="shared" si="0"/>
        <v>0</v>
      </c>
      <c r="K133" s="181"/>
      <c r="L133" s="35"/>
      <c r="M133" s="182" t="s">
        <v>1</v>
      </c>
      <c r="N133" s="183" t="s">
        <v>37</v>
      </c>
      <c r="O133" s="67"/>
      <c r="P133" s="184">
        <f t="shared" si="1"/>
        <v>0</v>
      </c>
      <c r="Q133" s="184">
        <v>0</v>
      </c>
      <c r="R133" s="184">
        <f t="shared" si="2"/>
        <v>0</v>
      </c>
      <c r="S133" s="184">
        <v>0</v>
      </c>
      <c r="T133" s="185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86" t="s">
        <v>113</v>
      </c>
      <c r="AT133" s="186" t="s">
        <v>115</v>
      </c>
      <c r="AU133" s="186" t="s">
        <v>79</v>
      </c>
      <c r="AY133" s="13" t="s">
        <v>114</v>
      </c>
      <c r="BE133" s="187">
        <f t="shared" si="4"/>
        <v>0</v>
      </c>
      <c r="BF133" s="187">
        <f t="shared" si="5"/>
        <v>0</v>
      </c>
      <c r="BG133" s="187">
        <f t="shared" si="6"/>
        <v>0</v>
      </c>
      <c r="BH133" s="187">
        <f t="shared" si="7"/>
        <v>0</v>
      </c>
      <c r="BI133" s="187">
        <f t="shared" si="8"/>
        <v>0</v>
      </c>
      <c r="BJ133" s="13" t="s">
        <v>119</v>
      </c>
      <c r="BK133" s="187">
        <f t="shared" si="9"/>
        <v>0</v>
      </c>
      <c r="BL133" s="13" t="s">
        <v>113</v>
      </c>
      <c r="BM133" s="186" t="s">
        <v>192</v>
      </c>
    </row>
    <row r="134" spans="1:65" s="2" customFormat="1" ht="14.45" customHeight="1">
      <c r="A134" s="30"/>
      <c r="B134" s="31"/>
      <c r="C134" s="175" t="s">
        <v>136</v>
      </c>
      <c r="D134" s="175" t="s">
        <v>115</v>
      </c>
      <c r="E134" s="176" t="s">
        <v>332</v>
      </c>
      <c r="F134" s="177" t="s">
        <v>216</v>
      </c>
      <c r="G134" s="178" t="s">
        <v>191</v>
      </c>
      <c r="H134" s="179">
        <v>9</v>
      </c>
      <c r="I134" s="180"/>
      <c r="J134" s="179">
        <f t="shared" si="0"/>
        <v>0</v>
      </c>
      <c r="K134" s="181"/>
      <c r="L134" s="35"/>
      <c r="M134" s="182" t="s">
        <v>1</v>
      </c>
      <c r="N134" s="183" t="s">
        <v>37</v>
      </c>
      <c r="O134" s="67"/>
      <c r="P134" s="184">
        <f t="shared" si="1"/>
        <v>0</v>
      </c>
      <c r="Q134" s="184">
        <v>0</v>
      </c>
      <c r="R134" s="184">
        <f t="shared" si="2"/>
        <v>0</v>
      </c>
      <c r="S134" s="184">
        <v>0</v>
      </c>
      <c r="T134" s="185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86" t="s">
        <v>113</v>
      </c>
      <c r="AT134" s="186" t="s">
        <v>115</v>
      </c>
      <c r="AU134" s="186" t="s">
        <v>79</v>
      </c>
      <c r="AY134" s="13" t="s">
        <v>114</v>
      </c>
      <c r="BE134" s="187">
        <f t="shared" si="4"/>
        <v>0</v>
      </c>
      <c r="BF134" s="187">
        <f t="shared" si="5"/>
        <v>0</v>
      </c>
      <c r="BG134" s="187">
        <f t="shared" si="6"/>
        <v>0</v>
      </c>
      <c r="BH134" s="187">
        <f t="shared" si="7"/>
        <v>0</v>
      </c>
      <c r="BI134" s="187">
        <f t="shared" si="8"/>
        <v>0</v>
      </c>
      <c r="BJ134" s="13" t="s">
        <v>119</v>
      </c>
      <c r="BK134" s="187">
        <f t="shared" si="9"/>
        <v>0</v>
      </c>
      <c r="BL134" s="13" t="s">
        <v>113</v>
      </c>
      <c r="BM134" s="186" t="s">
        <v>197</v>
      </c>
    </row>
    <row r="135" spans="1:65" s="2" customFormat="1" ht="14.45" customHeight="1">
      <c r="A135" s="30"/>
      <c r="B135" s="31"/>
      <c r="C135" s="175" t="s">
        <v>140</v>
      </c>
      <c r="D135" s="175" t="s">
        <v>115</v>
      </c>
      <c r="E135" s="176" t="s">
        <v>222</v>
      </c>
      <c r="F135" s="177" t="s">
        <v>223</v>
      </c>
      <c r="G135" s="178" t="s">
        <v>191</v>
      </c>
      <c r="H135" s="179">
        <v>544</v>
      </c>
      <c r="I135" s="180"/>
      <c r="J135" s="179">
        <f t="shared" si="0"/>
        <v>0</v>
      </c>
      <c r="K135" s="181"/>
      <c r="L135" s="35"/>
      <c r="M135" s="182" t="s">
        <v>1</v>
      </c>
      <c r="N135" s="183" t="s">
        <v>37</v>
      </c>
      <c r="O135" s="67"/>
      <c r="P135" s="184">
        <f t="shared" si="1"/>
        <v>0</v>
      </c>
      <c r="Q135" s="184">
        <v>0</v>
      </c>
      <c r="R135" s="184">
        <f t="shared" si="2"/>
        <v>0</v>
      </c>
      <c r="S135" s="184">
        <v>0</v>
      </c>
      <c r="T135" s="185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86" t="s">
        <v>113</v>
      </c>
      <c r="AT135" s="186" t="s">
        <v>115</v>
      </c>
      <c r="AU135" s="186" t="s">
        <v>79</v>
      </c>
      <c r="AY135" s="13" t="s">
        <v>114</v>
      </c>
      <c r="BE135" s="187">
        <f t="shared" si="4"/>
        <v>0</v>
      </c>
      <c r="BF135" s="187">
        <f t="shared" si="5"/>
        <v>0</v>
      </c>
      <c r="BG135" s="187">
        <f t="shared" si="6"/>
        <v>0</v>
      </c>
      <c r="BH135" s="187">
        <f t="shared" si="7"/>
        <v>0</v>
      </c>
      <c r="BI135" s="187">
        <f t="shared" si="8"/>
        <v>0</v>
      </c>
      <c r="BJ135" s="13" t="s">
        <v>119</v>
      </c>
      <c r="BK135" s="187">
        <f t="shared" si="9"/>
        <v>0</v>
      </c>
      <c r="BL135" s="13" t="s">
        <v>113</v>
      </c>
      <c r="BM135" s="186" t="s">
        <v>201</v>
      </c>
    </row>
    <row r="136" spans="1:65" s="2" customFormat="1" ht="14.45" customHeight="1">
      <c r="A136" s="30"/>
      <c r="B136" s="31"/>
      <c r="C136" s="175" t="s">
        <v>144</v>
      </c>
      <c r="D136" s="175" t="s">
        <v>115</v>
      </c>
      <c r="E136" s="176" t="s">
        <v>333</v>
      </c>
      <c r="F136" s="177" t="s">
        <v>334</v>
      </c>
      <c r="G136" s="178" t="s">
        <v>191</v>
      </c>
      <c r="H136" s="179">
        <v>202</v>
      </c>
      <c r="I136" s="180"/>
      <c r="J136" s="179">
        <f t="shared" si="0"/>
        <v>0</v>
      </c>
      <c r="K136" s="181"/>
      <c r="L136" s="35"/>
      <c r="M136" s="182" t="s">
        <v>1</v>
      </c>
      <c r="N136" s="183" t="s">
        <v>37</v>
      </c>
      <c r="O136" s="67"/>
      <c r="P136" s="184">
        <f t="shared" si="1"/>
        <v>0</v>
      </c>
      <c r="Q136" s="184">
        <v>0</v>
      </c>
      <c r="R136" s="184">
        <f t="shared" si="2"/>
        <v>0</v>
      </c>
      <c r="S136" s="184">
        <v>0</v>
      </c>
      <c r="T136" s="185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86" t="s">
        <v>113</v>
      </c>
      <c r="AT136" s="186" t="s">
        <v>115</v>
      </c>
      <c r="AU136" s="186" t="s">
        <v>79</v>
      </c>
      <c r="AY136" s="13" t="s">
        <v>114</v>
      </c>
      <c r="BE136" s="187">
        <f t="shared" si="4"/>
        <v>0</v>
      </c>
      <c r="BF136" s="187">
        <f t="shared" si="5"/>
        <v>0</v>
      </c>
      <c r="BG136" s="187">
        <f t="shared" si="6"/>
        <v>0</v>
      </c>
      <c r="BH136" s="187">
        <f t="shared" si="7"/>
        <v>0</v>
      </c>
      <c r="BI136" s="187">
        <f t="shared" si="8"/>
        <v>0</v>
      </c>
      <c r="BJ136" s="13" t="s">
        <v>119</v>
      </c>
      <c r="BK136" s="187">
        <f t="shared" si="9"/>
        <v>0</v>
      </c>
      <c r="BL136" s="13" t="s">
        <v>113</v>
      </c>
      <c r="BM136" s="186" t="s">
        <v>204</v>
      </c>
    </row>
    <row r="137" spans="1:65" s="2" customFormat="1" ht="14.45" customHeight="1">
      <c r="A137" s="30"/>
      <c r="B137" s="31"/>
      <c r="C137" s="175" t="s">
        <v>148</v>
      </c>
      <c r="D137" s="175" t="s">
        <v>115</v>
      </c>
      <c r="E137" s="176" t="s">
        <v>233</v>
      </c>
      <c r="F137" s="177" t="s">
        <v>234</v>
      </c>
      <c r="G137" s="178" t="s">
        <v>166</v>
      </c>
      <c r="H137" s="179">
        <v>60</v>
      </c>
      <c r="I137" s="180"/>
      <c r="J137" s="179">
        <f t="shared" si="0"/>
        <v>0</v>
      </c>
      <c r="K137" s="181"/>
      <c r="L137" s="35"/>
      <c r="M137" s="182" t="s">
        <v>1</v>
      </c>
      <c r="N137" s="183" t="s">
        <v>37</v>
      </c>
      <c r="O137" s="67"/>
      <c r="P137" s="184">
        <f t="shared" si="1"/>
        <v>0</v>
      </c>
      <c r="Q137" s="184">
        <v>0</v>
      </c>
      <c r="R137" s="184">
        <f t="shared" si="2"/>
        <v>0</v>
      </c>
      <c r="S137" s="184">
        <v>0</v>
      </c>
      <c r="T137" s="185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86" t="s">
        <v>113</v>
      </c>
      <c r="AT137" s="186" t="s">
        <v>115</v>
      </c>
      <c r="AU137" s="186" t="s">
        <v>79</v>
      </c>
      <c r="AY137" s="13" t="s">
        <v>114</v>
      </c>
      <c r="BE137" s="187">
        <f t="shared" si="4"/>
        <v>0</v>
      </c>
      <c r="BF137" s="187">
        <f t="shared" si="5"/>
        <v>0</v>
      </c>
      <c r="BG137" s="187">
        <f t="shared" si="6"/>
        <v>0</v>
      </c>
      <c r="BH137" s="187">
        <f t="shared" si="7"/>
        <v>0</v>
      </c>
      <c r="BI137" s="187">
        <f t="shared" si="8"/>
        <v>0</v>
      </c>
      <c r="BJ137" s="13" t="s">
        <v>119</v>
      </c>
      <c r="BK137" s="187">
        <f t="shared" si="9"/>
        <v>0</v>
      </c>
      <c r="BL137" s="13" t="s">
        <v>113</v>
      </c>
      <c r="BM137" s="186" t="s">
        <v>208</v>
      </c>
    </row>
    <row r="138" spans="1:65" s="11" customFormat="1" ht="25.9" customHeight="1">
      <c r="B138" s="161"/>
      <c r="C138" s="162"/>
      <c r="D138" s="163" t="s">
        <v>70</v>
      </c>
      <c r="E138" s="164" t="s">
        <v>236</v>
      </c>
      <c r="F138" s="164" t="s">
        <v>335</v>
      </c>
      <c r="G138" s="162"/>
      <c r="H138" s="162"/>
      <c r="I138" s="165"/>
      <c r="J138" s="166">
        <f>BK138</f>
        <v>0</v>
      </c>
      <c r="K138" s="162"/>
      <c r="L138" s="167"/>
      <c r="M138" s="168"/>
      <c r="N138" s="169"/>
      <c r="O138" s="169"/>
      <c r="P138" s="170">
        <f>SUM(P139:P140)</f>
        <v>0</v>
      </c>
      <c r="Q138" s="169"/>
      <c r="R138" s="170">
        <f>SUM(R139:R140)</f>
        <v>0</v>
      </c>
      <c r="S138" s="169"/>
      <c r="T138" s="171">
        <f>SUM(T139:T140)</f>
        <v>0</v>
      </c>
      <c r="AR138" s="172" t="s">
        <v>79</v>
      </c>
      <c r="AT138" s="173" t="s">
        <v>70</v>
      </c>
      <c r="AU138" s="173" t="s">
        <v>71</v>
      </c>
      <c r="AY138" s="172" t="s">
        <v>114</v>
      </c>
      <c r="BK138" s="174">
        <f>SUM(BK139:BK140)</f>
        <v>0</v>
      </c>
    </row>
    <row r="139" spans="1:65" s="2" customFormat="1" ht="14.45" customHeight="1">
      <c r="A139" s="30"/>
      <c r="B139" s="31"/>
      <c r="C139" s="175" t="s">
        <v>176</v>
      </c>
      <c r="D139" s="175" t="s">
        <v>115</v>
      </c>
      <c r="E139" s="176" t="s">
        <v>239</v>
      </c>
      <c r="F139" s="177" t="s">
        <v>240</v>
      </c>
      <c r="G139" s="178" t="s">
        <v>191</v>
      </c>
      <c r="H139" s="179">
        <v>628</v>
      </c>
      <c r="I139" s="180"/>
      <c r="J139" s="179">
        <f>ROUND(I139*H139,2)</f>
        <v>0</v>
      </c>
      <c r="K139" s="181"/>
      <c r="L139" s="35"/>
      <c r="M139" s="182" t="s">
        <v>1</v>
      </c>
      <c r="N139" s="183" t="s">
        <v>37</v>
      </c>
      <c r="O139" s="67"/>
      <c r="P139" s="184">
        <f>O139*H139</f>
        <v>0</v>
      </c>
      <c r="Q139" s="184">
        <v>0</v>
      </c>
      <c r="R139" s="184">
        <f>Q139*H139</f>
        <v>0</v>
      </c>
      <c r="S139" s="184">
        <v>0</v>
      </c>
      <c r="T139" s="185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86" t="s">
        <v>113</v>
      </c>
      <c r="AT139" s="186" t="s">
        <v>115</v>
      </c>
      <c r="AU139" s="186" t="s">
        <v>79</v>
      </c>
      <c r="AY139" s="13" t="s">
        <v>114</v>
      </c>
      <c r="BE139" s="187">
        <f>IF(N139="základná",J139,0)</f>
        <v>0</v>
      </c>
      <c r="BF139" s="187">
        <f>IF(N139="znížená",J139,0)</f>
        <v>0</v>
      </c>
      <c r="BG139" s="187">
        <f>IF(N139="zákl. prenesená",J139,0)</f>
        <v>0</v>
      </c>
      <c r="BH139" s="187">
        <f>IF(N139="zníž. prenesená",J139,0)</f>
        <v>0</v>
      </c>
      <c r="BI139" s="187">
        <f>IF(N139="nulová",J139,0)</f>
        <v>0</v>
      </c>
      <c r="BJ139" s="13" t="s">
        <v>119</v>
      </c>
      <c r="BK139" s="187">
        <f>ROUND(I139*H139,2)</f>
        <v>0</v>
      </c>
      <c r="BL139" s="13" t="s">
        <v>113</v>
      </c>
      <c r="BM139" s="186" t="s">
        <v>213</v>
      </c>
    </row>
    <row r="140" spans="1:65" s="2" customFormat="1" ht="14.45" customHeight="1">
      <c r="A140" s="30"/>
      <c r="B140" s="31"/>
      <c r="C140" s="175" t="s">
        <v>198</v>
      </c>
      <c r="D140" s="175" t="s">
        <v>115</v>
      </c>
      <c r="E140" s="176" t="s">
        <v>189</v>
      </c>
      <c r="F140" s="177" t="s">
        <v>190</v>
      </c>
      <c r="G140" s="178" t="s">
        <v>191</v>
      </c>
      <c r="H140" s="179">
        <v>432</v>
      </c>
      <c r="I140" s="180"/>
      <c r="J140" s="179">
        <f>ROUND(I140*H140,2)</f>
        <v>0</v>
      </c>
      <c r="K140" s="181"/>
      <c r="L140" s="35"/>
      <c r="M140" s="182" t="s">
        <v>1</v>
      </c>
      <c r="N140" s="183" t="s">
        <v>37</v>
      </c>
      <c r="O140" s="67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86" t="s">
        <v>113</v>
      </c>
      <c r="AT140" s="186" t="s">
        <v>115</v>
      </c>
      <c r="AU140" s="186" t="s">
        <v>79</v>
      </c>
      <c r="AY140" s="13" t="s">
        <v>114</v>
      </c>
      <c r="BE140" s="187">
        <f>IF(N140="základná",J140,0)</f>
        <v>0</v>
      </c>
      <c r="BF140" s="187">
        <f>IF(N140="znížená",J140,0)</f>
        <v>0</v>
      </c>
      <c r="BG140" s="187">
        <f>IF(N140="zákl. prenesená",J140,0)</f>
        <v>0</v>
      </c>
      <c r="BH140" s="187">
        <f>IF(N140="zníž. prenesená",J140,0)</f>
        <v>0</v>
      </c>
      <c r="BI140" s="187">
        <f>IF(N140="nulová",J140,0)</f>
        <v>0</v>
      </c>
      <c r="BJ140" s="13" t="s">
        <v>119</v>
      </c>
      <c r="BK140" s="187">
        <f>ROUND(I140*H140,2)</f>
        <v>0</v>
      </c>
      <c r="BL140" s="13" t="s">
        <v>113</v>
      </c>
      <c r="BM140" s="186" t="s">
        <v>220</v>
      </c>
    </row>
    <row r="141" spans="1:65" s="11" customFormat="1" ht="25.9" customHeight="1">
      <c r="B141" s="161"/>
      <c r="C141" s="162"/>
      <c r="D141" s="163" t="s">
        <v>70</v>
      </c>
      <c r="E141" s="164" t="s">
        <v>250</v>
      </c>
      <c r="F141" s="164" t="s">
        <v>336</v>
      </c>
      <c r="G141" s="162"/>
      <c r="H141" s="162"/>
      <c r="I141" s="165"/>
      <c r="J141" s="166">
        <f>BK141</f>
        <v>0</v>
      </c>
      <c r="K141" s="162"/>
      <c r="L141" s="167"/>
      <c r="M141" s="168"/>
      <c r="N141" s="169"/>
      <c r="O141" s="169"/>
      <c r="P141" s="170">
        <f>SUM(P142:P173)</f>
        <v>0</v>
      </c>
      <c r="Q141" s="169"/>
      <c r="R141" s="170">
        <f>SUM(R142:R173)</f>
        <v>0</v>
      </c>
      <c r="S141" s="169"/>
      <c r="T141" s="171">
        <f>SUM(T142:T173)</f>
        <v>0</v>
      </c>
      <c r="AR141" s="172" t="s">
        <v>79</v>
      </c>
      <c r="AT141" s="173" t="s">
        <v>70</v>
      </c>
      <c r="AU141" s="173" t="s">
        <v>71</v>
      </c>
      <c r="AY141" s="172" t="s">
        <v>114</v>
      </c>
      <c r="BK141" s="174">
        <f>SUM(BK142:BK173)</f>
        <v>0</v>
      </c>
    </row>
    <row r="142" spans="1:65" s="2" customFormat="1" ht="14.45" customHeight="1">
      <c r="A142" s="30"/>
      <c r="B142" s="31"/>
      <c r="C142" s="175" t="s">
        <v>180</v>
      </c>
      <c r="D142" s="175" t="s">
        <v>115</v>
      </c>
      <c r="E142" s="176" t="s">
        <v>337</v>
      </c>
      <c r="F142" s="177" t="s">
        <v>338</v>
      </c>
      <c r="G142" s="178" t="s">
        <v>191</v>
      </c>
      <c r="H142" s="179">
        <v>45</v>
      </c>
      <c r="I142" s="180"/>
      <c r="J142" s="179">
        <f t="shared" ref="J142:J173" si="10">ROUND(I142*H142,2)</f>
        <v>0</v>
      </c>
      <c r="K142" s="181"/>
      <c r="L142" s="35"/>
      <c r="M142" s="182" t="s">
        <v>1</v>
      </c>
      <c r="N142" s="183" t="s">
        <v>37</v>
      </c>
      <c r="O142" s="67"/>
      <c r="P142" s="184">
        <f t="shared" ref="P142:P173" si="11">O142*H142</f>
        <v>0</v>
      </c>
      <c r="Q142" s="184">
        <v>0</v>
      </c>
      <c r="R142" s="184">
        <f t="shared" ref="R142:R173" si="12">Q142*H142</f>
        <v>0</v>
      </c>
      <c r="S142" s="184">
        <v>0</v>
      </c>
      <c r="T142" s="185">
        <f t="shared" ref="T142:T173" si="13"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86" t="s">
        <v>113</v>
      </c>
      <c r="AT142" s="186" t="s">
        <v>115</v>
      </c>
      <c r="AU142" s="186" t="s">
        <v>79</v>
      </c>
      <c r="AY142" s="13" t="s">
        <v>114</v>
      </c>
      <c r="BE142" s="187">
        <f t="shared" ref="BE142:BE173" si="14">IF(N142="základná",J142,0)</f>
        <v>0</v>
      </c>
      <c r="BF142" s="187">
        <f t="shared" ref="BF142:BF173" si="15">IF(N142="znížená",J142,0)</f>
        <v>0</v>
      </c>
      <c r="BG142" s="187">
        <f t="shared" ref="BG142:BG173" si="16">IF(N142="zákl. prenesená",J142,0)</f>
        <v>0</v>
      </c>
      <c r="BH142" s="187">
        <f t="shared" ref="BH142:BH173" si="17">IF(N142="zníž. prenesená",J142,0)</f>
        <v>0</v>
      </c>
      <c r="BI142" s="187">
        <f t="shared" ref="BI142:BI173" si="18">IF(N142="nulová",J142,0)</f>
        <v>0</v>
      </c>
      <c r="BJ142" s="13" t="s">
        <v>119</v>
      </c>
      <c r="BK142" s="187">
        <f t="shared" ref="BK142:BK173" si="19">ROUND(I142*H142,2)</f>
        <v>0</v>
      </c>
      <c r="BL142" s="13" t="s">
        <v>113</v>
      </c>
      <c r="BM142" s="186" t="s">
        <v>224</v>
      </c>
    </row>
    <row r="143" spans="1:65" s="2" customFormat="1" ht="14.45" customHeight="1">
      <c r="A143" s="30"/>
      <c r="B143" s="31"/>
      <c r="C143" s="175" t="s">
        <v>205</v>
      </c>
      <c r="D143" s="175" t="s">
        <v>115</v>
      </c>
      <c r="E143" s="176" t="s">
        <v>339</v>
      </c>
      <c r="F143" s="177" t="s">
        <v>340</v>
      </c>
      <c r="G143" s="178" t="s">
        <v>166</v>
      </c>
      <c r="H143" s="179">
        <v>38</v>
      </c>
      <c r="I143" s="180"/>
      <c r="J143" s="179">
        <f t="shared" si="10"/>
        <v>0</v>
      </c>
      <c r="K143" s="181"/>
      <c r="L143" s="35"/>
      <c r="M143" s="182" t="s">
        <v>1</v>
      </c>
      <c r="N143" s="183" t="s">
        <v>37</v>
      </c>
      <c r="O143" s="67"/>
      <c r="P143" s="184">
        <f t="shared" si="11"/>
        <v>0</v>
      </c>
      <c r="Q143" s="184">
        <v>0</v>
      </c>
      <c r="R143" s="184">
        <f t="shared" si="12"/>
        <v>0</v>
      </c>
      <c r="S143" s="184">
        <v>0</v>
      </c>
      <c r="T143" s="185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86" t="s">
        <v>113</v>
      </c>
      <c r="AT143" s="186" t="s">
        <v>115</v>
      </c>
      <c r="AU143" s="186" t="s">
        <v>79</v>
      </c>
      <c r="AY143" s="13" t="s">
        <v>114</v>
      </c>
      <c r="BE143" s="187">
        <f t="shared" si="14"/>
        <v>0</v>
      </c>
      <c r="BF143" s="187">
        <f t="shared" si="15"/>
        <v>0</v>
      </c>
      <c r="BG143" s="187">
        <f t="shared" si="16"/>
        <v>0</v>
      </c>
      <c r="BH143" s="187">
        <f t="shared" si="17"/>
        <v>0</v>
      </c>
      <c r="BI143" s="187">
        <f t="shared" si="18"/>
        <v>0</v>
      </c>
      <c r="BJ143" s="13" t="s">
        <v>119</v>
      </c>
      <c r="BK143" s="187">
        <f t="shared" si="19"/>
        <v>0</v>
      </c>
      <c r="BL143" s="13" t="s">
        <v>113</v>
      </c>
      <c r="BM143" s="186" t="s">
        <v>228</v>
      </c>
    </row>
    <row r="144" spans="1:65" s="2" customFormat="1" ht="14.45" customHeight="1">
      <c r="A144" s="30"/>
      <c r="B144" s="31"/>
      <c r="C144" s="175" t="s">
        <v>185</v>
      </c>
      <c r="D144" s="175" t="s">
        <v>115</v>
      </c>
      <c r="E144" s="176" t="s">
        <v>341</v>
      </c>
      <c r="F144" s="177" t="s">
        <v>342</v>
      </c>
      <c r="G144" s="178" t="s">
        <v>173</v>
      </c>
      <c r="H144" s="179">
        <v>3.2</v>
      </c>
      <c r="I144" s="180"/>
      <c r="J144" s="179">
        <f t="shared" si="10"/>
        <v>0</v>
      </c>
      <c r="K144" s="181"/>
      <c r="L144" s="35"/>
      <c r="M144" s="182" t="s">
        <v>1</v>
      </c>
      <c r="N144" s="183" t="s">
        <v>37</v>
      </c>
      <c r="O144" s="67"/>
      <c r="P144" s="184">
        <f t="shared" si="11"/>
        <v>0</v>
      </c>
      <c r="Q144" s="184">
        <v>0</v>
      </c>
      <c r="R144" s="184">
        <f t="shared" si="12"/>
        <v>0</v>
      </c>
      <c r="S144" s="184">
        <v>0</v>
      </c>
      <c r="T144" s="185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86" t="s">
        <v>113</v>
      </c>
      <c r="AT144" s="186" t="s">
        <v>115</v>
      </c>
      <c r="AU144" s="186" t="s">
        <v>79</v>
      </c>
      <c r="AY144" s="13" t="s">
        <v>114</v>
      </c>
      <c r="BE144" s="187">
        <f t="shared" si="14"/>
        <v>0</v>
      </c>
      <c r="BF144" s="187">
        <f t="shared" si="15"/>
        <v>0</v>
      </c>
      <c r="BG144" s="187">
        <f t="shared" si="16"/>
        <v>0</v>
      </c>
      <c r="BH144" s="187">
        <f t="shared" si="17"/>
        <v>0</v>
      </c>
      <c r="BI144" s="187">
        <f t="shared" si="18"/>
        <v>0</v>
      </c>
      <c r="BJ144" s="13" t="s">
        <v>119</v>
      </c>
      <c r="BK144" s="187">
        <f t="shared" si="19"/>
        <v>0</v>
      </c>
      <c r="BL144" s="13" t="s">
        <v>113</v>
      </c>
      <c r="BM144" s="186" t="s">
        <v>232</v>
      </c>
    </row>
    <row r="145" spans="1:65" s="2" customFormat="1" ht="14.45" customHeight="1">
      <c r="A145" s="30"/>
      <c r="B145" s="31"/>
      <c r="C145" s="175" t="s">
        <v>214</v>
      </c>
      <c r="D145" s="175" t="s">
        <v>115</v>
      </c>
      <c r="E145" s="176" t="s">
        <v>343</v>
      </c>
      <c r="F145" s="177" t="s">
        <v>344</v>
      </c>
      <c r="G145" s="178" t="s">
        <v>191</v>
      </c>
      <c r="H145" s="179">
        <v>58</v>
      </c>
      <c r="I145" s="180"/>
      <c r="J145" s="179">
        <f t="shared" si="10"/>
        <v>0</v>
      </c>
      <c r="K145" s="181"/>
      <c r="L145" s="35"/>
      <c r="M145" s="182" t="s">
        <v>1</v>
      </c>
      <c r="N145" s="183" t="s">
        <v>37</v>
      </c>
      <c r="O145" s="67"/>
      <c r="P145" s="184">
        <f t="shared" si="11"/>
        <v>0</v>
      </c>
      <c r="Q145" s="184">
        <v>0</v>
      </c>
      <c r="R145" s="184">
        <f t="shared" si="12"/>
        <v>0</v>
      </c>
      <c r="S145" s="184">
        <v>0</v>
      </c>
      <c r="T145" s="185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86" t="s">
        <v>113</v>
      </c>
      <c r="AT145" s="186" t="s">
        <v>115</v>
      </c>
      <c r="AU145" s="186" t="s">
        <v>79</v>
      </c>
      <c r="AY145" s="13" t="s">
        <v>114</v>
      </c>
      <c r="BE145" s="187">
        <f t="shared" si="14"/>
        <v>0</v>
      </c>
      <c r="BF145" s="187">
        <f t="shared" si="15"/>
        <v>0</v>
      </c>
      <c r="BG145" s="187">
        <f t="shared" si="16"/>
        <v>0</v>
      </c>
      <c r="BH145" s="187">
        <f t="shared" si="17"/>
        <v>0</v>
      </c>
      <c r="BI145" s="187">
        <f t="shared" si="18"/>
        <v>0</v>
      </c>
      <c r="BJ145" s="13" t="s">
        <v>119</v>
      </c>
      <c r="BK145" s="187">
        <f t="shared" si="19"/>
        <v>0</v>
      </c>
      <c r="BL145" s="13" t="s">
        <v>113</v>
      </c>
      <c r="BM145" s="186" t="s">
        <v>235</v>
      </c>
    </row>
    <row r="146" spans="1:65" s="2" customFormat="1" ht="14.45" customHeight="1">
      <c r="A146" s="30"/>
      <c r="B146" s="31"/>
      <c r="C146" s="175" t="s">
        <v>188</v>
      </c>
      <c r="D146" s="175" t="s">
        <v>115</v>
      </c>
      <c r="E146" s="176" t="s">
        <v>345</v>
      </c>
      <c r="F146" s="177" t="s">
        <v>346</v>
      </c>
      <c r="G146" s="178" t="s">
        <v>166</v>
      </c>
      <c r="H146" s="179">
        <v>69</v>
      </c>
      <c r="I146" s="180"/>
      <c r="J146" s="179">
        <f t="shared" si="10"/>
        <v>0</v>
      </c>
      <c r="K146" s="181"/>
      <c r="L146" s="35"/>
      <c r="M146" s="182" t="s">
        <v>1</v>
      </c>
      <c r="N146" s="183" t="s">
        <v>37</v>
      </c>
      <c r="O146" s="67"/>
      <c r="P146" s="184">
        <f t="shared" si="11"/>
        <v>0</v>
      </c>
      <c r="Q146" s="184">
        <v>0</v>
      </c>
      <c r="R146" s="184">
        <f t="shared" si="12"/>
        <v>0</v>
      </c>
      <c r="S146" s="184">
        <v>0</v>
      </c>
      <c r="T146" s="185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86" t="s">
        <v>113</v>
      </c>
      <c r="AT146" s="186" t="s">
        <v>115</v>
      </c>
      <c r="AU146" s="186" t="s">
        <v>79</v>
      </c>
      <c r="AY146" s="13" t="s">
        <v>114</v>
      </c>
      <c r="BE146" s="187">
        <f t="shared" si="14"/>
        <v>0</v>
      </c>
      <c r="BF146" s="187">
        <f t="shared" si="15"/>
        <v>0</v>
      </c>
      <c r="BG146" s="187">
        <f t="shared" si="16"/>
        <v>0</v>
      </c>
      <c r="BH146" s="187">
        <f t="shared" si="17"/>
        <v>0</v>
      </c>
      <c r="BI146" s="187">
        <f t="shared" si="18"/>
        <v>0</v>
      </c>
      <c r="BJ146" s="13" t="s">
        <v>119</v>
      </c>
      <c r="BK146" s="187">
        <f t="shared" si="19"/>
        <v>0</v>
      </c>
      <c r="BL146" s="13" t="s">
        <v>113</v>
      </c>
      <c r="BM146" s="186" t="s">
        <v>241</v>
      </c>
    </row>
    <row r="147" spans="1:65" s="2" customFormat="1" ht="14.45" customHeight="1">
      <c r="A147" s="30"/>
      <c r="B147" s="31"/>
      <c r="C147" s="175" t="s">
        <v>221</v>
      </c>
      <c r="D147" s="175" t="s">
        <v>115</v>
      </c>
      <c r="E147" s="176" t="s">
        <v>347</v>
      </c>
      <c r="F147" s="177" t="s">
        <v>348</v>
      </c>
      <c r="G147" s="178" t="s">
        <v>173</v>
      </c>
      <c r="H147" s="179">
        <v>5.0999999999999996</v>
      </c>
      <c r="I147" s="180"/>
      <c r="J147" s="179">
        <f t="shared" si="10"/>
        <v>0</v>
      </c>
      <c r="K147" s="181"/>
      <c r="L147" s="35"/>
      <c r="M147" s="182" t="s">
        <v>1</v>
      </c>
      <c r="N147" s="183" t="s">
        <v>37</v>
      </c>
      <c r="O147" s="67"/>
      <c r="P147" s="184">
        <f t="shared" si="11"/>
        <v>0</v>
      </c>
      <c r="Q147" s="184">
        <v>0</v>
      </c>
      <c r="R147" s="184">
        <f t="shared" si="12"/>
        <v>0</v>
      </c>
      <c r="S147" s="184">
        <v>0</v>
      </c>
      <c r="T147" s="185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86" t="s">
        <v>113</v>
      </c>
      <c r="AT147" s="186" t="s">
        <v>115</v>
      </c>
      <c r="AU147" s="186" t="s">
        <v>79</v>
      </c>
      <c r="AY147" s="13" t="s">
        <v>114</v>
      </c>
      <c r="BE147" s="187">
        <f t="shared" si="14"/>
        <v>0</v>
      </c>
      <c r="BF147" s="187">
        <f t="shared" si="15"/>
        <v>0</v>
      </c>
      <c r="BG147" s="187">
        <f t="shared" si="16"/>
        <v>0</v>
      </c>
      <c r="BH147" s="187">
        <f t="shared" si="17"/>
        <v>0</v>
      </c>
      <c r="BI147" s="187">
        <f t="shared" si="18"/>
        <v>0</v>
      </c>
      <c r="BJ147" s="13" t="s">
        <v>119</v>
      </c>
      <c r="BK147" s="187">
        <f t="shared" si="19"/>
        <v>0</v>
      </c>
      <c r="BL147" s="13" t="s">
        <v>113</v>
      </c>
      <c r="BM147" s="186" t="s">
        <v>242</v>
      </c>
    </row>
    <row r="148" spans="1:65" s="2" customFormat="1" ht="24.2" customHeight="1">
      <c r="A148" s="30"/>
      <c r="B148" s="31"/>
      <c r="C148" s="175" t="s">
        <v>225</v>
      </c>
      <c r="D148" s="175" t="s">
        <v>115</v>
      </c>
      <c r="E148" s="176" t="s">
        <v>349</v>
      </c>
      <c r="F148" s="177" t="s">
        <v>350</v>
      </c>
      <c r="G148" s="178" t="s">
        <v>191</v>
      </c>
      <c r="H148" s="179">
        <v>25</v>
      </c>
      <c r="I148" s="180"/>
      <c r="J148" s="179">
        <f t="shared" si="10"/>
        <v>0</v>
      </c>
      <c r="K148" s="181"/>
      <c r="L148" s="35"/>
      <c r="M148" s="182" t="s">
        <v>1</v>
      </c>
      <c r="N148" s="183" t="s">
        <v>37</v>
      </c>
      <c r="O148" s="67"/>
      <c r="P148" s="184">
        <f t="shared" si="11"/>
        <v>0</v>
      </c>
      <c r="Q148" s="184">
        <v>0</v>
      </c>
      <c r="R148" s="184">
        <f t="shared" si="12"/>
        <v>0</v>
      </c>
      <c r="S148" s="184">
        <v>0</v>
      </c>
      <c r="T148" s="185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86" t="s">
        <v>113</v>
      </c>
      <c r="AT148" s="186" t="s">
        <v>115</v>
      </c>
      <c r="AU148" s="186" t="s">
        <v>79</v>
      </c>
      <c r="AY148" s="13" t="s">
        <v>114</v>
      </c>
      <c r="BE148" s="187">
        <f t="shared" si="14"/>
        <v>0</v>
      </c>
      <c r="BF148" s="187">
        <f t="shared" si="15"/>
        <v>0</v>
      </c>
      <c r="BG148" s="187">
        <f t="shared" si="16"/>
        <v>0</v>
      </c>
      <c r="BH148" s="187">
        <f t="shared" si="17"/>
        <v>0</v>
      </c>
      <c r="BI148" s="187">
        <f t="shared" si="18"/>
        <v>0</v>
      </c>
      <c r="BJ148" s="13" t="s">
        <v>119</v>
      </c>
      <c r="BK148" s="187">
        <f t="shared" si="19"/>
        <v>0</v>
      </c>
      <c r="BL148" s="13" t="s">
        <v>113</v>
      </c>
      <c r="BM148" s="186" t="s">
        <v>244</v>
      </c>
    </row>
    <row r="149" spans="1:65" s="2" customFormat="1" ht="24.2" customHeight="1">
      <c r="A149" s="30"/>
      <c r="B149" s="31"/>
      <c r="C149" s="175" t="s">
        <v>229</v>
      </c>
      <c r="D149" s="175" t="s">
        <v>115</v>
      </c>
      <c r="E149" s="176" t="s">
        <v>351</v>
      </c>
      <c r="F149" s="177" t="s">
        <v>352</v>
      </c>
      <c r="G149" s="178" t="s">
        <v>166</v>
      </c>
      <c r="H149" s="179">
        <v>48</v>
      </c>
      <c r="I149" s="180"/>
      <c r="J149" s="179">
        <f t="shared" si="10"/>
        <v>0</v>
      </c>
      <c r="K149" s="181"/>
      <c r="L149" s="35"/>
      <c r="M149" s="182" t="s">
        <v>1</v>
      </c>
      <c r="N149" s="183" t="s">
        <v>37</v>
      </c>
      <c r="O149" s="67"/>
      <c r="P149" s="184">
        <f t="shared" si="11"/>
        <v>0</v>
      </c>
      <c r="Q149" s="184">
        <v>0</v>
      </c>
      <c r="R149" s="184">
        <f t="shared" si="12"/>
        <v>0</v>
      </c>
      <c r="S149" s="184">
        <v>0</v>
      </c>
      <c r="T149" s="185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86" t="s">
        <v>113</v>
      </c>
      <c r="AT149" s="186" t="s">
        <v>115</v>
      </c>
      <c r="AU149" s="186" t="s">
        <v>79</v>
      </c>
      <c r="AY149" s="13" t="s">
        <v>114</v>
      </c>
      <c r="BE149" s="187">
        <f t="shared" si="14"/>
        <v>0</v>
      </c>
      <c r="BF149" s="187">
        <f t="shared" si="15"/>
        <v>0</v>
      </c>
      <c r="BG149" s="187">
        <f t="shared" si="16"/>
        <v>0</v>
      </c>
      <c r="BH149" s="187">
        <f t="shared" si="17"/>
        <v>0</v>
      </c>
      <c r="BI149" s="187">
        <f t="shared" si="18"/>
        <v>0</v>
      </c>
      <c r="BJ149" s="13" t="s">
        <v>119</v>
      </c>
      <c r="BK149" s="187">
        <f t="shared" si="19"/>
        <v>0</v>
      </c>
      <c r="BL149" s="13" t="s">
        <v>113</v>
      </c>
      <c r="BM149" s="186" t="s">
        <v>255</v>
      </c>
    </row>
    <row r="150" spans="1:65" s="2" customFormat="1" ht="24.2" customHeight="1">
      <c r="A150" s="30"/>
      <c r="B150" s="31"/>
      <c r="C150" s="175" t="s">
        <v>7</v>
      </c>
      <c r="D150" s="175" t="s">
        <v>115</v>
      </c>
      <c r="E150" s="176" t="s">
        <v>353</v>
      </c>
      <c r="F150" s="177" t="s">
        <v>354</v>
      </c>
      <c r="G150" s="178" t="s">
        <v>173</v>
      </c>
      <c r="H150" s="179">
        <v>1.5</v>
      </c>
      <c r="I150" s="180"/>
      <c r="J150" s="179">
        <f t="shared" si="10"/>
        <v>0</v>
      </c>
      <c r="K150" s="181"/>
      <c r="L150" s="35"/>
      <c r="M150" s="182" t="s">
        <v>1</v>
      </c>
      <c r="N150" s="183" t="s">
        <v>37</v>
      </c>
      <c r="O150" s="67"/>
      <c r="P150" s="184">
        <f t="shared" si="11"/>
        <v>0</v>
      </c>
      <c r="Q150" s="184">
        <v>0</v>
      </c>
      <c r="R150" s="184">
        <f t="shared" si="12"/>
        <v>0</v>
      </c>
      <c r="S150" s="184">
        <v>0</v>
      </c>
      <c r="T150" s="185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86" t="s">
        <v>113</v>
      </c>
      <c r="AT150" s="186" t="s">
        <v>115</v>
      </c>
      <c r="AU150" s="186" t="s">
        <v>79</v>
      </c>
      <c r="AY150" s="13" t="s">
        <v>114</v>
      </c>
      <c r="BE150" s="187">
        <f t="shared" si="14"/>
        <v>0</v>
      </c>
      <c r="BF150" s="187">
        <f t="shared" si="15"/>
        <v>0</v>
      </c>
      <c r="BG150" s="187">
        <f t="shared" si="16"/>
        <v>0</v>
      </c>
      <c r="BH150" s="187">
        <f t="shared" si="17"/>
        <v>0</v>
      </c>
      <c r="BI150" s="187">
        <f t="shared" si="18"/>
        <v>0</v>
      </c>
      <c r="BJ150" s="13" t="s">
        <v>119</v>
      </c>
      <c r="BK150" s="187">
        <f t="shared" si="19"/>
        <v>0</v>
      </c>
      <c r="BL150" s="13" t="s">
        <v>113</v>
      </c>
      <c r="BM150" s="186" t="s">
        <v>258</v>
      </c>
    </row>
    <row r="151" spans="1:65" s="2" customFormat="1" ht="24.2" customHeight="1">
      <c r="A151" s="30"/>
      <c r="B151" s="31"/>
      <c r="C151" s="175" t="s">
        <v>238</v>
      </c>
      <c r="D151" s="175" t="s">
        <v>115</v>
      </c>
      <c r="E151" s="176" t="s">
        <v>355</v>
      </c>
      <c r="F151" s="177" t="s">
        <v>356</v>
      </c>
      <c r="G151" s="178" t="s">
        <v>191</v>
      </c>
      <c r="H151" s="179">
        <v>142</v>
      </c>
      <c r="I151" s="180"/>
      <c r="J151" s="179">
        <f t="shared" si="10"/>
        <v>0</v>
      </c>
      <c r="K151" s="181"/>
      <c r="L151" s="35"/>
      <c r="M151" s="182" t="s">
        <v>1</v>
      </c>
      <c r="N151" s="183" t="s">
        <v>37</v>
      </c>
      <c r="O151" s="67"/>
      <c r="P151" s="184">
        <f t="shared" si="11"/>
        <v>0</v>
      </c>
      <c r="Q151" s="184">
        <v>0</v>
      </c>
      <c r="R151" s="184">
        <f t="shared" si="12"/>
        <v>0</v>
      </c>
      <c r="S151" s="184">
        <v>0</v>
      </c>
      <c r="T151" s="185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86" t="s">
        <v>113</v>
      </c>
      <c r="AT151" s="186" t="s">
        <v>115</v>
      </c>
      <c r="AU151" s="186" t="s">
        <v>79</v>
      </c>
      <c r="AY151" s="13" t="s">
        <v>114</v>
      </c>
      <c r="BE151" s="187">
        <f t="shared" si="14"/>
        <v>0</v>
      </c>
      <c r="BF151" s="187">
        <f t="shared" si="15"/>
        <v>0</v>
      </c>
      <c r="BG151" s="187">
        <f t="shared" si="16"/>
        <v>0</v>
      </c>
      <c r="BH151" s="187">
        <f t="shared" si="17"/>
        <v>0</v>
      </c>
      <c r="BI151" s="187">
        <f t="shared" si="18"/>
        <v>0</v>
      </c>
      <c r="BJ151" s="13" t="s">
        <v>119</v>
      </c>
      <c r="BK151" s="187">
        <f t="shared" si="19"/>
        <v>0</v>
      </c>
      <c r="BL151" s="13" t="s">
        <v>113</v>
      </c>
      <c r="BM151" s="186" t="s">
        <v>262</v>
      </c>
    </row>
    <row r="152" spans="1:65" s="2" customFormat="1" ht="24.2" customHeight="1">
      <c r="A152" s="30"/>
      <c r="B152" s="31"/>
      <c r="C152" s="175" t="s">
        <v>192</v>
      </c>
      <c r="D152" s="175" t="s">
        <v>115</v>
      </c>
      <c r="E152" s="176" t="s">
        <v>357</v>
      </c>
      <c r="F152" s="177" t="s">
        <v>358</v>
      </c>
      <c r="G152" s="178" t="s">
        <v>166</v>
      </c>
      <c r="H152" s="179">
        <v>314</v>
      </c>
      <c r="I152" s="180"/>
      <c r="J152" s="179">
        <f t="shared" si="10"/>
        <v>0</v>
      </c>
      <c r="K152" s="181"/>
      <c r="L152" s="35"/>
      <c r="M152" s="182" t="s">
        <v>1</v>
      </c>
      <c r="N152" s="183" t="s">
        <v>37</v>
      </c>
      <c r="O152" s="67"/>
      <c r="P152" s="184">
        <f t="shared" si="11"/>
        <v>0</v>
      </c>
      <c r="Q152" s="184">
        <v>0</v>
      </c>
      <c r="R152" s="184">
        <f t="shared" si="12"/>
        <v>0</v>
      </c>
      <c r="S152" s="184">
        <v>0</v>
      </c>
      <c r="T152" s="185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86" t="s">
        <v>113</v>
      </c>
      <c r="AT152" s="186" t="s">
        <v>115</v>
      </c>
      <c r="AU152" s="186" t="s">
        <v>79</v>
      </c>
      <c r="AY152" s="13" t="s">
        <v>114</v>
      </c>
      <c r="BE152" s="187">
        <f t="shared" si="14"/>
        <v>0</v>
      </c>
      <c r="BF152" s="187">
        <f t="shared" si="15"/>
        <v>0</v>
      </c>
      <c r="BG152" s="187">
        <f t="shared" si="16"/>
        <v>0</v>
      </c>
      <c r="BH152" s="187">
        <f t="shared" si="17"/>
        <v>0</v>
      </c>
      <c r="BI152" s="187">
        <f t="shared" si="18"/>
        <v>0</v>
      </c>
      <c r="BJ152" s="13" t="s">
        <v>119</v>
      </c>
      <c r="BK152" s="187">
        <f t="shared" si="19"/>
        <v>0</v>
      </c>
      <c r="BL152" s="13" t="s">
        <v>113</v>
      </c>
      <c r="BM152" s="186" t="s">
        <v>270</v>
      </c>
    </row>
    <row r="153" spans="1:65" s="2" customFormat="1" ht="24.2" customHeight="1">
      <c r="A153" s="30"/>
      <c r="B153" s="31"/>
      <c r="C153" s="175" t="s">
        <v>243</v>
      </c>
      <c r="D153" s="175" t="s">
        <v>115</v>
      </c>
      <c r="E153" s="176" t="s">
        <v>359</v>
      </c>
      <c r="F153" s="177" t="s">
        <v>360</v>
      </c>
      <c r="G153" s="178" t="s">
        <v>173</v>
      </c>
      <c r="H153" s="179">
        <v>10.5</v>
      </c>
      <c r="I153" s="180"/>
      <c r="J153" s="179">
        <f t="shared" si="10"/>
        <v>0</v>
      </c>
      <c r="K153" s="181"/>
      <c r="L153" s="35"/>
      <c r="M153" s="182" t="s">
        <v>1</v>
      </c>
      <c r="N153" s="183" t="s">
        <v>37</v>
      </c>
      <c r="O153" s="67"/>
      <c r="P153" s="184">
        <f t="shared" si="11"/>
        <v>0</v>
      </c>
      <c r="Q153" s="184">
        <v>0</v>
      </c>
      <c r="R153" s="184">
        <f t="shared" si="12"/>
        <v>0</v>
      </c>
      <c r="S153" s="184">
        <v>0</v>
      </c>
      <c r="T153" s="185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86" t="s">
        <v>113</v>
      </c>
      <c r="AT153" s="186" t="s">
        <v>115</v>
      </c>
      <c r="AU153" s="186" t="s">
        <v>79</v>
      </c>
      <c r="AY153" s="13" t="s">
        <v>114</v>
      </c>
      <c r="BE153" s="187">
        <f t="shared" si="14"/>
        <v>0</v>
      </c>
      <c r="BF153" s="187">
        <f t="shared" si="15"/>
        <v>0</v>
      </c>
      <c r="BG153" s="187">
        <f t="shared" si="16"/>
        <v>0</v>
      </c>
      <c r="BH153" s="187">
        <f t="shared" si="17"/>
        <v>0</v>
      </c>
      <c r="BI153" s="187">
        <f t="shared" si="18"/>
        <v>0</v>
      </c>
      <c r="BJ153" s="13" t="s">
        <v>119</v>
      </c>
      <c r="BK153" s="187">
        <f t="shared" si="19"/>
        <v>0</v>
      </c>
      <c r="BL153" s="13" t="s">
        <v>113</v>
      </c>
      <c r="BM153" s="186" t="s">
        <v>273</v>
      </c>
    </row>
    <row r="154" spans="1:65" s="2" customFormat="1" ht="24.2" customHeight="1">
      <c r="A154" s="30"/>
      <c r="B154" s="31"/>
      <c r="C154" s="175" t="s">
        <v>197</v>
      </c>
      <c r="D154" s="175" t="s">
        <v>115</v>
      </c>
      <c r="E154" s="176" t="s">
        <v>361</v>
      </c>
      <c r="F154" s="177" t="s">
        <v>362</v>
      </c>
      <c r="G154" s="178" t="s">
        <v>191</v>
      </c>
      <c r="H154" s="179">
        <v>37</v>
      </c>
      <c r="I154" s="180"/>
      <c r="J154" s="179">
        <f t="shared" si="10"/>
        <v>0</v>
      </c>
      <c r="K154" s="181"/>
      <c r="L154" s="35"/>
      <c r="M154" s="182" t="s">
        <v>1</v>
      </c>
      <c r="N154" s="183" t="s">
        <v>37</v>
      </c>
      <c r="O154" s="67"/>
      <c r="P154" s="184">
        <f t="shared" si="11"/>
        <v>0</v>
      </c>
      <c r="Q154" s="184">
        <v>0</v>
      </c>
      <c r="R154" s="184">
        <f t="shared" si="12"/>
        <v>0</v>
      </c>
      <c r="S154" s="184">
        <v>0</v>
      </c>
      <c r="T154" s="185">
        <f t="shared" si="1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86" t="s">
        <v>113</v>
      </c>
      <c r="AT154" s="186" t="s">
        <v>115</v>
      </c>
      <c r="AU154" s="186" t="s">
        <v>79</v>
      </c>
      <c r="AY154" s="13" t="s">
        <v>114</v>
      </c>
      <c r="BE154" s="187">
        <f t="shared" si="14"/>
        <v>0</v>
      </c>
      <c r="BF154" s="187">
        <f t="shared" si="15"/>
        <v>0</v>
      </c>
      <c r="BG154" s="187">
        <f t="shared" si="16"/>
        <v>0</v>
      </c>
      <c r="BH154" s="187">
        <f t="shared" si="17"/>
        <v>0</v>
      </c>
      <c r="BI154" s="187">
        <f t="shared" si="18"/>
        <v>0</v>
      </c>
      <c r="BJ154" s="13" t="s">
        <v>119</v>
      </c>
      <c r="BK154" s="187">
        <f t="shared" si="19"/>
        <v>0</v>
      </c>
      <c r="BL154" s="13" t="s">
        <v>113</v>
      </c>
      <c r="BM154" s="186" t="s">
        <v>277</v>
      </c>
    </row>
    <row r="155" spans="1:65" s="2" customFormat="1" ht="24.2" customHeight="1">
      <c r="A155" s="30"/>
      <c r="B155" s="31"/>
      <c r="C155" s="175" t="s">
        <v>252</v>
      </c>
      <c r="D155" s="175" t="s">
        <v>115</v>
      </c>
      <c r="E155" s="176" t="s">
        <v>363</v>
      </c>
      <c r="F155" s="177" t="s">
        <v>364</v>
      </c>
      <c r="G155" s="178" t="s">
        <v>166</v>
      </c>
      <c r="H155" s="179">
        <v>174</v>
      </c>
      <c r="I155" s="180"/>
      <c r="J155" s="179">
        <f t="shared" si="10"/>
        <v>0</v>
      </c>
      <c r="K155" s="181"/>
      <c r="L155" s="35"/>
      <c r="M155" s="182" t="s">
        <v>1</v>
      </c>
      <c r="N155" s="183" t="s">
        <v>37</v>
      </c>
      <c r="O155" s="67"/>
      <c r="P155" s="184">
        <f t="shared" si="11"/>
        <v>0</v>
      </c>
      <c r="Q155" s="184">
        <v>0</v>
      </c>
      <c r="R155" s="184">
        <f t="shared" si="12"/>
        <v>0</v>
      </c>
      <c r="S155" s="184">
        <v>0</v>
      </c>
      <c r="T155" s="185">
        <f t="shared" si="1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86" t="s">
        <v>113</v>
      </c>
      <c r="AT155" s="186" t="s">
        <v>115</v>
      </c>
      <c r="AU155" s="186" t="s">
        <v>79</v>
      </c>
      <c r="AY155" s="13" t="s">
        <v>114</v>
      </c>
      <c r="BE155" s="187">
        <f t="shared" si="14"/>
        <v>0</v>
      </c>
      <c r="BF155" s="187">
        <f t="shared" si="15"/>
        <v>0</v>
      </c>
      <c r="BG155" s="187">
        <f t="shared" si="16"/>
        <v>0</v>
      </c>
      <c r="BH155" s="187">
        <f t="shared" si="17"/>
        <v>0</v>
      </c>
      <c r="BI155" s="187">
        <f t="shared" si="18"/>
        <v>0</v>
      </c>
      <c r="BJ155" s="13" t="s">
        <v>119</v>
      </c>
      <c r="BK155" s="187">
        <f t="shared" si="19"/>
        <v>0</v>
      </c>
      <c r="BL155" s="13" t="s">
        <v>113</v>
      </c>
      <c r="BM155" s="186" t="s">
        <v>282</v>
      </c>
    </row>
    <row r="156" spans="1:65" s="2" customFormat="1" ht="24.2" customHeight="1">
      <c r="A156" s="30"/>
      <c r="B156" s="31"/>
      <c r="C156" s="175" t="s">
        <v>201</v>
      </c>
      <c r="D156" s="175" t="s">
        <v>115</v>
      </c>
      <c r="E156" s="176" t="s">
        <v>365</v>
      </c>
      <c r="F156" s="177" t="s">
        <v>366</v>
      </c>
      <c r="G156" s="178" t="s">
        <v>173</v>
      </c>
      <c r="H156" s="179">
        <v>5.4</v>
      </c>
      <c r="I156" s="180"/>
      <c r="J156" s="179">
        <f t="shared" si="10"/>
        <v>0</v>
      </c>
      <c r="K156" s="181"/>
      <c r="L156" s="35"/>
      <c r="M156" s="182" t="s">
        <v>1</v>
      </c>
      <c r="N156" s="183" t="s">
        <v>37</v>
      </c>
      <c r="O156" s="67"/>
      <c r="P156" s="184">
        <f t="shared" si="11"/>
        <v>0</v>
      </c>
      <c r="Q156" s="184">
        <v>0</v>
      </c>
      <c r="R156" s="184">
        <f t="shared" si="12"/>
        <v>0</v>
      </c>
      <c r="S156" s="184">
        <v>0</v>
      </c>
      <c r="T156" s="185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86" t="s">
        <v>113</v>
      </c>
      <c r="AT156" s="186" t="s">
        <v>115</v>
      </c>
      <c r="AU156" s="186" t="s">
        <v>79</v>
      </c>
      <c r="AY156" s="13" t="s">
        <v>114</v>
      </c>
      <c r="BE156" s="187">
        <f t="shared" si="14"/>
        <v>0</v>
      </c>
      <c r="BF156" s="187">
        <f t="shared" si="15"/>
        <v>0</v>
      </c>
      <c r="BG156" s="187">
        <f t="shared" si="16"/>
        <v>0</v>
      </c>
      <c r="BH156" s="187">
        <f t="shared" si="17"/>
        <v>0</v>
      </c>
      <c r="BI156" s="187">
        <f t="shared" si="18"/>
        <v>0</v>
      </c>
      <c r="BJ156" s="13" t="s">
        <v>119</v>
      </c>
      <c r="BK156" s="187">
        <f t="shared" si="19"/>
        <v>0</v>
      </c>
      <c r="BL156" s="13" t="s">
        <v>113</v>
      </c>
      <c r="BM156" s="186" t="s">
        <v>286</v>
      </c>
    </row>
    <row r="157" spans="1:65" s="2" customFormat="1" ht="24.2" customHeight="1">
      <c r="A157" s="30"/>
      <c r="B157" s="31"/>
      <c r="C157" s="175" t="s">
        <v>259</v>
      </c>
      <c r="D157" s="175" t="s">
        <v>115</v>
      </c>
      <c r="E157" s="176" t="s">
        <v>367</v>
      </c>
      <c r="F157" s="177" t="s">
        <v>368</v>
      </c>
      <c r="G157" s="178" t="s">
        <v>191</v>
      </c>
      <c r="H157" s="179">
        <v>28</v>
      </c>
      <c r="I157" s="180"/>
      <c r="J157" s="179">
        <f t="shared" si="10"/>
        <v>0</v>
      </c>
      <c r="K157" s="181"/>
      <c r="L157" s="35"/>
      <c r="M157" s="182" t="s">
        <v>1</v>
      </c>
      <c r="N157" s="183" t="s">
        <v>37</v>
      </c>
      <c r="O157" s="67"/>
      <c r="P157" s="184">
        <f t="shared" si="11"/>
        <v>0</v>
      </c>
      <c r="Q157" s="184">
        <v>0</v>
      </c>
      <c r="R157" s="184">
        <f t="shared" si="12"/>
        <v>0</v>
      </c>
      <c r="S157" s="184">
        <v>0</v>
      </c>
      <c r="T157" s="185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86" t="s">
        <v>113</v>
      </c>
      <c r="AT157" s="186" t="s">
        <v>115</v>
      </c>
      <c r="AU157" s="186" t="s">
        <v>79</v>
      </c>
      <c r="AY157" s="13" t="s">
        <v>114</v>
      </c>
      <c r="BE157" s="187">
        <f t="shared" si="14"/>
        <v>0</v>
      </c>
      <c r="BF157" s="187">
        <f t="shared" si="15"/>
        <v>0</v>
      </c>
      <c r="BG157" s="187">
        <f t="shared" si="16"/>
        <v>0</v>
      </c>
      <c r="BH157" s="187">
        <f t="shared" si="17"/>
        <v>0</v>
      </c>
      <c r="BI157" s="187">
        <f t="shared" si="18"/>
        <v>0</v>
      </c>
      <c r="BJ157" s="13" t="s">
        <v>119</v>
      </c>
      <c r="BK157" s="187">
        <f t="shared" si="19"/>
        <v>0</v>
      </c>
      <c r="BL157" s="13" t="s">
        <v>113</v>
      </c>
      <c r="BM157" s="186" t="s">
        <v>289</v>
      </c>
    </row>
    <row r="158" spans="1:65" s="2" customFormat="1" ht="24.2" customHeight="1">
      <c r="A158" s="30"/>
      <c r="B158" s="31"/>
      <c r="C158" s="175" t="s">
        <v>204</v>
      </c>
      <c r="D158" s="175" t="s">
        <v>115</v>
      </c>
      <c r="E158" s="176" t="s">
        <v>369</v>
      </c>
      <c r="F158" s="177" t="s">
        <v>370</v>
      </c>
      <c r="G158" s="178" t="s">
        <v>166</v>
      </c>
      <c r="H158" s="179">
        <v>22</v>
      </c>
      <c r="I158" s="180"/>
      <c r="J158" s="179">
        <f t="shared" si="10"/>
        <v>0</v>
      </c>
      <c r="K158" s="181"/>
      <c r="L158" s="35"/>
      <c r="M158" s="182" t="s">
        <v>1</v>
      </c>
      <c r="N158" s="183" t="s">
        <v>37</v>
      </c>
      <c r="O158" s="67"/>
      <c r="P158" s="184">
        <f t="shared" si="11"/>
        <v>0</v>
      </c>
      <c r="Q158" s="184">
        <v>0</v>
      </c>
      <c r="R158" s="184">
        <f t="shared" si="12"/>
        <v>0</v>
      </c>
      <c r="S158" s="184">
        <v>0</v>
      </c>
      <c r="T158" s="185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86" t="s">
        <v>113</v>
      </c>
      <c r="AT158" s="186" t="s">
        <v>115</v>
      </c>
      <c r="AU158" s="186" t="s">
        <v>79</v>
      </c>
      <c r="AY158" s="13" t="s">
        <v>114</v>
      </c>
      <c r="BE158" s="187">
        <f t="shared" si="14"/>
        <v>0</v>
      </c>
      <c r="BF158" s="187">
        <f t="shared" si="15"/>
        <v>0</v>
      </c>
      <c r="BG158" s="187">
        <f t="shared" si="16"/>
        <v>0</v>
      </c>
      <c r="BH158" s="187">
        <f t="shared" si="17"/>
        <v>0</v>
      </c>
      <c r="BI158" s="187">
        <f t="shared" si="18"/>
        <v>0</v>
      </c>
      <c r="BJ158" s="13" t="s">
        <v>119</v>
      </c>
      <c r="BK158" s="187">
        <f t="shared" si="19"/>
        <v>0</v>
      </c>
      <c r="BL158" s="13" t="s">
        <v>113</v>
      </c>
      <c r="BM158" s="186" t="s">
        <v>371</v>
      </c>
    </row>
    <row r="159" spans="1:65" s="2" customFormat="1" ht="24.2" customHeight="1">
      <c r="A159" s="30"/>
      <c r="B159" s="31"/>
      <c r="C159" s="175" t="s">
        <v>267</v>
      </c>
      <c r="D159" s="175" t="s">
        <v>115</v>
      </c>
      <c r="E159" s="176" t="s">
        <v>372</v>
      </c>
      <c r="F159" s="177" t="s">
        <v>373</v>
      </c>
      <c r="G159" s="178" t="s">
        <v>173</v>
      </c>
      <c r="H159" s="179">
        <v>2.1</v>
      </c>
      <c r="I159" s="180"/>
      <c r="J159" s="179">
        <f t="shared" si="10"/>
        <v>0</v>
      </c>
      <c r="K159" s="181"/>
      <c r="L159" s="35"/>
      <c r="M159" s="182" t="s">
        <v>1</v>
      </c>
      <c r="N159" s="183" t="s">
        <v>37</v>
      </c>
      <c r="O159" s="67"/>
      <c r="P159" s="184">
        <f t="shared" si="11"/>
        <v>0</v>
      </c>
      <c r="Q159" s="184">
        <v>0</v>
      </c>
      <c r="R159" s="184">
        <f t="shared" si="12"/>
        <v>0</v>
      </c>
      <c r="S159" s="184">
        <v>0</v>
      </c>
      <c r="T159" s="185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86" t="s">
        <v>113</v>
      </c>
      <c r="AT159" s="186" t="s">
        <v>115</v>
      </c>
      <c r="AU159" s="186" t="s">
        <v>79</v>
      </c>
      <c r="AY159" s="13" t="s">
        <v>114</v>
      </c>
      <c r="BE159" s="187">
        <f t="shared" si="14"/>
        <v>0</v>
      </c>
      <c r="BF159" s="187">
        <f t="shared" si="15"/>
        <v>0</v>
      </c>
      <c r="BG159" s="187">
        <f t="shared" si="16"/>
        <v>0</v>
      </c>
      <c r="BH159" s="187">
        <f t="shared" si="17"/>
        <v>0</v>
      </c>
      <c r="BI159" s="187">
        <f t="shared" si="18"/>
        <v>0</v>
      </c>
      <c r="BJ159" s="13" t="s">
        <v>119</v>
      </c>
      <c r="BK159" s="187">
        <f t="shared" si="19"/>
        <v>0</v>
      </c>
      <c r="BL159" s="13" t="s">
        <v>113</v>
      </c>
      <c r="BM159" s="186" t="s">
        <v>374</v>
      </c>
    </row>
    <row r="160" spans="1:65" s="2" customFormat="1" ht="24.2" customHeight="1">
      <c r="A160" s="30"/>
      <c r="B160" s="31"/>
      <c r="C160" s="175" t="s">
        <v>208</v>
      </c>
      <c r="D160" s="175" t="s">
        <v>115</v>
      </c>
      <c r="E160" s="176" t="s">
        <v>375</v>
      </c>
      <c r="F160" s="177" t="s">
        <v>376</v>
      </c>
      <c r="G160" s="178" t="s">
        <v>191</v>
      </c>
      <c r="H160" s="179">
        <v>408</v>
      </c>
      <c r="I160" s="180"/>
      <c r="J160" s="179">
        <f t="shared" si="10"/>
        <v>0</v>
      </c>
      <c r="K160" s="181"/>
      <c r="L160" s="35"/>
      <c r="M160" s="182" t="s">
        <v>1</v>
      </c>
      <c r="N160" s="183" t="s">
        <v>37</v>
      </c>
      <c r="O160" s="67"/>
      <c r="P160" s="184">
        <f t="shared" si="11"/>
        <v>0</v>
      </c>
      <c r="Q160" s="184">
        <v>0</v>
      </c>
      <c r="R160" s="184">
        <f t="shared" si="12"/>
        <v>0</v>
      </c>
      <c r="S160" s="184">
        <v>0</v>
      </c>
      <c r="T160" s="185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86" t="s">
        <v>113</v>
      </c>
      <c r="AT160" s="186" t="s">
        <v>115</v>
      </c>
      <c r="AU160" s="186" t="s">
        <v>79</v>
      </c>
      <c r="AY160" s="13" t="s">
        <v>114</v>
      </c>
      <c r="BE160" s="187">
        <f t="shared" si="14"/>
        <v>0</v>
      </c>
      <c r="BF160" s="187">
        <f t="shared" si="15"/>
        <v>0</v>
      </c>
      <c r="BG160" s="187">
        <f t="shared" si="16"/>
        <v>0</v>
      </c>
      <c r="BH160" s="187">
        <f t="shared" si="17"/>
        <v>0</v>
      </c>
      <c r="BI160" s="187">
        <f t="shared" si="18"/>
        <v>0</v>
      </c>
      <c r="BJ160" s="13" t="s">
        <v>119</v>
      </c>
      <c r="BK160" s="187">
        <f t="shared" si="19"/>
        <v>0</v>
      </c>
      <c r="BL160" s="13" t="s">
        <v>113</v>
      </c>
      <c r="BM160" s="186" t="s">
        <v>377</v>
      </c>
    </row>
    <row r="161" spans="1:65" s="2" customFormat="1" ht="24.2" customHeight="1">
      <c r="A161" s="30"/>
      <c r="B161" s="31"/>
      <c r="C161" s="175" t="s">
        <v>274</v>
      </c>
      <c r="D161" s="175" t="s">
        <v>115</v>
      </c>
      <c r="E161" s="176" t="s">
        <v>378</v>
      </c>
      <c r="F161" s="177" t="s">
        <v>379</v>
      </c>
      <c r="G161" s="178" t="s">
        <v>166</v>
      </c>
      <c r="H161" s="179">
        <v>629</v>
      </c>
      <c r="I161" s="180"/>
      <c r="J161" s="179">
        <f t="shared" si="10"/>
        <v>0</v>
      </c>
      <c r="K161" s="181"/>
      <c r="L161" s="35"/>
      <c r="M161" s="182" t="s">
        <v>1</v>
      </c>
      <c r="N161" s="183" t="s">
        <v>37</v>
      </c>
      <c r="O161" s="67"/>
      <c r="P161" s="184">
        <f t="shared" si="11"/>
        <v>0</v>
      </c>
      <c r="Q161" s="184">
        <v>0</v>
      </c>
      <c r="R161" s="184">
        <f t="shared" si="12"/>
        <v>0</v>
      </c>
      <c r="S161" s="184">
        <v>0</v>
      </c>
      <c r="T161" s="185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86" t="s">
        <v>113</v>
      </c>
      <c r="AT161" s="186" t="s">
        <v>115</v>
      </c>
      <c r="AU161" s="186" t="s">
        <v>79</v>
      </c>
      <c r="AY161" s="13" t="s">
        <v>114</v>
      </c>
      <c r="BE161" s="187">
        <f t="shared" si="14"/>
        <v>0</v>
      </c>
      <c r="BF161" s="187">
        <f t="shared" si="15"/>
        <v>0</v>
      </c>
      <c r="BG161" s="187">
        <f t="shared" si="16"/>
        <v>0</v>
      </c>
      <c r="BH161" s="187">
        <f t="shared" si="17"/>
        <v>0</v>
      </c>
      <c r="BI161" s="187">
        <f t="shared" si="18"/>
        <v>0</v>
      </c>
      <c r="BJ161" s="13" t="s">
        <v>119</v>
      </c>
      <c r="BK161" s="187">
        <f t="shared" si="19"/>
        <v>0</v>
      </c>
      <c r="BL161" s="13" t="s">
        <v>113</v>
      </c>
      <c r="BM161" s="186" t="s">
        <v>380</v>
      </c>
    </row>
    <row r="162" spans="1:65" s="2" customFormat="1" ht="24.2" customHeight="1">
      <c r="A162" s="30"/>
      <c r="B162" s="31"/>
      <c r="C162" s="175" t="s">
        <v>213</v>
      </c>
      <c r="D162" s="175" t="s">
        <v>115</v>
      </c>
      <c r="E162" s="176" t="s">
        <v>381</v>
      </c>
      <c r="F162" s="177" t="s">
        <v>382</v>
      </c>
      <c r="G162" s="178" t="s">
        <v>173</v>
      </c>
      <c r="H162" s="179">
        <v>51.1</v>
      </c>
      <c r="I162" s="180"/>
      <c r="J162" s="179">
        <f t="shared" si="10"/>
        <v>0</v>
      </c>
      <c r="K162" s="181"/>
      <c r="L162" s="35"/>
      <c r="M162" s="182" t="s">
        <v>1</v>
      </c>
      <c r="N162" s="183" t="s">
        <v>37</v>
      </c>
      <c r="O162" s="67"/>
      <c r="P162" s="184">
        <f t="shared" si="11"/>
        <v>0</v>
      </c>
      <c r="Q162" s="184">
        <v>0</v>
      </c>
      <c r="R162" s="184">
        <f t="shared" si="12"/>
        <v>0</v>
      </c>
      <c r="S162" s="184">
        <v>0</v>
      </c>
      <c r="T162" s="185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86" t="s">
        <v>113</v>
      </c>
      <c r="AT162" s="186" t="s">
        <v>115</v>
      </c>
      <c r="AU162" s="186" t="s">
        <v>79</v>
      </c>
      <c r="AY162" s="13" t="s">
        <v>114</v>
      </c>
      <c r="BE162" s="187">
        <f t="shared" si="14"/>
        <v>0</v>
      </c>
      <c r="BF162" s="187">
        <f t="shared" si="15"/>
        <v>0</v>
      </c>
      <c r="BG162" s="187">
        <f t="shared" si="16"/>
        <v>0</v>
      </c>
      <c r="BH162" s="187">
        <f t="shared" si="17"/>
        <v>0</v>
      </c>
      <c r="BI162" s="187">
        <f t="shared" si="18"/>
        <v>0</v>
      </c>
      <c r="BJ162" s="13" t="s">
        <v>119</v>
      </c>
      <c r="BK162" s="187">
        <f t="shared" si="19"/>
        <v>0</v>
      </c>
      <c r="BL162" s="13" t="s">
        <v>113</v>
      </c>
      <c r="BM162" s="186" t="s">
        <v>383</v>
      </c>
    </row>
    <row r="163" spans="1:65" s="2" customFormat="1" ht="24.2" customHeight="1">
      <c r="A163" s="30"/>
      <c r="B163" s="31"/>
      <c r="C163" s="175" t="s">
        <v>283</v>
      </c>
      <c r="D163" s="175" t="s">
        <v>115</v>
      </c>
      <c r="E163" s="176" t="s">
        <v>384</v>
      </c>
      <c r="F163" s="177" t="s">
        <v>385</v>
      </c>
      <c r="G163" s="178" t="s">
        <v>173</v>
      </c>
      <c r="H163" s="179">
        <v>14.2</v>
      </c>
      <c r="I163" s="180"/>
      <c r="J163" s="179">
        <f t="shared" si="10"/>
        <v>0</v>
      </c>
      <c r="K163" s="181"/>
      <c r="L163" s="35"/>
      <c r="M163" s="182" t="s">
        <v>1</v>
      </c>
      <c r="N163" s="183" t="s">
        <v>37</v>
      </c>
      <c r="O163" s="67"/>
      <c r="P163" s="184">
        <f t="shared" si="11"/>
        <v>0</v>
      </c>
      <c r="Q163" s="184">
        <v>0</v>
      </c>
      <c r="R163" s="184">
        <f t="shared" si="12"/>
        <v>0</v>
      </c>
      <c r="S163" s="184">
        <v>0</v>
      </c>
      <c r="T163" s="185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86" t="s">
        <v>113</v>
      </c>
      <c r="AT163" s="186" t="s">
        <v>115</v>
      </c>
      <c r="AU163" s="186" t="s">
        <v>79</v>
      </c>
      <c r="AY163" s="13" t="s">
        <v>114</v>
      </c>
      <c r="BE163" s="187">
        <f t="shared" si="14"/>
        <v>0</v>
      </c>
      <c r="BF163" s="187">
        <f t="shared" si="15"/>
        <v>0</v>
      </c>
      <c r="BG163" s="187">
        <f t="shared" si="16"/>
        <v>0</v>
      </c>
      <c r="BH163" s="187">
        <f t="shared" si="17"/>
        <v>0</v>
      </c>
      <c r="BI163" s="187">
        <f t="shared" si="18"/>
        <v>0</v>
      </c>
      <c r="BJ163" s="13" t="s">
        <v>119</v>
      </c>
      <c r="BK163" s="187">
        <f t="shared" si="19"/>
        <v>0</v>
      </c>
      <c r="BL163" s="13" t="s">
        <v>113</v>
      </c>
      <c r="BM163" s="186" t="s">
        <v>386</v>
      </c>
    </row>
    <row r="164" spans="1:65" s="2" customFormat="1" ht="14.45" customHeight="1">
      <c r="A164" s="30"/>
      <c r="B164" s="31"/>
      <c r="C164" s="175" t="s">
        <v>220</v>
      </c>
      <c r="D164" s="175" t="s">
        <v>115</v>
      </c>
      <c r="E164" s="176" t="s">
        <v>387</v>
      </c>
      <c r="F164" s="177" t="s">
        <v>388</v>
      </c>
      <c r="G164" s="178" t="s">
        <v>265</v>
      </c>
      <c r="H164" s="179">
        <v>6</v>
      </c>
      <c r="I164" s="180"/>
      <c r="J164" s="179">
        <f t="shared" si="10"/>
        <v>0</v>
      </c>
      <c r="K164" s="181"/>
      <c r="L164" s="35"/>
      <c r="M164" s="182" t="s">
        <v>1</v>
      </c>
      <c r="N164" s="183" t="s">
        <v>37</v>
      </c>
      <c r="O164" s="67"/>
      <c r="P164" s="184">
        <f t="shared" si="11"/>
        <v>0</v>
      </c>
      <c r="Q164" s="184">
        <v>0</v>
      </c>
      <c r="R164" s="184">
        <f t="shared" si="12"/>
        <v>0</v>
      </c>
      <c r="S164" s="184">
        <v>0</v>
      </c>
      <c r="T164" s="185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86" t="s">
        <v>113</v>
      </c>
      <c r="AT164" s="186" t="s">
        <v>115</v>
      </c>
      <c r="AU164" s="186" t="s">
        <v>79</v>
      </c>
      <c r="AY164" s="13" t="s">
        <v>114</v>
      </c>
      <c r="BE164" s="187">
        <f t="shared" si="14"/>
        <v>0</v>
      </c>
      <c r="BF164" s="187">
        <f t="shared" si="15"/>
        <v>0</v>
      </c>
      <c r="BG164" s="187">
        <f t="shared" si="16"/>
        <v>0</v>
      </c>
      <c r="BH164" s="187">
        <f t="shared" si="17"/>
        <v>0</v>
      </c>
      <c r="BI164" s="187">
        <f t="shared" si="18"/>
        <v>0</v>
      </c>
      <c r="BJ164" s="13" t="s">
        <v>119</v>
      </c>
      <c r="BK164" s="187">
        <f t="shared" si="19"/>
        <v>0</v>
      </c>
      <c r="BL164" s="13" t="s">
        <v>113</v>
      </c>
      <c r="BM164" s="186" t="s">
        <v>389</v>
      </c>
    </row>
    <row r="165" spans="1:65" s="2" customFormat="1" ht="24.2" customHeight="1">
      <c r="A165" s="30"/>
      <c r="B165" s="31"/>
      <c r="C165" s="175" t="s">
        <v>292</v>
      </c>
      <c r="D165" s="175" t="s">
        <v>115</v>
      </c>
      <c r="E165" s="176" t="s">
        <v>390</v>
      </c>
      <c r="F165" s="177" t="s">
        <v>391</v>
      </c>
      <c r="G165" s="178" t="s">
        <v>179</v>
      </c>
      <c r="H165" s="179">
        <v>15</v>
      </c>
      <c r="I165" s="180"/>
      <c r="J165" s="179">
        <f t="shared" si="10"/>
        <v>0</v>
      </c>
      <c r="K165" s="181"/>
      <c r="L165" s="35"/>
      <c r="M165" s="182" t="s">
        <v>1</v>
      </c>
      <c r="N165" s="183" t="s">
        <v>37</v>
      </c>
      <c r="O165" s="67"/>
      <c r="P165" s="184">
        <f t="shared" si="11"/>
        <v>0</v>
      </c>
      <c r="Q165" s="184">
        <v>0</v>
      </c>
      <c r="R165" s="184">
        <f t="shared" si="12"/>
        <v>0</v>
      </c>
      <c r="S165" s="184">
        <v>0</v>
      </c>
      <c r="T165" s="185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86" t="s">
        <v>113</v>
      </c>
      <c r="AT165" s="186" t="s">
        <v>115</v>
      </c>
      <c r="AU165" s="186" t="s">
        <v>79</v>
      </c>
      <c r="AY165" s="13" t="s">
        <v>114</v>
      </c>
      <c r="BE165" s="187">
        <f t="shared" si="14"/>
        <v>0</v>
      </c>
      <c r="BF165" s="187">
        <f t="shared" si="15"/>
        <v>0</v>
      </c>
      <c r="BG165" s="187">
        <f t="shared" si="16"/>
        <v>0</v>
      </c>
      <c r="BH165" s="187">
        <f t="shared" si="17"/>
        <v>0</v>
      </c>
      <c r="BI165" s="187">
        <f t="shared" si="18"/>
        <v>0</v>
      </c>
      <c r="BJ165" s="13" t="s">
        <v>119</v>
      </c>
      <c r="BK165" s="187">
        <f t="shared" si="19"/>
        <v>0</v>
      </c>
      <c r="BL165" s="13" t="s">
        <v>113</v>
      </c>
      <c r="BM165" s="186" t="s">
        <v>392</v>
      </c>
    </row>
    <row r="166" spans="1:65" s="2" customFormat="1" ht="24.2" customHeight="1">
      <c r="A166" s="30"/>
      <c r="B166" s="31"/>
      <c r="C166" s="175" t="s">
        <v>224</v>
      </c>
      <c r="D166" s="175" t="s">
        <v>115</v>
      </c>
      <c r="E166" s="176" t="s">
        <v>393</v>
      </c>
      <c r="F166" s="177" t="s">
        <v>394</v>
      </c>
      <c r="G166" s="178" t="s">
        <v>191</v>
      </c>
      <c r="H166" s="179">
        <v>270</v>
      </c>
      <c r="I166" s="180"/>
      <c r="J166" s="179">
        <f t="shared" si="10"/>
        <v>0</v>
      </c>
      <c r="K166" s="181"/>
      <c r="L166" s="35"/>
      <c r="M166" s="182" t="s">
        <v>1</v>
      </c>
      <c r="N166" s="183" t="s">
        <v>37</v>
      </c>
      <c r="O166" s="67"/>
      <c r="P166" s="184">
        <f t="shared" si="11"/>
        <v>0</v>
      </c>
      <c r="Q166" s="184">
        <v>0</v>
      </c>
      <c r="R166" s="184">
        <f t="shared" si="12"/>
        <v>0</v>
      </c>
      <c r="S166" s="184">
        <v>0</v>
      </c>
      <c r="T166" s="185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86" t="s">
        <v>113</v>
      </c>
      <c r="AT166" s="186" t="s">
        <v>115</v>
      </c>
      <c r="AU166" s="186" t="s">
        <v>79</v>
      </c>
      <c r="AY166" s="13" t="s">
        <v>114</v>
      </c>
      <c r="BE166" s="187">
        <f t="shared" si="14"/>
        <v>0</v>
      </c>
      <c r="BF166" s="187">
        <f t="shared" si="15"/>
        <v>0</v>
      </c>
      <c r="BG166" s="187">
        <f t="shared" si="16"/>
        <v>0</v>
      </c>
      <c r="BH166" s="187">
        <f t="shared" si="17"/>
        <v>0</v>
      </c>
      <c r="BI166" s="187">
        <f t="shared" si="18"/>
        <v>0</v>
      </c>
      <c r="BJ166" s="13" t="s">
        <v>119</v>
      </c>
      <c r="BK166" s="187">
        <f t="shared" si="19"/>
        <v>0</v>
      </c>
      <c r="BL166" s="13" t="s">
        <v>113</v>
      </c>
      <c r="BM166" s="186" t="s">
        <v>395</v>
      </c>
    </row>
    <row r="167" spans="1:65" s="2" customFormat="1" ht="14.45" customHeight="1">
      <c r="A167" s="30"/>
      <c r="B167" s="31"/>
      <c r="C167" s="175" t="s">
        <v>299</v>
      </c>
      <c r="D167" s="175" t="s">
        <v>115</v>
      </c>
      <c r="E167" s="176" t="s">
        <v>396</v>
      </c>
      <c r="F167" s="177" t="s">
        <v>261</v>
      </c>
      <c r="G167" s="178" t="s">
        <v>179</v>
      </c>
      <c r="H167" s="179">
        <v>143</v>
      </c>
      <c r="I167" s="180"/>
      <c r="J167" s="179">
        <f t="shared" si="10"/>
        <v>0</v>
      </c>
      <c r="K167" s="181"/>
      <c r="L167" s="35"/>
      <c r="M167" s="182" t="s">
        <v>1</v>
      </c>
      <c r="N167" s="183" t="s">
        <v>37</v>
      </c>
      <c r="O167" s="67"/>
      <c r="P167" s="184">
        <f t="shared" si="11"/>
        <v>0</v>
      </c>
      <c r="Q167" s="184">
        <v>0</v>
      </c>
      <c r="R167" s="184">
        <f t="shared" si="12"/>
        <v>0</v>
      </c>
      <c r="S167" s="184">
        <v>0</v>
      </c>
      <c r="T167" s="185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86" t="s">
        <v>113</v>
      </c>
      <c r="AT167" s="186" t="s">
        <v>115</v>
      </c>
      <c r="AU167" s="186" t="s">
        <v>79</v>
      </c>
      <c r="AY167" s="13" t="s">
        <v>114</v>
      </c>
      <c r="BE167" s="187">
        <f t="shared" si="14"/>
        <v>0</v>
      </c>
      <c r="BF167" s="187">
        <f t="shared" si="15"/>
        <v>0</v>
      </c>
      <c r="BG167" s="187">
        <f t="shared" si="16"/>
        <v>0</v>
      </c>
      <c r="BH167" s="187">
        <f t="shared" si="17"/>
        <v>0</v>
      </c>
      <c r="BI167" s="187">
        <f t="shared" si="18"/>
        <v>0</v>
      </c>
      <c r="BJ167" s="13" t="s">
        <v>119</v>
      </c>
      <c r="BK167" s="187">
        <f t="shared" si="19"/>
        <v>0</v>
      </c>
      <c r="BL167" s="13" t="s">
        <v>113</v>
      </c>
      <c r="BM167" s="186" t="s">
        <v>397</v>
      </c>
    </row>
    <row r="168" spans="1:65" s="2" customFormat="1" ht="24.2" customHeight="1">
      <c r="A168" s="30"/>
      <c r="B168" s="31"/>
      <c r="C168" s="175" t="s">
        <v>228</v>
      </c>
      <c r="D168" s="175" t="s">
        <v>115</v>
      </c>
      <c r="E168" s="176" t="s">
        <v>398</v>
      </c>
      <c r="F168" s="177" t="s">
        <v>399</v>
      </c>
      <c r="G168" s="178" t="s">
        <v>265</v>
      </c>
      <c r="H168" s="179">
        <v>10</v>
      </c>
      <c r="I168" s="180"/>
      <c r="J168" s="179">
        <f t="shared" si="10"/>
        <v>0</v>
      </c>
      <c r="K168" s="181"/>
      <c r="L168" s="35"/>
      <c r="M168" s="182" t="s">
        <v>1</v>
      </c>
      <c r="N168" s="183" t="s">
        <v>37</v>
      </c>
      <c r="O168" s="67"/>
      <c r="P168" s="184">
        <f t="shared" si="11"/>
        <v>0</v>
      </c>
      <c r="Q168" s="184">
        <v>0</v>
      </c>
      <c r="R168" s="184">
        <f t="shared" si="12"/>
        <v>0</v>
      </c>
      <c r="S168" s="184">
        <v>0</v>
      </c>
      <c r="T168" s="185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86" t="s">
        <v>113</v>
      </c>
      <c r="AT168" s="186" t="s">
        <v>115</v>
      </c>
      <c r="AU168" s="186" t="s">
        <v>79</v>
      </c>
      <c r="AY168" s="13" t="s">
        <v>114</v>
      </c>
      <c r="BE168" s="187">
        <f t="shared" si="14"/>
        <v>0</v>
      </c>
      <c r="BF168" s="187">
        <f t="shared" si="15"/>
        <v>0</v>
      </c>
      <c r="BG168" s="187">
        <f t="shared" si="16"/>
        <v>0</v>
      </c>
      <c r="BH168" s="187">
        <f t="shared" si="17"/>
        <v>0</v>
      </c>
      <c r="BI168" s="187">
        <f t="shared" si="18"/>
        <v>0</v>
      </c>
      <c r="BJ168" s="13" t="s">
        <v>119</v>
      </c>
      <c r="BK168" s="187">
        <f t="shared" si="19"/>
        <v>0</v>
      </c>
      <c r="BL168" s="13" t="s">
        <v>113</v>
      </c>
      <c r="BM168" s="186" t="s">
        <v>400</v>
      </c>
    </row>
    <row r="169" spans="1:65" s="2" customFormat="1" ht="24.2" customHeight="1">
      <c r="A169" s="30"/>
      <c r="B169" s="31"/>
      <c r="C169" s="175" t="s">
        <v>306</v>
      </c>
      <c r="D169" s="175" t="s">
        <v>115</v>
      </c>
      <c r="E169" s="176" t="s">
        <v>401</v>
      </c>
      <c r="F169" s="177" t="s">
        <v>402</v>
      </c>
      <c r="G169" s="178" t="s">
        <v>166</v>
      </c>
      <c r="H169" s="179">
        <v>8</v>
      </c>
      <c r="I169" s="180"/>
      <c r="J169" s="179">
        <f t="shared" si="10"/>
        <v>0</v>
      </c>
      <c r="K169" s="181"/>
      <c r="L169" s="35"/>
      <c r="M169" s="182" t="s">
        <v>1</v>
      </c>
      <c r="N169" s="183" t="s">
        <v>37</v>
      </c>
      <c r="O169" s="67"/>
      <c r="P169" s="184">
        <f t="shared" si="11"/>
        <v>0</v>
      </c>
      <c r="Q169" s="184">
        <v>0</v>
      </c>
      <c r="R169" s="184">
        <f t="shared" si="12"/>
        <v>0</v>
      </c>
      <c r="S169" s="184">
        <v>0</v>
      </c>
      <c r="T169" s="185">
        <f t="shared" si="1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86" t="s">
        <v>113</v>
      </c>
      <c r="AT169" s="186" t="s">
        <v>115</v>
      </c>
      <c r="AU169" s="186" t="s">
        <v>79</v>
      </c>
      <c r="AY169" s="13" t="s">
        <v>114</v>
      </c>
      <c r="BE169" s="187">
        <f t="shared" si="14"/>
        <v>0</v>
      </c>
      <c r="BF169" s="187">
        <f t="shared" si="15"/>
        <v>0</v>
      </c>
      <c r="BG169" s="187">
        <f t="shared" si="16"/>
        <v>0</v>
      </c>
      <c r="BH169" s="187">
        <f t="shared" si="17"/>
        <v>0</v>
      </c>
      <c r="BI169" s="187">
        <f t="shared" si="18"/>
        <v>0</v>
      </c>
      <c r="BJ169" s="13" t="s">
        <v>119</v>
      </c>
      <c r="BK169" s="187">
        <f t="shared" si="19"/>
        <v>0</v>
      </c>
      <c r="BL169" s="13" t="s">
        <v>113</v>
      </c>
      <c r="BM169" s="186" t="s">
        <v>403</v>
      </c>
    </row>
    <row r="170" spans="1:65" s="2" customFormat="1" ht="24.2" customHeight="1">
      <c r="A170" s="30"/>
      <c r="B170" s="31"/>
      <c r="C170" s="175" t="s">
        <v>232</v>
      </c>
      <c r="D170" s="175" t="s">
        <v>115</v>
      </c>
      <c r="E170" s="176" t="s">
        <v>404</v>
      </c>
      <c r="F170" s="177" t="s">
        <v>405</v>
      </c>
      <c r="G170" s="178" t="s">
        <v>179</v>
      </c>
      <c r="H170" s="179">
        <v>18.2</v>
      </c>
      <c r="I170" s="180"/>
      <c r="J170" s="179">
        <f t="shared" si="10"/>
        <v>0</v>
      </c>
      <c r="K170" s="181"/>
      <c r="L170" s="35"/>
      <c r="M170" s="182" t="s">
        <v>1</v>
      </c>
      <c r="N170" s="183" t="s">
        <v>37</v>
      </c>
      <c r="O170" s="67"/>
      <c r="P170" s="184">
        <f t="shared" si="11"/>
        <v>0</v>
      </c>
      <c r="Q170" s="184">
        <v>0</v>
      </c>
      <c r="R170" s="184">
        <f t="shared" si="12"/>
        <v>0</v>
      </c>
      <c r="S170" s="184">
        <v>0</v>
      </c>
      <c r="T170" s="185">
        <f t="shared" si="1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86" t="s">
        <v>113</v>
      </c>
      <c r="AT170" s="186" t="s">
        <v>115</v>
      </c>
      <c r="AU170" s="186" t="s">
        <v>79</v>
      </c>
      <c r="AY170" s="13" t="s">
        <v>114</v>
      </c>
      <c r="BE170" s="187">
        <f t="shared" si="14"/>
        <v>0</v>
      </c>
      <c r="BF170" s="187">
        <f t="shared" si="15"/>
        <v>0</v>
      </c>
      <c r="BG170" s="187">
        <f t="shared" si="16"/>
        <v>0</v>
      </c>
      <c r="BH170" s="187">
        <f t="shared" si="17"/>
        <v>0</v>
      </c>
      <c r="BI170" s="187">
        <f t="shared" si="18"/>
        <v>0</v>
      </c>
      <c r="BJ170" s="13" t="s">
        <v>119</v>
      </c>
      <c r="BK170" s="187">
        <f t="shared" si="19"/>
        <v>0</v>
      </c>
      <c r="BL170" s="13" t="s">
        <v>113</v>
      </c>
      <c r="BM170" s="186" t="s">
        <v>406</v>
      </c>
    </row>
    <row r="171" spans="1:65" s="2" customFormat="1" ht="14.45" customHeight="1">
      <c r="A171" s="30"/>
      <c r="B171" s="31"/>
      <c r="C171" s="175" t="s">
        <v>407</v>
      </c>
      <c r="D171" s="175" t="s">
        <v>115</v>
      </c>
      <c r="E171" s="176" t="s">
        <v>408</v>
      </c>
      <c r="F171" s="177" t="s">
        <v>409</v>
      </c>
      <c r="G171" s="178" t="s">
        <v>265</v>
      </c>
      <c r="H171" s="179">
        <v>141</v>
      </c>
      <c r="I171" s="180"/>
      <c r="J171" s="179">
        <f t="shared" si="10"/>
        <v>0</v>
      </c>
      <c r="K171" s="181"/>
      <c r="L171" s="35"/>
      <c r="M171" s="182" t="s">
        <v>1</v>
      </c>
      <c r="N171" s="183" t="s">
        <v>37</v>
      </c>
      <c r="O171" s="67"/>
      <c r="P171" s="184">
        <f t="shared" si="11"/>
        <v>0</v>
      </c>
      <c r="Q171" s="184">
        <v>0</v>
      </c>
      <c r="R171" s="184">
        <f t="shared" si="12"/>
        <v>0</v>
      </c>
      <c r="S171" s="184">
        <v>0</v>
      </c>
      <c r="T171" s="185">
        <f t="shared" si="1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86" t="s">
        <v>113</v>
      </c>
      <c r="AT171" s="186" t="s">
        <v>115</v>
      </c>
      <c r="AU171" s="186" t="s">
        <v>79</v>
      </c>
      <c r="AY171" s="13" t="s">
        <v>114</v>
      </c>
      <c r="BE171" s="187">
        <f t="shared" si="14"/>
        <v>0</v>
      </c>
      <c r="BF171" s="187">
        <f t="shared" si="15"/>
        <v>0</v>
      </c>
      <c r="BG171" s="187">
        <f t="shared" si="16"/>
        <v>0</v>
      </c>
      <c r="BH171" s="187">
        <f t="shared" si="17"/>
        <v>0</v>
      </c>
      <c r="BI171" s="187">
        <f t="shared" si="18"/>
        <v>0</v>
      </c>
      <c r="BJ171" s="13" t="s">
        <v>119</v>
      </c>
      <c r="BK171" s="187">
        <f t="shared" si="19"/>
        <v>0</v>
      </c>
      <c r="BL171" s="13" t="s">
        <v>113</v>
      </c>
      <c r="BM171" s="186" t="s">
        <v>410</v>
      </c>
    </row>
    <row r="172" spans="1:65" s="2" customFormat="1" ht="14.45" customHeight="1">
      <c r="A172" s="30"/>
      <c r="B172" s="31"/>
      <c r="C172" s="175" t="s">
        <v>235</v>
      </c>
      <c r="D172" s="175" t="s">
        <v>115</v>
      </c>
      <c r="E172" s="176" t="s">
        <v>411</v>
      </c>
      <c r="F172" s="177" t="s">
        <v>412</v>
      </c>
      <c r="G172" s="178" t="s">
        <v>265</v>
      </c>
      <c r="H172" s="179">
        <v>2</v>
      </c>
      <c r="I172" s="180"/>
      <c r="J172" s="179">
        <f t="shared" si="10"/>
        <v>0</v>
      </c>
      <c r="K172" s="181"/>
      <c r="L172" s="35"/>
      <c r="M172" s="182" t="s">
        <v>1</v>
      </c>
      <c r="N172" s="183" t="s">
        <v>37</v>
      </c>
      <c r="O172" s="67"/>
      <c r="P172" s="184">
        <f t="shared" si="11"/>
        <v>0</v>
      </c>
      <c r="Q172" s="184">
        <v>0</v>
      </c>
      <c r="R172" s="184">
        <f t="shared" si="12"/>
        <v>0</v>
      </c>
      <c r="S172" s="184">
        <v>0</v>
      </c>
      <c r="T172" s="185">
        <f t="shared" si="1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86" t="s">
        <v>113</v>
      </c>
      <c r="AT172" s="186" t="s">
        <v>115</v>
      </c>
      <c r="AU172" s="186" t="s">
        <v>79</v>
      </c>
      <c r="AY172" s="13" t="s">
        <v>114</v>
      </c>
      <c r="BE172" s="187">
        <f t="shared" si="14"/>
        <v>0</v>
      </c>
      <c r="BF172" s="187">
        <f t="shared" si="15"/>
        <v>0</v>
      </c>
      <c r="BG172" s="187">
        <f t="shared" si="16"/>
        <v>0</v>
      </c>
      <c r="BH172" s="187">
        <f t="shared" si="17"/>
        <v>0</v>
      </c>
      <c r="BI172" s="187">
        <f t="shared" si="18"/>
        <v>0</v>
      </c>
      <c r="BJ172" s="13" t="s">
        <v>119</v>
      </c>
      <c r="BK172" s="187">
        <f t="shared" si="19"/>
        <v>0</v>
      </c>
      <c r="BL172" s="13" t="s">
        <v>113</v>
      </c>
      <c r="BM172" s="186" t="s">
        <v>413</v>
      </c>
    </row>
    <row r="173" spans="1:65" s="2" customFormat="1" ht="24.2" customHeight="1">
      <c r="A173" s="30"/>
      <c r="B173" s="31"/>
      <c r="C173" s="175" t="s">
        <v>414</v>
      </c>
      <c r="D173" s="175" t="s">
        <v>115</v>
      </c>
      <c r="E173" s="176" t="s">
        <v>415</v>
      </c>
      <c r="F173" s="177" t="s">
        <v>416</v>
      </c>
      <c r="G173" s="178" t="s">
        <v>118</v>
      </c>
      <c r="H173" s="179">
        <v>1</v>
      </c>
      <c r="I173" s="180"/>
      <c r="J173" s="179">
        <f t="shared" si="10"/>
        <v>0</v>
      </c>
      <c r="K173" s="181"/>
      <c r="L173" s="35"/>
      <c r="M173" s="182" t="s">
        <v>1</v>
      </c>
      <c r="N173" s="183" t="s">
        <v>37</v>
      </c>
      <c r="O173" s="67"/>
      <c r="P173" s="184">
        <f t="shared" si="11"/>
        <v>0</v>
      </c>
      <c r="Q173" s="184">
        <v>0</v>
      </c>
      <c r="R173" s="184">
        <f t="shared" si="12"/>
        <v>0</v>
      </c>
      <c r="S173" s="184">
        <v>0</v>
      </c>
      <c r="T173" s="185">
        <f t="shared" si="1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86" t="s">
        <v>113</v>
      </c>
      <c r="AT173" s="186" t="s">
        <v>115</v>
      </c>
      <c r="AU173" s="186" t="s">
        <v>79</v>
      </c>
      <c r="AY173" s="13" t="s">
        <v>114</v>
      </c>
      <c r="BE173" s="187">
        <f t="shared" si="14"/>
        <v>0</v>
      </c>
      <c r="BF173" s="187">
        <f t="shared" si="15"/>
        <v>0</v>
      </c>
      <c r="BG173" s="187">
        <f t="shared" si="16"/>
        <v>0</v>
      </c>
      <c r="BH173" s="187">
        <f t="shared" si="17"/>
        <v>0</v>
      </c>
      <c r="BI173" s="187">
        <f t="shared" si="18"/>
        <v>0</v>
      </c>
      <c r="BJ173" s="13" t="s">
        <v>119</v>
      </c>
      <c r="BK173" s="187">
        <f t="shared" si="19"/>
        <v>0</v>
      </c>
      <c r="BL173" s="13" t="s">
        <v>113</v>
      </c>
      <c r="BM173" s="186" t="s">
        <v>417</v>
      </c>
    </row>
    <row r="174" spans="1:65" s="11" customFormat="1" ht="25.9" customHeight="1">
      <c r="B174" s="161"/>
      <c r="C174" s="162"/>
      <c r="D174" s="163" t="s">
        <v>70</v>
      </c>
      <c r="E174" s="164" t="s">
        <v>418</v>
      </c>
      <c r="F174" s="164" t="s">
        <v>419</v>
      </c>
      <c r="G174" s="162"/>
      <c r="H174" s="162"/>
      <c r="I174" s="165"/>
      <c r="J174" s="166">
        <f>BK174</f>
        <v>0</v>
      </c>
      <c r="K174" s="162"/>
      <c r="L174" s="167"/>
      <c r="M174" s="168"/>
      <c r="N174" s="169"/>
      <c r="O174" s="169"/>
      <c r="P174" s="170">
        <f>P175</f>
        <v>0</v>
      </c>
      <c r="Q174" s="169"/>
      <c r="R174" s="170">
        <f>R175</f>
        <v>0</v>
      </c>
      <c r="S174" s="169"/>
      <c r="T174" s="171">
        <f>T175</f>
        <v>0</v>
      </c>
      <c r="AR174" s="172" t="s">
        <v>79</v>
      </c>
      <c r="AT174" s="173" t="s">
        <v>70</v>
      </c>
      <c r="AU174" s="173" t="s">
        <v>71</v>
      </c>
      <c r="AY174" s="172" t="s">
        <v>114</v>
      </c>
      <c r="BK174" s="174">
        <f>BK175</f>
        <v>0</v>
      </c>
    </row>
    <row r="175" spans="1:65" s="2" customFormat="1" ht="24.2" customHeight="1">
      <c r="A175" s="30"/>
      <c r="B175" s="31"/>
      <c r="C175" s="175" t="s">
        <v>241</v>
      </c>
      <c r="D175" s="175" t="s">
        <v>115</v>
      </c>
      <c r="E175" s="176" t="s">
        <v>420</v>
      </c>
      <c r="F175" s="177" t="s">
        <v>421</v>
      </c>
      <c r="G175" s="178" t="s">
        <v>179</v>
      </c>
      <c r="H175" s="179">
        <v>148</v>
      </c>
      <c r="I175" s="180"/>
      <c r="J175" s="179">
        <f>ROUND(I175*H175,2)</f>
        <v>0</v>
      </c>
      <c r="K175" s="181"/>
      <c r="L175" s="35"/>
      <c r="M175" s="182" t="s">
        <v>1</v>
      </c>
      <c r="N175" s="183" t="s">
        <v>37</v>
      </c>
      <c r="O175" s="67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86" t="s">
        <v>113</v>
      </c>
      <c r="AT175" s="186" t="s">
        <v>115</v>
      </c>
      <c r="AU175" s="186" t="s">
        <v>79</v>
      </c>
      <c r="AY175" s="13" t="s">
        <v>114</v>
      </c>
      <c r="BE175" s="187">
        <f>IF(N175="základná",J175,0)</f>
        <v>0</v>
      </c>
      <c r="BF175" s="187">
        <f>IF(N175="znížená",J175,0)</f>
        <v>0</v>
      </c>
      <c r="BG175" s="187">
        <f>IF(N175="zákl. prenesená",J175,0)</f>
        <v>0</v>
      </c>
      <c r="BH175" s="187">
        <f>IF(N175="zníž. prenesená",J175,0)</f>
        <v>0</v>
      </c>
      <c r="BI175" s="187">
        <f>IF(N175="nulová",J175,0)</f>
        <v>0</v>
      </c>
      <c r="BJ175" s="13" t="s">
        <v>119</v>
      </c>
      <c r="BK175" s="187">
        <f>ROUND(I175*H175,2)</f>
        <v>0</v>
      </c>
      <c r="BL175" s="13" t="s">
        <v>113</v>
      </c>
      <c r="BM175" s="186" t="s">
        <v>422</v>
      </c>
    </row>
    <row r="176" spans="1:65" s="11" customFormat="1" ht="25.9" customHeight="1">
      <c r="B176" s="161"/>
      <c r="C176" s="162"/>
      <c r="D176" s="163" t="s">
        <v>70</v>
      </c>
      <c r="E176" s="164" t="s">
        <v>278</v>
      </c>
      <c r="F176" s="164" t="s">
        <v>423</v>
      </c>
      <c r="G176" s="162"/>
      <c r="H176" s="162"/>
      <c r="I176" s="165"/>
      <c r="J176" s="166">
        <f>BK176</f>
        <v>0</v>
      </c>
      <c r="K176" s="162"/>
      <c r="L176" s="167"/>
      <c r="M176" s="168"/>
      <c r="N176" s="169"/>
      <c r="O176" s="169"/>
      <c r="P176" s="170">
        <f>SUM(P177:P182)</f>
        <v>0</v>
      </c>
      <c r="Q176" s="169"/>
      <c r="R176" s="170">
        <f>SUM(R177:R182)</f>
        <v>0</v>
      </c>
      <c r="S176" s="169"/>
      <c r="T176" s="171">
        <f>SUM(T177:T182)</f>
        <v>0</v>
      </c>
      <c r="AR176" s="172" t="s">
        <v>79</v>
      </c>
      <c r="AT176" s="173" t="s">
        <v>70</v>
      </c>
      <c r="AU176" s="173" t="s">
        <v>71</v>
      </c>
      <c r="AY176" s="172" t="s">
        <v>114</v>
      </c>
      <c r="BK176" s="174">
        <f>SUM(BK177:BK182)</f>
        <v>0</v>
      </c>
    </row>
    <row r="177" spans="1:65" s="2" customFormat="1" ht="24.2" customHeight="1">
      <c r="A177" s="30"/>
      <c r="B177" s="31"/>
      <c r="C177" s="175" t="s">
        <v>424</v>
      </c>
      <c r="D177" s="175" t="s">
        <v>115</v>
      </c>
      <c r="E177" s="176" t="s">
        <v>253</v>
      </c>
      <c r="F177" s="177" t="s">
        <v>425</v>
      </c>
      <c r="G177" s="178" t="s">
        <v>166</v>
      </c>
      <c r="H177" s="179">
        <v>986</v>
      </c>
      <c r="I177" s="180"/>
      <c r="J177" s="179">
        <f t="shared" ref="J177:J182" si="20">ROUND(I177*H177,2)</f>
        <v>0</v>
      </c>
      <c r="K177" s="181"/>
      <c r="L177" s="35"/>
      <c r="M177" s="182" t="s">
        <v>1</v>
      </c>
      <c r="N177" s="183" t="s">
        <v>37</v>
      </c>
      <c r="O177" s="67"/>
      <c r="P177" s="184">
        <f t="shared" ref="P177:P182" si="21">O177*H177</f>
        <v>0</v>
      </c>
      <c r="Q177" s="184">
        <v>0</v>
      </c>
      <c r="R177" s="184">
        <f t="shared" ref="R177:R182" si="22">Q177*H177</f>
        <v>0</v>
      </c>
      <c r="S177" s="184">
        <v>0</v>
      </c>
      <c r="T177" s="185">
        <f t="shared" ref="T177:T182" si="23"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86" t="s">
        <v>113</v>
      </c>
      <c r="AT177" s="186" t="s">
        <v>115</v>
      </c>
      <c r="AU177" s="186" t="s">
        <v>79</v>
      </c>
      <c r="AY177" s="13" t="s">
        <v>114</v>
      </c>
      <c r="BE177" s="187">
        <f t="shared" ref="BE177:BE182" si="24">IF(N177="základná",J177,0)</f>
        <v>0</v>
      </c>
      <c r="BF177" s="187">
        <f t="shared" ref="BF177:BF182" si="25">IF(N177="znížená",J177,0)</f>
        <v>0</v>
      </c>
      <c r="BG177" s="187">
        <f t="shared" ref="BG177:BG182" si="26">IF(N177="zákl. prenesená",J177,0)</f>
        <v>0</v>
      </c>
      <c r="BH177" s="187">
        <f t="shared" ref="BH177:BH182" si="27">IF(N177="zníž. prenesená",J177,0)</f>
        <v>0</v>
      </c>
      <c r="BI177" s="187">
        <f t="shared" ref="BI177:BI182" si="28">IF(N177="nulová",J177,0)</f>
        <v>0</v>
      </c>
      <c r="BJ177" s="13" t="s">
        <v>119</v>
      </c>
      <c r="BK177" s="187">
        <f t="shared" ref="BK177:BK182" si="29">ROUND(I177*H177,2)</f>
        <v>0</v>
      </c>
      <c r="BL177" s="13" t="s">
        <v>113</v>
      </c>
      <c r="BM177" s="186" t="s">
        <v>426</v>
      </c>
    </row>
    <row r="178" spans="1:65" s="2" customFormat="1" ht="24.2" customHeight="1">
      <c r="A178" s="30"/>
      <c r="B178" s="31"/>
      <c r="C178" s="175" t="s">
        <v>242</v>
      </c>
      <c r="D178" s="175" t="s">
        <v>115</v>
      </c>
      <c r="E178" s="176" t="s">
        <v>256</v>
      </c>
      <c r="F178" s="177" t="s">
        <v>257</v>
      </c>
      <c r="G178" s="178" t="s">
        <v>191</v>
      </c>
      <c r="H178" s="179">
        <v>39</v>
      </c>
      <c r="I178" s="180"/>
      <c r="J178" s="179">
        <f t="shared" si="20"/>
        <v>0</v>
      </c>
      <c r="K178" s="181"/>
      <c r="L178" s="35"/>
      <c r="M178" s="182" t="s">
        <v>1</v>
      </c>
      <c r="N178" s="183" t="s">
        <v>37</v>
      </c>
      <c r="O178" s="67"/>
      <c r="P178" s="184">
        <f t="shared" si="21"/>
        <v>0</v>
      </c>
      <c r="Q178" s="184">
        <v>0</v>
      </c>
      <c r="R178" s="184">
        <f t="shared" si="22"/>
        <v>0</v>
      </c>
      <c r="S178" s="184">
        <v>0</v>
      </c>
      <c r="T178" s="185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86" t="s">
        <v>113</v>
      </c>
      <c r="AT178" s="186" t="s">
        <v>115</v>
      </c>
      <c r="AU178" s="186" t="s">
        <v>79</v>
      </c>
      <c r="AY178" s="13" t="s">
        <v>114</v>
      </c>
      <c r="BE178" s="187">
        <f t="shared" si="24"/>
        <v>0</v>
      </c>
      <c r="BF178" s="187">
        <f t="shared" si="25"/>
        <v>0</v>
      </c>
      <c r="BG178" s="187">
        <f t="shared" si="26"/>
        <v>0</v>
      </c>
      <c r="BH178" s="187">
        <f t="shared" si="27"/>
        <v>0</v>
      </c>
      <c r="BI178" s="187">
        <f t="shared" si="28"/>
        <v>0</v>
      </c>
      <c r="BJ178" s="13" t="s">
        <v>119</v>
      </c>
      <c r="BK178" s="187">
        <f t="shared" si="29"/>
        <v>0</v>
      </c>
      <c r="BL178" s="13" t="s">
        <v>113</v>
      </c>
      <c r="BM178" s="186" t="s">
        <v>427</v>
      </c>
    </row>
    <row r="179" spans="1:65" s="2" customFormat="1" ht="24.2" customHeight="1">
      <c r="A179" s="30"/>
      <c r="B179" s="31"/>
      <c r="C179" s="175" t="s">
        <v>428</v>
      </c>
      <c r="D179" s="175" t="s">
        <v>115</v>
      </c>
      <c r="E179" s="176" t="s">
        <v>429</v>
      </c>
      <c r="F179" s="177" t="s">
        <v>430</v>
      </c>
      <c r="G179" s="178" t="s">
        <v>166</v>
      </c>
      <c r="H179" s="179">
        <v>14</v>
      </c>
      <c r="I179" s="180"/>
      <c r="J179" s="179">
        <f t="shared" si="20"/>
        <v>0</v>
      </c>
      <c r="K179" s="181"/>
      <c r="L179" s="35"/>
      <c r="M179" s="182" t="s">
        <v>1</v>
      </c>
      <c r="N179" s="183" t="s">
        <v>37</v>
      </c>
      <c r="O179" s="67"/>
      <c r="P179" s="184">
        <f t="shared" si="21"/>
        <v>0</v>
      </c>
      <c r="Q179" s="184">
        <v>0</v>
      </c>
      <c r="R179" s="184">
        <f t="shared" si="22"/>
        <v>0</v>
      </c>
      <c r="S179" s="184">
        <v>0</v>
      </c>
      <c r="T179" s="185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86" t="s">
        <v>113</v>
      </c>
      <c r="AT179" s="186" t="s">
        <v>115</v>
      </c>
      <c r="AU179" s="186" t="s">
        <v>79</v>
      </c>
      <c r="AY179" s="13" t="s">
        <v>114</v>
      </c>
      <c r="BE179" s="187">
        <f t="shared" si="24"/>
        <v>0</v>
      </c>
      <c r="BF179" s="187">
        <f t="shared" si="25"/>
        <v>0</v>
      </c>
      <c r="BG179" s="187">
        <f t="shared" si="26"/>
        <v>0</v>
      </c>
      <c r="BH179" s="187">
        <f t="shared" si="27"/>
        <v>0</v>
      </c>
      <c r="BI179" s="187">
        <f t="shared" si="28"/>
        <v>0</v>
      </c>
      <c r="BJ179" s="13" t="s">
        <v>119</v>
      </c>
      <c r="BK179" s="187">
        <f t="shared" si="29"/>
        <v>0</v>
      </c>
      <c r="BL179" s="13" t="s">
        <v>113</v>
      </c>
      <c r="BM179" s="186" t="s">
        <v>431</v>
      </c>
    </row>
    <row r="180" spans="1:65" s="2" customFormat="1" ht="24.2" customHeight="1">
      <c r="A180" s="30"/>
      <c r="B180" s="31"/>
      <c r="C180" s="175" t="s">
        <v>244</v>
      </c>
      <c r="D180" s="175" t="s">
        <v>115</v>
      </c>
      <c r="E180" s="176" t="s">
        <v>432</v>
      </c>
      <c r="F180" s="177" t="s">
        <v>433</v>
      </c>
      <c r="G180" s="178" t="s">
        <v>179</v>
      </c>
      <c r="H180" s="179">
        <v>183</v>
      </c>
      <c r="I180" s="180"/>
      <c r="J180" s="179">
        <f t="shared" si="20"/>
        <v>0</v>
      </c>
      <c r="K180" s="181"/>
      <c r="L180" s="35"/>
      <c r="M180" s="182" t="s">
        <v>1</v>
      </c>
      <c r="N180" s="183" t="s">
        <v>37</v>
      </c>
      <c r="O180" s="67"/>
      <c r="P180" s="184">
        <f t="shared" si="21"/>
        <v>0</v>
      </c>
      <c r="Q180" s="184">
        <v>0</v>
      </c>
      <c r="R180" s="184">
        <f t="shared" si="22"/>
        <v>0</v>
      </c>
      <c r="S180" s="184">
        <v>0</v>
      </c>
      <c r="T180" s="185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86" t="s">
        <v>113</v>
      </c>
      <c r="AT180" s="186" t="s">
        <v>115</v>
      </c>
      <c r="AU180" s="186" t="s">
        <v>79</v>
      </c>
      <c r="AY180" s="13" t="s">
        <v>114</v>
      </c>
      <c r="BE180" s="187">
        <f t="shared" si="24"/>
        <v>0</v>
      </c>
      <c r="BF180" s="187">
        <f t="shared" si="25"/>
        <v>0</v>
      </c>
      <c r="BG180" s="187">
        <f t="shared" si="26"/>
        <v>0</v>
      </c>
      <c r="BH180" s="187">
        <f t="shared" si="27"/>
        <v>0</v>
      </c>
      <c r="BI180" s="187">
        <f t="shared" si="28"/>
        <v>0</v>
      </c>
      <c r="BJ180" s="13" t="s">
        <v>119</v>
      </c>
      <c r="BK180" s="187">
        <f t="shared" si="29"/>
        <v>0</v>
      </c>
      <c r="BL180" s="13" t="s">
        <v>113</v>
      </c>
      <c r="BM180" s="186" t="s">
        <v>434</v>
      </c>
    </row>
    <row r="181" spans="1:65" s="2" customFormat="1" ht="24.2" customHeight="1">
      <c r="A181" s="30"/>
      <c r="B181" s="31"/>
      <c r="C181" s="175" t="s">
        <v>435</v>
      </c>
      <c r="D181" s="175" t="s">
        <v>115</v>
      </c>
      <c r="E181" s="176" t="s">
        <v>436</v>
      </c>
      <c r="F181" s="177" t="s">
        <v>437</v>
      </c>
      <c r="G181" s="178" t="s">
        <v>265</v>
      </c>
      <c r="H181" s="179">
        <v>26</v>
      </c>
      <c r="I181" s="180"/>
      <c r="J181" s="179">
        <f t="shared" si="20"/>
        <v>0</v>
      </c>
      <c r="K181" s="181"/>
      <c r="L181" s="35"/>
      <c r="M181" s="182" t="s">
        <v>1</v>
      </c>
      <c r="N181" s="183" t="s">
        <v>37</v>
      </c>
      <c r="O181" s="67"/>
      <c r="P181" s="184">
        <f t="shared" si="21"/>
        <v>0</v>
      </c>
      <c r="Q181" s="184">
        <v>0</v>
      </c>
      <c r="R181" s="184">
        <f t="shared" si="22"/>
        <v>0</v>
      </c>
      <c r="S181" s="184">
        <v>0</v>
      </c>
      <c r="T181" s="185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86" t="s">
        <v>113</v>
      </c>
      <c r="AT181" s="186" t="s">
        <v>115</v>
      </c>
      <c r="AU181" s="186" t="s">
        <v>79</v>
      </c>
      <c r="AY181" s="13" t="s">
        <v>114</v>
      </c>
      <c r="BE181" s="187">
        <f t="shared" si="24"/>
        <v>0</v>
      </c>
      <c r="BF181" s="187">
        <f t="shared" si="25"/>
        <v>0</v>
      </c>
      <c r="BG181" s="187">
        <f t="shared" si="26"/>
        <v>0</v>
      </c>
      <c r="BH181" s="187">
        <f t="shared" si="27"/>
        <v>0</v>
      </c>
      <c r="BI181" s="187">
        <f t="shared" si="28"/>
        <v>0</v>
      </c>
      <c r="BJ181" s="13" t="s">
        <v>119</v>
      </c>
      <c r="BK181" s="187">
        <f t="shared" si="29"/>
        <v>0</v>
      </c>
      <c r="BL181" s="13" t="s">
        <v>113</v>
      </c>
      <c r="BM181" s="186" t="s">
        <v>438</v>
      </c>
    </row>
    <row r="182" spans="1:65" s="2" customFormat="1" ht="24.2" customHeight="1">
      <c r="A182" s="30"/>
      <c r="B182" s="31"/>
      <c r="C182" s="175" t="s">
        <v>255</v>
      </c>
      <c r="D182" s="175" t="s">
        <v>115</v>
      </c>
      <c r="E182" s="176" t="s">
        <v>271</v>
      </c>
      <c r="F182" s="177" t="s">
        <v>272</v>
      </c>
      <c r="G182" s="178" t="s">
        <v>265</v>
      </c>
      <c r="H182" s="179">
        <v>4</v>
      </c>
      <c r="I182" s="180"/>
      <c r="J182" s="179">
        <f t="shared" si="20"/>
        <v>0</v>
      </c>
      <c r="K182" s="181"/>
      <c r="L182" s="35"/>
      <c r="M182" s="182" t="s">
        <v>1</v>
      </c>
      <c r="N182" s="183" t="s">
        <v>37</v>
      </c>
      <c r="O182" s="67"/>
      <c r="P182" s="184">
        <f t="shared" si="21"/>
        <v>0</v>
      </c>
      <c r="Q182" s="184">
        <v>0</v>
      </c>
      <c r="R182" s="184">
        <f t="shared" si="22"/>
        <v>0</v>
      </c>
      <c r="S182" s="184">
        <v>0</v>
      </c>
      <c r="T182" s="185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86" t="s">
        <v>113</v>
      </c>
      <c r="AT182" s="186" t="s">
        <v>115</v>
      </c>
      <c r="AU182" s="186" t="s">
        <v>79</v>
      </c>
      <c r="AY182" s="13" t="s">
        <v>114</v>
      </c>
      <c r="BE182" s="187">
        <f t="shared" si="24"/>
        <v>0</v>
      </c>
      <c r="BF182" s="187">
        <f t="shared" si="25"/>
        <v>0</v>
      </c>
      <c r="BG182" s="187">
        <f t="shared" si="26"/>
        <v>0</v>
      </c>
      <c r="BH182" s="187">
        <f t="shared" si="27"/>
        <v>0</v>
      </c>
      <c r="BI182" s="187">
        <f t="shared" si="28"/>
        <v>0</v>
      </c>
      <c r="BJ182" s="13" t="s">
        <v>119</v>
      </c>
      <c r="BK182" s="187">
        <f t="shared" si="29"/>
        <v>0</v>
      </c>
      <c r="BL182" s="13" t="s">
        <v>113</v>
      </c>
      <c r="BM182" s="186" t="s">
        <v>439</v>
      </c>
    </row>
    <row r="183" spans="1:65" s="11" customFormat="1" ht="25.9" customHeight="1">
      <c r="B183" s="161"/>
      <c r="C183" s="162"/>
      <c r="D183" s="163" t="s">
        <v>70</v>
      </c>
      <c r="E183" s="164" t="s">
        <v>290</v>
      </c>
      <c r="F183" s="164" t="s">
        <v>440</v>
      </c>
      <c r="G183" s="162"/>
      <c r="H183" s="162"/>
      <c r="I183" s="165"/>
      <c r="J183" s="166">
        <f>BK183</f>
        <v>0</v>
      </c>
      <c r="K183" s="162"/>
      <c r="L183" s="167"/>
      <c r="M183" s="168"/>
      <c r="N183" s="169"/>
      <c r="O183" s="169"/>
      <c r="P183" s="170">
        <f>SUM(P184:P186)</f>
        <v>0</v>
      </c>
      <c r="Q183" s="169"/>
      <c r="R183" s="170">
        <f>SUM(R184:R186)</f>
        <v>0</v>
      </c>
      <c r="S183" s="169"/>
      <c r="T183" s="171">
        <f>SUM(T184:T186)</f>
        <v>0</v>
      </c>
      <c r="AR183" s="172" t="s">
        <v>79</v>
      </c>
      <c r="AT183" s="173" t="s">
        <v>70</v>
      </c>
      <c r="AU183" s="173" t="s">
        <v>71</v>
      </c>
      <c r="AY183" s="172" t="s">
        <v>114</v>
      </c>
      <c r="BK183" s="174">
        <f>SUM(BK184:BK186)</f>
        <v>0</v>
      </c>
    </row>
    <row r="184" spans="1:65" s="2" customFormat="1" ht="24.2" customHeight="1">
      <c r="A184" s="30"/>
      <c r="B184" s="31"/>
      <c r="C184" s="175" t="s">
        <v>441</v>
      </c>
      <c r="D184" s="175" t="s">
        <v>115</v>
      </c>
      <c r="E184" s="176" t="s">
        <v>442</v>
      </c>
      <c r="F184" s="177" t="s">
        <v>443</v>
      </c>
      <c r="G184" s="178" t="s">
        <v>166</v>
      </c>
      <c r="H184" s="179">
        <v>317</v>
      </c>
      <c r="I184" s="180"/>
      <c r="J184" s="179">
        <f>ROUND(I184*H184,2)</f>
        <v>0</v>
      </c>
      <c r="K184" s="181"/>
      <c r="L184" s="35"/>
      <c r="M184" s="182" t="s">
        <v>1</v>
      </c>
      <c r="N184" s="183" t="s">
        <v>37</v>
      </c>
      <c r="O184" s="67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86" t="s">
        <v>113</v>
      </c>
      <c r="AT184" s="186" t="s">
        <v>115</v>
      </c>
      <c r="AU184" s="186" t="s">
        <v>79</v>
      </c>
      <c r="AY184" s="13" t="s">
        <v>114</v>
      </c>
      <c r="BE184" s="187">
        <f>IF(N184="základná",J184,0)</f>
        <v>0</v>
      </c>
      <c r="BF184" s="187">
        <f>IF(N184="znížená",J184,0)</f>
        <v>0</v>
      </c>
      <c r="BG184" s="187">
        <f>IF(N184="zákl. prenesená",J184,0)</f>
        <v>0</v>
      </c>
      <c r="BH184" s="187">
        <f>IF(N184="zníž. prenesená",J184,0)</f>
        <v>0</v>
      </c>
      <c r="BI184" s="187">
        <f>IF(N184="nulová",J184,0)</f>
        <v>0</v>
      </c>
      <c r="BJ184" s="13" t="s">
        <v>119</v>
      </c>
      <c r="BK184" s="187">
        <f>ROUND(I184*H184,2)</f>
        <v>0</v>
      </c>
      <c r="BL184" s="13" t="s">
        <v>113</v>
      </c>
      <c r="BM184" s="186" t="s">
        <v>444</v>
      </c>
    </row>
    <row r="185" spans="1:65" s="2" customFormat="1" ht="24.2" customHeight="1">
      <c r="A185" s="30"/>
      <c r="B185" s="31"/>
      <c r="C185" s="175" t="s">
        <v>258</v>
      </c>
      <c r="D185" s="175" t="s">
        <v>115</v>
      </c>
      <c r="E185" s="176" t="s">
        <v>445</v>
      </c>
      <c r="F185" s="177" t="s">
        <v>446</v>
      </c>
      <c r="G185" s="178" t="s">
        <v>166</v>
      </c>
      <c r="H185" s="179">
        <v>535</v>
      </c>
      <c r="I185" s="180"/>
      <c r="J185" s="179">
        <f>ROUND(I185*H185,2)</f>
        <v>0</v>
      </c>
      <c r="K185" s="181"/>
      <c r="L185" s="35"/>
      <c r="M185" s="182" t="s">
        <v>1</v>
      </c>
      <c r="N185" s="183" t="s">
        <v>37</v>
      </c>
      <c r="O185" s="67"/>
      <c r="P185" s="184">
        <f>O185*H185</f>
        <v>0</v>
      </c>
      <c r="Q185" s="184">
        <v>0</v>
      </c>
      <c r="R185" s="184">
        <f>Q185*H185</f>
        <v>0</v>
      </c>
      <c r="S185" s="184">
        <v>0</v>
      </c>
      <c r="T185" s="185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86" t="s">
        <v>113</v>
      </c>
      <c r="AT185" s="186" t="s">
        <v>115</v>
      </c>
      <c r="AU185" s="186" t="s">
        <v>79</v>
      </c>
      <c r="AY185" s="13" t="s">
        <v>114</v>
      </c>
      <c r="BE185" s="187">
        <f>IF(N185="základná",J185,0)</f>
        <v>0</v>
      </c>
      <c r="BF185" s="187">
        <f>IF(N185="znížená",J185,0)</f>
        <v>0</v>
      </c>
      <c r="BG185" s="187">
        <f>IF(N185="zákl. prenesená",J185,0)</f>
        <v>0</v>
      </c>
      <c r="BH185" s="187">
        <f>IF(N185="zníž. prenesená",J185,0)</f>
        <v>0</v>
      </c>
      <c r="BI185" s="187">
        <f>IF(N185="nulová",J185,0)</f>
        <v>0</v>
      </c>
      <c r="BJ185" s="13" t="s">
        <v>119</v>
      </c>
      <c r="BK185" s="187">
        <f>ROUND(I185*H185,2)</f>
        <v>0</v>
      </c>
      <c r="BL185" s="13" t="s">
        <v>113</v>
      </c>
      <c r="BM185" s="186" t="s">
        <v>447</v>
      </c>
    </row>
    <row r="186" spans="1:65" s="2" customFormat="1" ht="14.45" customHeight="1">
      <c r="A186" s="30"/>
      <c r="B186" s="31"/>
      <c r="C186" s="175" t="s">
        <v>448</v>
      </c>
      <c r="D186" s="175" t="s">
        <v>115</v>
      </c>
      <c r="E186" s="176" t="s">
        <v>449</v>
      </c>
      <c r="F186" s="177" t="s">
        <v>450</v>
      </c>
      <c r="G186" s="178" t="s">
        <v>166</v>
      </c>
      <c r="H186" s="179">
        <v>638</v>
      </c>
      <c r="I186" s="180"/>
      <c r="J186" s="179">
        <f>ROUND(I186*H186,2)</f>
        <v>0</v>
      </c>
      <c r="K186" s="181"/>
      <c r="L186" s="35"/>
      <c r="M186" s="182" t="s">
        <v>1</v>
      </c>
      <c r="N186" s="183" t="s">
        <v>37</v>
      </c>
      <c r="O186" s="67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86" t="s">
        <v>113</v>
      </c>
      <c r="AT186" s="186" t="s">
        <v>115</v>
      </c>
      <c r="AU186" s="186" t="s">
        <v>79</v>
      </c>
      <c r="AY186" s="13" t="s">
        <v>114</v>
      </c>
      <c r="BE186" s="187">
        <f>IF(N186="základná",J186,0)</f>
        <v>0</v>
      </c>
      <c r="BF186" s="187">
        <f>IF(N186="znížená",J186,0)</f>
        <v>0</v>
      </c>
      <c r="BG186" s="187">
        <f>IF(N186="zákl. prenesená",J186,0)</f>
        <v>0</v>
      </c>
      <c r="BH186" s="187">
        <f>IF(N186="zníž. prenesená",J186,0)</f>
        <v>0</v>
      </c>
      <c r="BI186" s="187">
        <f>IF(N186="nulová",J186,0)</f>
        <v>0</v>
      </c>
      <c r="BJ186" s="13" t="s">
        <v>119</v>
      </c>
      <c r="BK186" s="187">
        <f>ROUND(I186*H186,2)</f>
        <v>0</v>
      </c>
      <c r="BL186" s="13" t="s">
        <v>113</v>
      </c>
      <c r="BM186" s="186" t="s">
        <v>451</v>
      </c>
    </row>
    <row r="187" spans="1:65" s="11" customFormat="1" ht="25.9" customHeight="1">
      <c r="B187" s="161"/>
      <c r="C187" s="162"/>
      <c r="D187" s="163" t="s">
        <v>70</v>
      </c>
      <c r="E187" s="164" t="s">
        <v>452</v>
      </c>
      <c r="F187" s="164" t="s">
        <v>453</v>
      </c>
      <c r="G187" s="162"/>
      <c r="H187" s="162"/>
      <c r="I187" s="165"/>
      <c r="J187" s="166">
        <f>BK187</f>
        <v>0</v>
      </c>
      <c r="K187" s="162"/>
      <c r="L187" s="167"/>
      <c r="M187" s="168"/>
      <c r="N187" s="169"/>
      <c r="O187" s="169"/>
      <c r="P187" s="170">
        <f>SUM(P188:P193)</f>
        <v>0</v>
      </c>
      <c r="Q187" s="169"/>
      <c r="R187" s="170">
        <f>SUM(R188:R193)</f>
        <v>0</v>
      </c>
      <c r="S187" s="169"/>
      <c r="T187" s="171">
        <f>SUM(T188:T193)</f>
        <v>0</v>
      </c>
      <c r="AR187" s="172" t="s">
        <v>79</v>
      </c>
      <c r="AT187" s="173" t="s">
        <v>70</v>
      </c>
      <c r="AU187" s="173" t="s">
        <v>71</v>
      </c>
      <c r="AY187" s="172" t="s">
        <v>114</v>
      </c>
      <c r="BK187" s="174">
        <f>SUM(BK188:BK193)</f>
        <v>0</v>
      </c>
    </row>
    <row r="188" spans="1:65" s="2" customFormat="1" ht="14.45" customHeight="1">
      <c r="A188" s="30"/>
      <c r="B188" s="31"/>
      <c r="C188" s="175" t="s">
        <v>262</v>
      </c>
      <c r="D188" s="175" t="s">
        <v>115</v>
      </c>
      <c r="E188" s="176" t="s">
        <v>454</v>
      </c>
      <c r="F188" s="177" t="s">
        <v>455</v>
      </c>
      <c r="G188" s="178" t="s">
        <v>179</v>
      </c>
      <c r="H188" s="179">
        <v>192</v>
      </c>
      <c r="I188" s="180"/>
      <c r="J188" s="179">
        <f t="shared" ref="J188:J193" si="30">ROUND(I188*H188,2)</f>
        <v>0</v>
      </c>
      <c r="K188" s="181"/>
      <c r="L188" s="35"/>
      <c r="M188" s="182" t="s">
        <v>1</v>
      </c>
      <c r="N188" s="183" t="s">
        <v>37</v>
      </c>
      <c r="O188" s="67"/>
      <c r="P188" s="184">
        <f t="shared" ref="P188:P193" si="31">O188*H188</f>
        <v>0</v>
      </c>
      <c r="Q188" s="184">
        <v>0</v>
      </c>
      <c r="R188" s="184">
        <f t="shared" ref="R188:R193" si="32">Q188*H188</f>
        <v>0</v>
      </c>
      <c r="S188" s="184">
        <v>0</v>
      </c>
      <c r="T188" s="185">
        <f t="shared" ref="T188:T193" si="33"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86" t="s">
        <v>113</v>
      </c>
      <c r="AT188" s="186" t="s">
        <v>115</v>
      </c>
      <c r="AU188" s="186" t="s">
        <v>79</v>
      </c>
      <c r="AY188" s="13" t="s">
        <v>114</v>
      </c>
      <c r="BE188" s="187">
        <f t="shared" ref="BE188:BE193" si="34">IF(N188="základná",J188,0)</f>
        <v>0</v>
      </c>
      <c r="BF188" s="187">
        <f t="shared" ref="BF188:BF193" si="35">IF(N188="znížená",J188,0)</f>
        <v>0</v>
      </c>
      <c r="BG188" s="187">
        <f t="shared" ref="BG188:BG193" si="36">IF(N188="zákl. prenesená",J188,0)</f>
        <v>0</v>
      </c>
      <c r="BH188" s="187">
        <f t="shared" ref="BH188:BH193" si="37">IF(N188="zníž. prenesená",J188,0)</f>
        <v>0</v>
      </c>
      <c r="BI188" s="187">
        <f t="shared" ref="BI188:BI193" si="38">IF(N188="nulová",J188,0)</f>
        <v>0</v>
      </c>
      <c r="BJ188" s="13" t="s">
        <v>119</v>
      </c>
      <c r="BK188" s="187">
        <f t="shared" ref="BK188:BK193" si="39">ROUND(I188*H188,2)</f>
        <v>0</v>
      </c>
      <c r="BL188" s="13" t="s">
        <v>113</v>
      </c>
      <c r="BM188" s="186" t="s">
        <v>456</v>
      </c>
    </row>
    <row r="189" spans="1:65" s="2" customFormat="1" ht="24.2" customHeight="1">
      <c r="A189" s="30"/>
      <c r="B189" s="31"/>
      <c r="C189" s="175" t="s">
        <v>457</v>
      </c>
      <c r="D189" s="175" t="s">
        <v>115</v>
      </c>
      <c r="E189" s="176" t="s">
        <v>458</v>
      </c>
      <c r="F189" s="177" t="s">
        <v>459</v>
      </c>
      <c r="G189" s="178" t="s">
        <v>191</v>
      </c>
      <c r="H189" s="179">
        <v>123</v>
      </c>
      <c r="I189" s="180"/>
      <c r="J189" s="179">
        <f t="shared" si="30"/>
        <v>0</v>
      </c>
      <c r="K189" s="181"/>
      <c r="L189" s="35"/>
      <c r="M189" s="182" t="s">
        <v>1</v>
      </c>
      <c r="N189" s="183" t="s">
        <v>37</v>
      </c>
      <c r="O189" s="67"/>
      <c r="P189" s="184">
        <f t="shared" si="31"/>
        <v>0</v>
      </c>
      <c r="Q189" s="184">
        <v>0</v>
      </c>
      <c r="R189" s="184">
        <f t="shared" si="32"/>
        <v>0</v>
      </c>
      <c r="S189" s="184">
        <v>0</v>
      </c>
      <c r="T189" s="185">
        <f t="shared" si="3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86" t="s">
        <v>113</v>
      </c>
      <c r="AT189" s="186" t="s">
        <v>115</v>
      </c>
      <c r="AU189" s="186" t="s">
        <v>79</v>
      </c>
      <c r="AY189" s="13" t="s">
        <v>114</v>
      </c>
      <c r="BE189" s="187">
        <f t="shared" si="34"/>
        <v>0</v>
      </c>
      <c r="BF189" s="187">
        <f t="shared" si="35"/>
        <v>0</v>
      </c>
      <c r="BG189" s="187">
        <f t="shared" si="36"/>
        <v>0</v>
      </c>
      <c r="BH189" s="187">
        <f t="shared" si="37"/>
        <v>0</v>
      </c>
      <c r="BI189" s="187">
        <f t="shared" si="38"/>
        <v>0</v>
      </c>
      <c r="BJ189" s="13" t="s">
        <v>119</v>
      </c>
      <c r="BK189" s="187">
        <f t="shared" si="39"/>
        <v>0</v>
      </c>
      <c r="BL189" s="13" t="s">
        <v>113</v>
      </c>
      <c r="BM189" s="186" t="s">
        <v>460</v>
      </c>
    </row>
    <row r="190" spans="1:65" s="2" customFormat="1" ht="24.2" customHeight="1">
      <c r="A190" s="30"/>
      <c r="B190" s="31"/>
      <c r="C190" s="175" t="s">
        <v>270</v>
      </c>
      <c r="D190" s="175" t="s">
        <v>115</v>
      </c>
      <c r="E190" s="176" t="s">
        <v>461</v>
      </c>
      <c r="F190" s="177" t="s">
        <v>462</v>
      </c>
      <c r="G190" s="178" t="s">
        <v>173</v>
      </c>
      <c r="H190" s="179">
        <v>13.5</v>
      </c>
      <c r="I190" s="180"/>
      <c r="J190" s="179">
        <f t="shared" si="30"/>
        <v>0</v>
      </c>
      <c r="K190" s="181"/>
      <c r="L190" s="35"/>
      <c r="M190" s="182" t="s">
        <v>1</v>
      </c>
      <c r="N190" s="183" t="s">
        <v>37</v>
      </c>
      <c r="O190" s="67"/>
      <c r="P190" s="184">
        <f t="shared" si="31"/>
        <v>0</v>
      </c>
      <c r="Q190" s="184">
        <v>0</v>
      </c>
      <c r="R190" s="184">
        <f t="shared" si="32"/>
        <v>0</v>
      </c>
      <c r="S190" s="184">
        <v>0</v>
      </c>
      <c r="T190" s="185">
        <f t="shared" si="3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86" t="s">
        <v>113</v>
      </c>
      <c r="AT190" s="186" t="s">
        <v>115</v>
      </c>
      <c r="AU190" s="186" t="s">
        <v>79</v>
      </c>
      <c r="AY190" s="13" t="s">
        <v>114</v>
      </c>
      <c r="BE190" s="187">
        <f t="shared" si="34"/>
        <v>0</v>
      </c>
      <c r="BF190" s="187">
        <f t="shared" si="35"/>
        <v>0</v>
      </c>
      <c r="BG190" s="187">
        <f t="shared" si="36"/>
        <v>0</v>
      </c>
      <c r="BH190" s="187">
        <f t="shared" si="37"/>
        <v>0</v>
      </c>
      <c r="BI190" s="187">
        <f t="shared" si="38"/>
        <v>0</v>
      </c>
      <c r="BJ190" s="13" t="s">
        <v>119</v>
      </c>
      <c r="BK190" s="187">
        <f t="shared" si="39"/>
        <v>0</v>
      </c>
      <c r="BL190" s="13" t="s">
        <v>113</v>
      </c>
      <c r="BM190" s="186" t="s">
        <v>463</v>
      </c>
    </row>
    <row r="191" spans="1:65" s="2" customFormat="1" ht="24.2" customHeight="1">
      <c r="A191" s="30"/>
      <c r="B191" s="31"/>
      <c r="C191" s="175" t="s">
        <v>464</v>
      </c>
      <c r="D191" s="175" t="s">
        <v>115</v>
      </c>
      <c r="E191" s="176" t="s">
        <v>465</v>
      </c>
      <c r="F191" s="177" t="s">
        <v>466</v>
      </c>
      <c r="G191" s="178" t="s">
        <v>166</v>
      </c>
      <c r="H191" s="179">
        <v>408</v>
      </c>
      <c r="I191" s="180"/>
      <c r="J191" s="179">
        <f t="shared" si="30"/>
        <v>0</v>
      </c>
      <c r="K191" s="181"/>
      <c r="L191" s="35"/>
      <c r="M191" s="182" t="s">
        <v>1</v>
      </c>
      <c r="N191" s="183" t="s">
        <v>37</v>
      </c>
      <c r="O191" s="67"/>
      <c r="P191" s="184">
        <f t="shared" si="31"/>
        <v>0</v>
      </c>
      <c r="Q191" s="184">
        <v>0</v>
      </c>
      <c r="R191" s="184">
        <f t="shared" si="32"/>
        <v>0</v>
      </c>
      <c r="S191" s="184">
        <v>0</v>
      </c>
      <c r="T191" s="185">
        <f t="shared" si="3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86" t="s">
        <v>113</v>
      </c>
      <c r="AT191" s="186" t="s">
        <v>115</v>
      </c>
      <c r="AU191" s="186" t="s">
        <v>79</v>
      </c>
      <c r="AY191" s="13" t="s">
        <v>114</v>
      </c>
      <c r="BE191" s="187">
        <f t="shared" si="34"/>
        <v>0</v>
      </c>
      <c r="BF191" s="187">
        <f t="shared" si="35"/>
        <v>0</v>
      </c>
      <c r="BG191" s="187">
        <f t="shared" si="36"/>
        <v>0</v>
      </c>
      <c r="BH191" s="187">
        <f t="shared" si="37"/>
        <v>0</v>
      </c>
      <c r="BI191" s="187">
        <f t="shared" si="38"/>
        <v>0</v>
      </c>
      <c r="BJ191" s="13" t="s">
        <v>119</v>
      </c>
      <c r="BK191" s="187">
        <f t="shared" si="39"/>
        <v>0</v>
      </c>
      <c r="BL191" s="13" t="s">
        <v>113</v>
      </c>
      <c r="BM191" s="186" t="s">
        <v>467</v>
      </c>
    </row>
    <row r="192" spans="1:65" s="2" customFormat="1" ht="14.45" customHeight="1">
      <c r="A192" s="30"/>
      <c r="B192" s="31"/>
      <c r="C192" s="175" t="s">
        <v>273</v>
      </c>
      <c r="D192" s="175" t="s">
        <v>115</v>
      </c>
      <c r="E192" s="176" t="s">
        <v>468</v>
      </c>
      <c r="F192" s="177" t="s">
        <v>469</v>
      </c>
      <c r="G192" s="178" t="s">
        <v>166</v>
      </c>
      <c r="H192" s="179">
        <v>408</v>
      </c>
      <c r="I192" s="180"/>
      <c r="J192" s="179">
        <f t="shared" si="30"/>
        <v>0</v>
      </c>
      <c r="K192" s="181"/>
      <c r="L192" s="35"/>
      <c r="M192" s="182" t="s">
        <v>1</v>
      </c>
      <c r="N192" s="183" t="s">
        <v>37</v>
      </c>
      <c r="O192" s="67"/>
      <c r="P192" s="184">
        <f t="shared" si="31"/>
        <v>0</v>
      </c>
      <c r="Q192" s="184">
        <v>0</v>
      </c>
      <c r="R192" s="184">
        <f t="shared" si="32"/>
        <v>0</v>
      </c>
      <c r="S192" s="184">
        <v>0</v>
      </c>
      <c r="T192" s="185">
        <f t="shared" si="3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86" t="s">
        <v>113</v>
      </c>
      <c r="AT192" s="186" t="s">
        <v>115</v>
      </c>
      <c r="AU192" s="186" t="s">
        <v>79</v>
      </c>
      <c r="AY192" s="13" t="s">
        <v>114</v>
      </c>
      <c r="BE192" s="187">
        <f t="shared" si="34"/>
        <v>0</v>
      </c>
      <c r="BF192" s="187">
        <f t="shared" si="35"/>
        <v>0</v>
      </c>
      <c r="BG192" s="187">
        <f t="shared" si="36"/>
        <v>0</v>
      </c>
      <c r="BH192" s="187">
        <f t="shared" si="37"/>
        <v>0</v>
      </c>
      <c r="BI192" s="187">
        <f t="shared" si="38"/>
        <v>0</v>
      </c>
      <c r="BJ192" s="13" t="s">
        <v>119</v>
      </c>
      <c r="BK192" s="187">
        <f t="shared" si="39"/>
        <v>0</v>
      </c>
      <c r="BL192" s="13" t="s">
        <v>113</v>
      </c>
      <c r="BM192" s="186" t="s">
        <v>470</v>
      </c>
    </row>
    <row r="193" spans="1:65" s="2" customFormat="1" ht="14.45" customHeight="1">
      <c r="A193" s="30"/>
      <c r="B193" s="31"/>
      <c r="C193" s="175" t="s">
        <v>471</v>
      </c>
      <c r="D193" s="175" t="s">
        <v>115</v>
      </c>
      <c r="E193" s="176" t="s">
        <v>472</v>
      </c>
      <c r="F193" s="177" t="s">
        <v>473</v>
      </c>
      <c r="G193" s="178" t="s">
        <v>265</v>
      </c>
      <c r="H193" s="179">
        <v>2</v>
      </c>
      <c r="I193" s="180"/>
      <c r="J193" s="179">
        <f t="shared" si="30"/>
        <v>0</v>
      </c>
      <c r="K193" s="181"/>
      <c r="L193" s="35"/>
      <c r="M193" s="182" t="s">
        <v>1</v>
      </c>
      <c r="N193" s="183" t="s">
        <v>37</v>
      </c>
      <c r="O193" s="67"/>
      <c r="P193" s="184">
        <f t="shared" si="31"/>
        <v>0</v>
      </c>
      <c r="Q193" s="184">
        <v>0</v>
      </c>
      <c r="R193" s="184">
        <f t="shared" si="32"/>
        <v>0</v>
      </c>
      <c r="S193" s="184">
        <v>0</v>
      </c>
      <c r="T193" s="185">
        <f t="shared" si="3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86" t="s">
        <v>113</v>
      </c>
      <c r="AT193" s="186" t="s">
        <v>115</v>
      </c>
      <c r="AU193" s="186" t="s">
        <v>79</v>
      </c>
      <c r="AY193" s="13" t="s">
        <v>114</v>
      </c>
      <c r="BE193" s="187">
        <f t="shared" si="34"/>
        <v>0</v>
      </c>
      <c r="BF193" s="187">
        <f t="shared" si="35"/>
        <v>0</v>
      </c>
      <c r="BG193" s="187">
        <f t="shared" si="36"/>
        <v>0</v>
      </c>
      <c r="BH193" s="187">
        <f t="shared" si="37"/>
        <v>0</v>
      </c>
      <c r="BI193" s="187">
        <f t="shared" si="38"/>
        <v>0</v>
      </c>
      <c r="BJ193" s="13" t="s">
        <v>119</v>
      </c>
      <c r="BK193" s="187">
        <f t="shared" si="39"/>
        <v>0</v>
      </c>
      <c r="BL193" s="13" t="s">
        <v>113</v>
      </c>
      <c r="BM193" s="186" t="s">
        <v>474</v>
      </c>
    </row>
    <row r="194" spans="1:65" s="11" customFormat="1" ht="25.9" customHeight="1">
      <c r="B194" s="161"/>
      <c r="C194" s="162"/>
      <c r="D194" s="163" t="s">
        <v>70</v>
      </c>
      <c r="E194" s="164" t="s">
        <v>475</v>
      </c>
      <c r="F194" s="164" t="s">
        <v>476</v>
      </c>
      <c r="G194" s="162"/>
      <c r="H194" s="162"/>
      <c r="I194" s="165"/>
      <c r="J194" s="166">
        <f>BK194</f>
        <v>0</v>
      </c>
      <c r="K194" s="162"/>
      <c r="L194" s="167"/>
      <c r="M194" s="168"/>
      <c r="N194" s="169"/>
      <c r="O194" s="169"/>
      <c r="P194" s="170">
        <f>SUM(P195:P197)</f>
        <v>0</v>
      </c>
      <c r="Q194" s="169"/>
      <c r="R194" s="170">
        <f>SUM(R195:R197)</f>
        <v>0</v>
      </c>
      <c r="S194" s="169"/>
      <c r="T194" s="171">
        <f>SUM(T195:T197)</f>
        <v>0</v>
      </c>
      <c r="AR194" s="172" t="s">
        <v>79</v>
      </c>
      <c r="AT194" s="173" t="s">
        <v>70</v>
      </c>
      <c r="AU194" s="173" t="s">
        <v>71</v>
      </c>
      <c r="AY194" s="172" t="s">
        <v>114</v>
      </c>
      <c r="BK194" s="174">
        <f>SUM(BK195:BK197)</f>
        <v>0</v>
      </c>
    </row>
    <row r="195" spans="1:65" s="2" customFormat="1" ht="14.45" customHeight="1">
      <c r="A195" s="30"/>
      <c r="B195" s="31"/>
      <c r="C195" s="175" t="s">
        <v>277</v>
      </c>
      <c r="D195" s="175" t="s">
        <v>115</v>
      </c>
      <c r="E195" s="176" t="s">
        <v>477</v>
      </c>
      <c r="F195" s="177" t="s">
        <v>478</v>
      </c>
      <c r="G195" s="178" t="s">
        <v>191</v>
      </c>
      <c r="H195" s="179">
        <v>28</v>
      </c>
      <c r="I195" s="180"/>
      <c r="J195" s="179">
        <f>ROUND(I195*H195,2)</f>
        <v>0</v>
      </c>
      <c r="K195" s="181"/>
      <c r="L195" s="35"/>
      <c r="M195" s="182" t="s">
        <v>1</v>
      </c>
      <c r="N195" s="183" t="s">
        <v>37</v>
      </c>
      <c r="O195" s="67"/>
      <c r="P195" s="184">
        <f>O195*H195</f>
        <v>0</v>
      </c>
      <c r="Q195" s="184">
        <v>0</v>
      </c>
      <c r="R195" s="184">
        <f>Q195*H195</f>
        <v>0</v>
      </c>
      <c r="S195" s="184">
        <v>0</v>
      </c>
      <c r="T195" s="185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86" t="s">
        <v>113</v>
      </c>
      <c r="AT195" s="186" t="s">
        <v>115</v>
      </c>
      <c r="AU195" s="186" t="s">
        <v>79</v>
      </c>
      <c r="AY195" s="13" t="s">
        <v>114</v>
      </c>
      <c r="BE195" s="187">
        <f>IF(N195="základná",J195,0)</f>
        <v>0</v>
      </c>
      <c r="BF195" s="187">
        <f>IF(N195="znížená",J195,0)</f>
        <v>0</v>
      </c>
      <c r="BG195" s="187">
        <f>IF(N195="zákl. prenesená",J195,0)</f>
        <v>0</v>
      </c>
      <c r="BH195" s="187">
        <f>IF(N195="zníž. prenesená",J195,0)</f>
        <v>0</v>
      </c>
      <c r="BI195" s="187">
        <f>IF(N195="nulová",J195,0)</f>
        <v>0</v>
      </c>
      <c r="BJ195" s="13" t="s">
        <v>119</v>
      </c>
      <c r="BK195" s="187">
        <f>ROUND(I195*H195,2)</f>
        <v>0</v>
      </c>
      <c r="BL195" s="13" t="s">
        <v>113</v>
      </c>
      <c r="BM195" s="186" t="s">
        <v>479</v>
      </c>
    </row>
    <row r="196" spans="1:65" s="2" customFormat="1" ht="24.2" customHeight="1">
      <c r="A196" s="30"/>
      <c r="B196" s="31"/>
      <c r="C196" s="175" t="s">
        <v>480</v>
      </c>
      <c r="D196" s="175" t="s">
        <v>115</v>
      </c>
      <c r="E196" s="176" t="s">
        <v>481</v>
      </c>
      <c r="F196" s="177" t="s">
        <v>482</v>
      </c>
      <c r="G196" s="178" t="s">
        <v>191</v>
      </c>
      <c r="H196" s="179">
        <v>46</v>
      </c>
      <c r="I196" s="180"/>
      <c r="J196" s="179">
        <f>ROUND(I196*H196,2)</f>
        <v>0</v>
      </c>
      <c r="K196" s="181"/>
      <c r="L196" s="35"/>
      <c r="M196" s="182" t="s">
        <v>1</v>
      </c>
      <c r="N196" s="183" t="s">
        <v>37</v>
      </c>
      <c r="O196" s="67"/>
      <c r="P196" s="184">
        <f>O196*H196</f>
        <v>0</v>
      </c>
      <c r="Q196" s="184">
        <v>0</v>
      </c>
      <c r="R196" s="184">
        <f>Q196*H196</f>
        <v>0</v>
      </c>
      <c r="S196" s="184">
        <v>0</v>
      </c>
      <c r="T196" s="185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86" t="s">
        <v>113</v>
      </c>
      <c r="AT196" s="186" t="s">
        <v>115</v>
      </c>
      <c r="AU196" s="186" t="s">
        <v>79</v>
      </c>
      <c r="AY196" s="13" t="s">
        <v>114</v>
      </c>
      <c r="BE196" s="187">
        <f>IF(N196="základná",J196,0)</f>
        <v>0</v>
      </c>
      <c r="BF196" s="187">
        <f>IF(N196="znížená",J196,0)</f>
        <v>0</v>
      </c>
      <c r="BG196" s="187">
        <f>IF(N196="zákl. prenesená",J196,0)</f>
        <v>0</v>
      </c>
      <c r="BH196" s="187">
        <f>IF(N196="zníž. prenesená",J196,0)</f>
        <v>0</v>
      </c>
      <c r="BI196" s="187">
        <f>IF(N196="nulová",J196,0)</f>
        <v>0</v>
      </c>
      <c r="BJ196" s="13" t="s">
        <v>119</v>
      </c>
      <c r="BK196" s="187">
        <f>ROUND(I196*H196,2)</f>
        <v>0</v>
      </c>
      <c r="BL196" s="13" t="s">
        <v>113</v>
      </c>
      <c r="BM196" s="186" t="s">
        <v>483</v>
      </c>
    </row>
    <row r="197" spans="1:65" s="2" customFormat="1" ht="14.45" customHeight="1">
      <c r="A197" s="30"/>
      <c r="B197" s="31"/>
      <c r="C197" s="175" t="s">
        <v>282</v>
      </c>
      <c r="D197" s="175" t="s">
        <v>115</v>
      </c>
      <c r="E197" s="176" t="s">
        <v>484</v>
      </c>
      <c r="F197" s="177" t="s">
        <v>485</v>
      </c>
      <c r="G197" s="178" t="s">
        <v>166</v>
      </c>
      <c r="H197" s="179">
        <v>302</v>
      </c>
      <c r="I197" s="180"/>
      <c r="J197" s="179">
        <f>ROUND(I197*H197,2)</f>
        <v>0</v>
      </c>
      <c r="K197" s="181"/>
      <c r="L197" s="35"/>
      <c r="M197" s="182" t="s">
        <v>1</v>
      </c>
      <c r="N197" s="183" t="s">
        <v>37</v>
      </c>
      <c r="O197" s="67"/>
      <c r="P197" s="184">
        <f>O197*H197</f>
        <v>0</v>
      </c>
      <c r="Q197" s="184">
        <v>0</v>
      </c>
      <c r="R197" s="184">
        <f>Q197*H197</f>
        <v>0</v>
      </c>
      <c r="S197" s="184">
        <v>0</v>
      </c>
      <c r="T197" s="185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86" t="s">
        <v>113</v>
      </c>
      <c r="AT197" s="186" t="s">
        <v>115</v>
      </c>
      <c r="AU197" s="186" t="s">
        <v>79</v>
      </c>
      <c r="AY197" s="13" t="s">
        <v>114</v>
      </c>
      <c r="BE197" s="187">
        <f>IF(N197="základná",J197,0)</f>
        <v>0</v>
      </c>
      <c r="BF197" s="187">
        <f>IF(N197="znížená",J197,0)</f>
        <v>0</v>
      </c>
      <c r="BG197" s="187">
        <f>IF(N197="zákl. prenesená",J197,0)</f>
        <v>0</v>
      </c>
      <c r="BH197" s="187">
        <f>IF(N197="zníž. prenesená",J197,0)</f>
        <v>0</v>
      </c>
      <c r="BI197" s="187">
        <f>IF(N197="nulová",J197,0)</f>
        <v>0</v>
      </c>
      <c r="BJ197" s="13" t="s">
        <v>119</v>
      </c>
      <c r="BK197" s="187">
        <f>ROUND(I197*H197,2)</f>
        <v>0</v>
      </c>
      <c r="BL197" s="13" t="s">
        <v>113</v>
      </c>
      <c r="BM197" s="186" t="s">
        <v>486</v>
      </c>
    </row>
    <row r="198" spans="1:65" s="11" customFormat="1" ht="25.9" customHeight="1">
      <c r="B198" s="161"/>
      <c r="C198" s="162"/>
      <c r="D198" s="163" t="s">
        <v>70</v>
      </c>
      <c r="E198" s="164" t="s">
        <v>487</v>
      </c>
      <c r="F198" s="164" t="s">
        <v>488</v>
      </c>
      <c r="G198" s="162"/>
      <c r="H198" s="162"/>
      <c r="I198" s="165"/>
      <c r="J198" s="166">
        <f>BK198</f>
        <v>0</v>
      </c>
      <c r="K198" s="162"/>
      <c r="L198" s="167"/>
      <c r="M198" s="168"/>
      <c r="N198" s="169"/>
      <c r="O198" s="169"/>
      <c r="P198" s="170">
        <f>SUM(P199:P200)</f>
        <v>0</v>
      </c>
      <c r="Q198" s="169"/>
      <c r="R198" s="170">
        <f>SUM(R199:R200)</f>
        <v>0</v>
      </c>
      <c r="S198" s="169"/>
      <c r="T198" s="171">
        <f>SUM(T199:T200)</f>
        <v>0</v>
      </c>
      <c r="AR198" s="172" t="s">
        <v>79</v>
      </c>
      <c r="AT198" s="173" t="s">
        <v>70</v>
      </c>
      <c r="AU198" s="173" t="s">
        <v>71</v>
      </c>
      <c r="AY198" s="172" t="s">
        <v>114</v>
      </c>
      <c r="BK198" s="174">
        <f>SUM(BK199:BK200)</f>
        <v>0</v>
      </c>
    </row>
    <row r="199" spans="1:65" s="2" customFormat="1" ht="24.2" customHeight="1">
      <c r="A199" s="30"/>
      <c r="B199" s="31"/>
      <c r="C199" s="175" t="s">
        <v>489</v>
      </c>
      <c r="D199" s="175" t="s">
        <v>115</v>
      </c>
      <c r="E199" s="176" t="s">
        <v>490</v>
      </c>
      <c r="F199" s="177" t="s">
        <v>491</v>
      </c>
      <c r="G199" s="178" t="s">
        <v>179</v>
      </c>
      <c r="H199" s="179">
        <v>143</v>
      </c>
      <c r="I199" s="180"/>
      <c r="J199" s="179">
        <f>ROUND(I199*H199,2)</f>
        <v>0</v>
      </c>
      <c r="K199" s="181"/>
      <c r="L199" s="35"/>
      <c r="M199" s="182" t="s">
        <v>1</v>
      </c>
      <c r="N199" s="183" t="s">
        <v>37</v>
      </c>
      <c r="O199" s="67"/>
      <c r="P199" s="184">
        <f>O199*H199</f>
        <v>0</v>
      </c>
      <c r="Q199" s="184">
        <v>0</v>
      </c>
      <c r="R199" s="184">
        <f>Q199*H199</f>
        <v>0</v>
      </c>
      <c r="S199" s="184">
        <v>0</v>
      </c>
      <c r="T199" s="185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86" t="s">
        <v>113</v>
      </c>
      <c r="AT199" s="186" t="s">
        <v>115</v>
      </c>
      <c r="AU199" s="186" t="s">
        <v>79</v>
      </c>
      <c r="AY199" s="13" t="s">
        <v>114</v>
      </c>
      <c r="BE199" s="187">
        <f>IF(N199="základná",J199,0)</f>
        <v>0</v>
      </c>
      <c r="BF199" s="187">
        <f>IF(N199="znížená",J199,0)</f>
        <v>0</v>
      </c>
      <c r="BG199" s="187">
        <f>IF(N199="zákl. prenesená",J199,0)</f>
        <v>0</v>
      </c>
      <c r="BH199" s="187">
        <f>IF(N199="zníž. prenesená",J199,0)</f>
        <v>0</v>
      </c>
      <c r="BI199" s="187">
        <f>IF(N199="nulová",J199,0)</f>
        <v>0</v>
      </c>
      <c r="BJ199" s="13" t="s">
        <v>119</v>
      </c>
      <c r="BK199" s="187">
        <f>ROUND(I199*H199,2)</f>
        <v>0</v>
      </c>
      <c r="BL199" s="13" t="s">
        <v>113</v>
      </c>
      <c r="BM199" s="186" t="s">
        <v>492</v>
      </c>
    </row>
    <row r="200" spans="1:65" s="2" customFormat="1" ht="24.2" customHeight="1">
      <c r="A200" s="30"/>
      <c r="B200" s="31"/>
      <c r="C200" s="175" t="s">
        <v>286</v>
      </c>
      <c r="D200" s="175" t="s">
        <v>115</v>
      </c>
      <c r="E200" s="176" t="s">
        <v>493</v>
      </c>
      <c r="F200" s="177" t="s">
        <v>494</v>
      </c>
      <c r="G200" s="178" t="s">
        <v>179</v>
      </c>
      <c r="H200" s="179">
        <v>123</v>
      </c>
      <c r="I200" s="180"/>
      <c r="J200" s="179">
        <f>ROUND(I200*H200,2)</f>
        <v>0</v>
      </c>
      <c r="K200" s="181"/>
      <c r="L200" s="35"/>
      <c r="M200" s="188" t="s">
        <v>1</v>
      </c>
      <c r="N200" s="189" t="s">
        <v>37</v>
      </c>
      <c r="O200" s="190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86" t="s">
        <v>113</v>
      </c>
      <c r="AT200" s="186" t="s">
        <v>115</v>
      </c>
      <c r="AU200" s="186" t="s">
        <v>79</v>
      </c>
      <c r="AY200" s="13" t="s">
        <v>114</v>
      </c>
      <c r="BE200" s="187">
        <f>IF(N200="základná",J200,0)</f>
        <v>0</v>
      </c>
      <c r="BF200" s="187">
        <f>IF(N200="znížená",J200,0)</f>
        <v>0</v>
      </c>
      <c r="BG200" s="187">
        <f>IF(N200="zákl. prenesená",J200,0)</f>
        <v>0</v>
      </c>
      <c r="BH200" s="187">
        <f>IF(N200="zníž. prenesená",J200,0)</f>
        <v>0</v>
      </c>
      <c r="BI200" s="187">
        <f>IF(N200="nulová",J200,0)</f>
        <v>0</v>
      </c>
      <c r="BJ200" s="13" t="s">
        <v>119</v>
      </c>
      <c r="BK200" s="187">
        <f>ROUND(I200*H200,2)</f>
        <v>0</v>
      </c>
      <c r="BL200" s="13" t="s">
        <v>113</v>
      </c>
      <c r="BM200" s="186" t="s">
        <v>495</v>
      </c>
    </row>
    <row r="201" spans="1:65" s="2" customFormat="1" ht="6.95" customHeight="1">
      <c r="A201" s="30"/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35"/>
      <c r="M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</row>
  </sheetData>
  <sheetProtection algorithmName="SHA-512" hashValue="BxPs4QrjQT191pLT6pMGsCZ2Fl24qRJ1k8oKYOb0uJwheoRTCmKbRn5UEd61GChejPgqfHp64HC/i8YbI9szOA==" saltValue="JshxhtAPchF5d0Zysfg4FIivTorDIYGLQcq3WmLO0wyHfpGOvE824lmnUHklz2ncI1CP6B4NmJiABl+eJQ/C2Q==" spinCount="100000" sheet="1" objects="1" scenarios="1" formatColumns="0" formatRows="0" autoFilter="0"/>
  <autoFilter ref="C125:K200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3" t="s">
        <v>89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6"/>
      <c r="AT3" s="13" t="s">
        <v>71</v>
      </c>
    </row>
    <row r="4" spans="1:46" s="1" customFormat="1" ht="24.95" customHeight="1">
      <c r="B4" s="16"/>
      <c r="D4" s="106" t="s">
        <v>90</v>
      </c>
      <c r="L4" s="16"/>
      <c r="M4" s="107" t="s">
        <v>9</v>
      </c>
      <c r="AT4" s="13" t="s">
        <v>4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108" t="s">
        <v>14</v>
      </c>
      <c r="L6" s="16"/>
    </row>
    <row r="7" spans="1:46" s="1" customFormat="1" ht="16.5" customHeight="1">
      <c r="B7" s="16"/>
      <c r="E7" s="234" t="str">
        <f>'Rekapitulácia stavby'!K6</f>
        <v>Veľký Šariš Baratoky</v>
      </c>
      <c r="F7" s="235"/>
      <c r="G7" s="235"/>
      <c r="H7" s="235"/>
      <c r="L7" s="16"/>
    </row>
    <row r="8" spans="1:46" s="2" customFormat="1" ht="12" customHeight="1">
      <c r="A8" s="30"/>
      <c r="B8" s="35"/>
      <c r="C8" s="30"/>
      <c r="D8" s="108" t="s">
        <v>91</v>
      </c>
      <c r="E8" s="30"/>
      <c r="F8" s="30"/>
      <c r="G8" s="30"/>
      <c r="H8" s="30"/>
      <c r="I8" s="30"/>
      <c r="J8" s="30"/>
      <c r="K8" s="30"/>
      <c r="L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36" t="s">
        <v>496</v>
      </c>
      <c r="F9" s="237"/>
      <c r="G9" s="237"/>
      <c r="H9" s="237"/>
      <c r="I9" s="30"/>
      <c r="J9" s="30"/>
      <c r="K9" s="30"/>
      <c r="L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08" t="s">
        <v>16</v>
      </c>
      <c r="E11" s="30"/>
      <c r="F11" s="109" t="s">
        <v>1</v>
      </c>
      <c r="G11" s="30"/>
      <c r="H11" s="30"/>
      <c r="I11" s="108" t="s">
        <v>17</v>
      </c>
      <c r="J11" s="109" t="s">
        <v>1</v>
      </c>
      <c r="K11" s="30"/>
      <c r="L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08" t="s">
        <v>18</v>
      </c>
      <c r="E12" s="30"/>
      <c r="F12" s="109" t="s">
        <v>19</v>
      </c>
      <c r="G12" s="30"/>
      <c r="H12" s="30"/>
      <c r="I12" s="108" t="s">
        <v>20</v>
      </c>
      <c r="J12" s="110" t="str">
        <f>'Rekapitulácia stavby'!AN8</f>
        <v>1. 10. 2020</v>
      </c>
      <c r="K12" s="30"/>
      <c r="L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08" t="s">
        <v>22</v>
      </c>
      <c r="E14" s="30"/>
      <c r="F14" s="30"/>
      <c r="G14" s="30"/>
      <c r="H14" s="30"/>
      <c r="I14" s="108" t="s">
        <v>23</v>
      </c>
      <c r="J14" s="109" t="str">
        <f>IF('Rekapitulácia stavby'!AN10="","",'Rekapitulácia stavby'!AN10)</f>
        <v/>
      </c>
      <c r="K14" s="30"/>
      <c r="L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09" t="str">
        <f>IF('Rekapitulácia stavby'!E11="","",'Rekapitulácia stavby'!E11)</f>
        <v xml:space="preserve"> </v>
      </c>
      <c r="F15" s="30"/>
      <c r="G15" s="30"/>
      <c r="H15" s="30"/>
      <c r="I15" s="108" t="s">
        <v>24</v>
      </c>
      <c r="J15" s="109" t="str">
        <f>IF('Rekapitulácia stavby'!AN11="","",'Rekapitulácia stavby'!AN11)</f>
        <v/>
      </c>
      <c r="K15" s="30"/>
      <c r="L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08" t="s">
        <v>25</v>
      </c>
      <c r="E17" s="30"/>
      <c r="F17" s="30"/>
      <c r="G17" s="30"/>
      <c r="H17" s="30"/>
      <c r="I17" s="108" t="s">
        <v>23</v>
      </c>
      <c r="J17" s="26" t="str">
        <f>'Rekapitulácia stavby'!AN13</f>
        <v>Vyplň údaj</v>
      </c>
      <c r="K17" s="30"/>
      <c r="L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38" t="str">
        <f>'Rekapitulácia stavby'!E14</f>
        <v>Vyplň údaj</v>
      </c>
      <c r="F18" s="239"/>
      <c r="G18" s="239"/>
      <c r="H18" s="239"/>
      <c r="I18" s="108" t="s">
        <v>24</v>
      </c>
      <c r="J18" s="26" t="str">
        <f>'Rekapitulácia stavby'!AN14</f>
        <v>Vyplň údaj</v>
      </c>
      <c r="K18" s="30"/>
      <c r="L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08" t="s">
        <v>27</v>
      </c>
      <c r="E20" s="30"/>
      <c r="F20" s="30"/>
      <c r="G20" s="30"/>
      <c r="H20" s="30"/>
      <c r="I20" s="108" t="s">
        <v>23</v>
      </c>
      <c r="J20" s="109" t="str">
        <f>IF('Rekapitulácia stavby'!AN16="","",'Rekapitulácia stavby'!AN16)</f>
        <v/>
      </c>
      <c r="K20" s="30"/>
      <c r="L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09" t="str">
        <f>IF('Rekapitulácia stavby'!E17="","",'Rekapitulácia stavby'!E17)</f>
        <v xml:space="preserve"> </v>
      </c>
      <c r="F21" s="30"/>
      <c r="G21" s="30"/>
      <c r="H21" s="30"/>
      <c r="I21" s="108" t="s">
        <v>24</v>
      </c>
      <c r="J21" s="109" t="str">
        <f>IF('Rekapitulácia stavby'!AN17="","",'Rekapitulácia stavby'!AN17)</f>
        <v/>
      </c>
      <c r="K21" s="30"/>
      <c r="L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08" t="s">
        <v>29</v>
      </c>
      <c r="E23" s="30"/>
      <c r="F23" s="30"/>
      <c r="G23" s="30"/>
      <c r="H23" s="30"/>
      <c r="I23" s="108" t="s">
        <v>23</v>
      </c>
      <c r="J23" s="109" t="str">
        <f>IF('Rekapitulácia stavby'!AN19="","",'Rekapitulácia stavby'!AN19)</f>
        <v/>
      </c>
      <c r="K23" s="30"/>
      <c r="L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09" t="str">
        <f>IF('Rekapitulácia stavby'!E20="","",'Rekapitulácia stavby'!E20)</f>
        <v xml:space="preserve"> </v>
      </c>
      <c r="F24" s="30"/>
      <c r="G24" s="30"/>
      <c r="H24" s="30"/>
      <c r="I24" s="108" t="s">
        <v>24</v>
      </c>
      <c r="J24" s="109" t="str">
        <f>IF('Rekapitulácia stavby'!AN20="","",'Rekapitulácia stavby'!AN20)</f>
        <v/>
      </c>
      <c r="K24" s="30"/>
      <c r="L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08" t="s">
        <v>30</v>
      </c>
      <c r="E26" s="30"/>
      <c r="F26" s="30"/>
      <c r="G26" s="30"/>
      <c r="H26" s="30"/>
      <c r="I26" s="30"/>
      <c r="J26" s="30"/>
      <c r="K26" s="30"/>
      <c r="L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1"/>
      <c r="B27" s="112"/>
      <c r="C27" s="111"/>
      <c r="D27" s="111"/>
      <c r="E27" s="240" t="s">
        <v>1</v>
      </c>
      <c r="F27" s="240"/>
      <c r="G27" s="240"/>
      <c r="H27" s="240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14"/>
      <c r="E29" s="114"/>
      <c r="F29" s="114"/>
      <c r="G29" s="114"/>
      <c r="H29" s="114"/>
      <c r="I29" s="114"/>
      <c r="J29" s="114"/>
      <c r="K29" s="114"/>
      <c r="L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5"/>
      <c r="C30" s="30"/>
      <c r="D30" s="115" t="s">
        <v>31</v>
      </c>
      <c r="E30" s="30"/>
      <c r="F30" s="30"/>
      <c r="G30" s="30"/>
      <c r="H30" s="30"/>
      <c r="I30" s="30"/>
      <c r="J30" s="116">
        <f>ROUND(J121, 2)</f>
        <v>0</v>
      </c>
      <c r="K30" s="30"/>
      <c r="L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5"/>
      <c r="C31" s="30"/>
      <c r="D31" s="114"/>
      <c r="E31" s="114"/>
      <c r="F31" s="114"/>
      <c r="G31" s="114"/>
      <c r="H31" s="114"/>
      <c r="I31" s="114"/>
      <c r="J31" s="114"/>
      <c r="K31" s="114"/>
      <c r="L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5"/>
      <c r="C32" s="30"/>
      <c r="D32" s="30"/>
      <c r="E32" s="30"/>
      <c r="F32" s="117" t="s">
        <v>33</v>
      </c>
      <c r="G32" s="30"/>
      <c r="H32" s="30"/>
      <c r="I32" s="117" t="s">
        <v>32</v>
      </c>
      <c r="J32" s="117" t="s">
        <v>34</v>
      </c>
      <c r="K32" s="30"/>
      <c r="L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5"/>
      <c r="C33" s="30"/>
      <c r="D33" s="118" t="s">
        <v>35</v>
      </c>
      <c r="E33" s="108" t="s">
        <v>36</v>
      </c>
      <c r="F33" s="119">
        <f>ROUND((SUM(BE121:BE153)),  2)</f>
        <v>0</v>
      </c>
      <c r="G33" s="30"/>
      <c r="H33" s="30"/>
      <c r="I33" s="120">
        <v>0.2</v>
      </c>
      <c r="J33" s="119">
        <f>ROUND(((SUM(BE121:BE153))*I33),  2)</f>
        <v>0</v>
      </c>
      <c r="K33" s="30"/>
      <c r="L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108" t="s">
        <v>37</v>
      </c>
      <c r="F34" s="119">
        <f>ROUND((SUM(BF121:BF153)),  2)</f>
        <v>0</v>
      </c>
      <c r="G34" s="30"/>
      <c r="H34" s="30"/>
      <c r="I34" s="120">
        <v>0.2</v>
      </c>
      <c r="J34" s="119">
        <f>ROUND(((SUM(BF121:BF153))*I34),  2)</f>
        <v>0</v>
      </c>
      <c r="K34" s="30"/>
      <c r="L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5"/>
      <c r="C35" s="30"/>
      <c r="D35" s="30"/>
      <c r="E35" s="108" t="s">
        <v>38</v>
      </c>
      <c r="F35" s="119">
        <f>ROUND((SUM(BG121:BG153)),  2)</f>
        <v>0</v>
      </c>
      <c r="G35" s="30"/>
      <c r="H35" s="30"/>
      <c r="I35" s="120">
        <v>0.2</v>
      </c>
      <c r="J35" s="119">
        <f>0</f>
        <v>0</v>
      </c>
      <c r="K35" s="30"/>
      <c r="L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5"/>
      <c r="C36" s="30"/>
      <c r="D36" s="30"/>
      <c r="E36" s="108" t="s">
        <v>39</v>
      </c>
      <c r="F36" s="119">
        <f>ROUND((SUM(BH121:BH153)),  2)</f>
        <v>0</v>
      </c>
      <c r="G36" s="30"/>
      <c r="H36" s="30"/>
      <c r="I36" s="120">
        <v>0.2</v>
      </c>
      <c r="J36" s="119">
        <f>0</f>
        <v>0</v>
      </c>
      <c r="K36" s="30"/>
      <c r="L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08" t="s">
        <v>40</v>
      </c>
      <c r="F37" s="119">
        <f>ROUND((SUM(BI121:BI153)),  2)</f>
        <v>0</v>
      </c>
      <c r="G37" s="30"/>
      <c r="H37" s="30"/>
      <c r="I37" s="120">
        <v>0</v>
      </c>
      <c r="J37" s="119">
        <f>0</f>
        <v>0</v>
      </c>
      <c r="K37" s="30"/>
      <c r="L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5"/>
      <c r="C39" s="121"/>
      <c r="D39" s="122" t="s">
        <v>41</v>
      </c>
      <c r="E39" s="123"/>
      <c r="F39" s="123"/>
      <c r="G39" s="124" t="s">
        <v>42</v>
      </c>
      <c r="H39" s="125" t="s">
        <v>43</v>
      </c>
      <c r="I39" s="123"/>
      <c r="J39" s="126">
        <f>SUM(J30:J37)</f>
        <v>0</v>
      </c>
      <c r="K39" s="127"/>
      <c r="L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5"/>
      <c r="C40" s="30"/>
      <c r="D40" s="30"/>
      <c r="E40" s="30"/>
      <c r="F40" s="30"/>
      <c r="G40" s="30"/>
      <c r="H40" s="30"/>
      <c r="I40" s="30"/>
      <c r="J40" s="30"/>
      <c r="K40" s="30"/>
      <c r="L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47"/>
      <c r="D50" s="128" t="s">
        <v>44</v>
      </c>
      <c r="E50" s="129"/>
      <c r="F50" s="129"/>
      <c r="G50" s="128" t="s">
        <v>45</v>
      </c>
      <c r="H50" s="129"/>
      <c r="I50" s="129"/>
      <c r="J50" s="129"/>
      <c r="K50" s="129"/>
      <c r="L50" s="47"/>
    </row>
    <row r="51" spans="1:31" ht="11.25">
      <c r="B51" s="16"/>
      <c r="L51" s="16"/>
    </row>
    <row r="52" spans="1:31" ht="11.25">
      <c r="B52" s="16"/>
      <c r="L52" s="16"/>
    </row>
    <row r="53" spans="1:31" ht="11.25">
      <c r="B53" s="16"/>
      <c r="L53" s="16"/>
    </row>
    <row r="54" spans="1:31" ht="11.25">
      <c r="B54" s="16"/>
      <c r="L54" s="16"/>
    </row>
    <row r="55" spans="1:31" ht="11.25">
      <c r="B55" s="16"/>
      <c r="L55" s="16"/>
    </row>
    <row r="56" spans="1:31" ht="11.25">
      <c r="B56" s="16"/>
      <c r="L56" s="16"/>
    </row>
    <row r="57" spans="1:31" ht="11.25">
      <c r="B57" s="16"/>
      <c r="L57" s="16"/>
    </row>
    <row r="58" spans="1:31" ht="11.25">
      <c r="B58" s="16"/>
      <c r="L58" s="16"/>
    </row>
    <row r="59" spans="1:31" ht="11.25">
      <c r="B59" s="16"/>
      <c r="L59" s="16"/>
    </row>
    <row r="60" spans="1:31" ht="11.25">
      <c r="B60" s="16"/>
      <c r="L60" s="16"/>
    </row>
    <row r="61" spans="1:31" s="2" customFormat="1" ht="12.75">
      <c r="A61" s="30"/>
      <c r="B61" s="35"/>
      <c r="C61" s="30"/>
      <c r="D61" s="130" t="s">
        <v>46</v>
      </c>
      <c r="E61" s="131"/>
      <c r="F61" s="132" t="s">
        <v>47</v>
      </c>
      <c r="G61" s="130" t="s">
        <v>46</v>
      </c>
      <c r="H61" s="131"/>
      <c r="I61" s="131"/>
      <c r="J61" s="133" t="s">
        <v>47</v>
      </c>
      <c r="K61" s="131"/>
      <c r="L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6"/>
      <c r="L62" s="16"/>
    </row>
    <row r="63" spans="1:31" ht="11.25">
      <c r="B63" s="16"/>
      <c r="L63" s="16"/>
    </row>
    <row r="64" spans="1:31" ht="11.25">
      <c r="B64" s="16"/>
      <c r="L64" s="16"/>
    </row>
    <row r="65" spans="1:31" s="2" customFormat="1" ht="12.75">
      <c r="A65" s="30"/>
      <c r="B65" s="35"/>
      <c r="C65" s="30"/>
      <c r="D65" s="128" t="s">
        <v>48</v>
      </c>
      <c r="E65" s="134"/>
      <c r="F65" s="134"/>
      <c r="G65" s="128" t="s">
        <v>49</v>
      </c>
      <c r="H65" s="134"/>
      <c r="I65" s="134"/>
      <c r="J65" s="134"/>
      <c r="K65" s="134"/>
      <c r="L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6"/>
      <c r="L66" s="16"/>
    </row>
    <row r="67" spans="1:31" ht="11.25">
      <c r="B67" s="16"/>
      <c r="L67" s="16"/>
    </row>
    <row r="68" spans="1:31" ht="11.25">
      <c r="B68" s="16"/>
      <c r="L68" s="16"/>
    </row>
    <row r="69" spans="1:31" ht="11.25">
      <c r="B69" s="16"/>
      <c r="L69" s="16"/>
    </row>
    <row r="70" spans="1:31" ht="11.25">
      <c r="B70" s="16"/>
      <c r="L70" s="16"/>
    </row>
    <row r="71" spans="1:31" ht="11.25">
      <c r="B71" s="16"/>
      <c r="L71" s="16"/>
    </row>
    <row r="72" spans="1:31" ht="11.25">
      <c r="B72" s="16"/>
      <c r="L72" s="16"/>
    </row>
    <row r="73" spans="1:31" ht="11.25">
      <c r="B73" s="16"/>
      <c r="L73" s="16"/>
    </row>
    <row r="74" spans="1:31" ht="11.25">
      <c r="B74" s="16"/>
      <c r="L74" s="16"/>
    </row>
    <row r="75" spans="1:31" ht="11.25">
      <c r="B75" s="16"/>
      <c r="L75" s="16"/>
    </row>
    <row r="76" spans="1:31" s="2" customFormat="1" ht="12.75">
      <c r="A76" s="30"/>
      <c r="B76" s="35"/>
      <c r="C76" s="30"/>
      <c r="D76" s="130" t="s">
        <v>46</v>
      </c>
      <c r="E76" s="131"/>
      <c r="F76" s="132" t="s">
        <v>47</v>
      </c>
      <c r="G76" s="130" t="s">
        <v>46</v>
      </c>
      <c r="H76" s="131"/>
      <c r="I76" s="131"/>
      <c r="J76" s="133" t="s">
        <v>47</v>
      </c>
      <c r="K76" s="131"/>
      <c r="L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93</v>
      </c>
      <c r="D82" s="32"/>
      <c r="E82" s="32"/>
      <c r="F82" s="32"/>
      <c r="G82" s="32"/>
      <c r="H82" s="32"/>
      <c r="I82" s="32"/>
      <c r="J82" s="32"/>
      <c r="K82" s="32"/>
      <c r="L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14</v>
      </c>
      <c r="D84" s="32"/>
      <c r="E84" s="32"/>
      <c r="F84" s="32"/>
      <c r="G84" s="32"/>
      <c r="H84" s="32"/>
      <c r="I84" s="32"/>
      <c r="J84" s="32"/>
      <c r="K84" s="32"/>
      <c r="L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2"/>
      <c r="D85" s="32"/>
      <c r="E85" s="241" t="str">
        <f>E7</f>
        <v>Veľký Šariš Baratoky</v>
      </c>
      <c r="F85" s="242"/>
      <c r="G85" s="242"/>
      <c r="H85" s="242"/>
      <c r="I85" s="32"/>
      <c r="J85" s="32"/>
      <c r="K85" s="32"/>
      <c r="L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5" t="s">
        <v>91</v>
      </c>
      <c r="D86" s="32"/>
      <c r="E86" s="32"/>
      <c r="F86" s="32"/>
      <c r="G86" s="32"/>
      <c r="H86" s="32"/>
      <c r="I86" s="32"/>
      <c r="J86" s="32"/>
      <c r="K86" s="32"/>
      <c r="L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193" t="str">
        <f>E9</f>
        <v>620 - Verejné osvetlenie</v>
      </c>
      <c r="F87" s="243"/>
      <c r="G87" s="243"/>
      <c r="H87" s="243"/>
      <c r="I87" s="32"/>
      <c r="J87" s="32"/>
      <c r="K87" s="32"/>
      <c r="L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5" t="s">
        <v>18</v>
      </c>
      <c r="D89" s="32"/>
      <c r="E89" s="32"/>
      <c r="F89" s="23" t="str">
        <f>F12</f>
        <v xml:space="preserve"> </v>
      </c>
      <c r="G89" s="32"/>
      <c r="H89" s="32"/>
      <c r="I89" s="25" t="s">
        <v>20</v>
      </c>
      <c r="J89" s="62" t="str">
        <f>IF(J12="","",J12)</f>
        <v>1. 10. 2020</v>
      </c>
      <c r="K89" s="32"/>
      <c r="L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5" t="s">
        <v>22</v>
      </c>
      <c r="D91" s="32"/>
      <c r="E91" s="32"/>
      <c r="F91" s="23" t="str">
        <f>E15</f>
        <v xml:space="preserve"> </v>
      </c>
      <c r="G91" s="32"/>
      <c r="H91" s="32"/>
      <c r="I91" s="25" t="s">
        <v>27</v>
      </c>
      <c r="J91" s="28" t="str">
        <f>E21</f>
        <v xml:space="preserve"> </v>
      </c>
      <c r="K91" s="32"/>
      <c r="L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5" t="s">
        <v>25</v>
      </c>
      <c r="D92" s="32"/>
      <c r="E92" s="32"/>
      <c r="F92" s="23" t="str">
        <f>IF(E18="","",E18)</f>
        <v>Vyplň údaj</v>
      </c>
      <c r="G92" s="32"/>
      <c r="H92" s="32"/>
      <c r="I92" s="25" t="s">
        <v>29</v>
      </c>
      <c r="J92" s="28" t="str">
        <f>E24</f>
        <v xml:space="preserve"> </v>
      </c>
      <c r="K92" s="32"/>
      <c r="L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39" t="s">
        <v>94</v>
      </c>
      <c r="D94" s="140"/>
      <c r="E94" s="140"/>
      <c r="F94" s="140"/>
      <c r="G94" s="140"/>
      <c r="H94" s="140"/>
      <c r="I94" s="140"/>
      <c r="J94" s="141" t="s">
        <v>95</v>
      </c>
      <c r="K94" s="140"/>
      <c r="L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42" t="s">
        <v>96</v>
      </c>
      <c r="D96" s="32"/>
      <c r="E96" s="32"/>
      <c r="F96" s="32"/>
      <c r="G96" s="32"/>
      <c r="H96" s="32"/>
      <c r="I96" s="32"/>
      <c r="J96" s="80">
        <f>J121</f>
        <v>0</v>
      </c>
      <c r="K96" s="32"/>
      <c r="L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3" t="s">
        <v>97</v>
      </c>
    </row>
    <row r="97" spans="1:31" s="9" customFormat="1" ht="24.95" customHeight="1">
      <c r="B97" s="143"/>
      <c r="C97" s="144"/>
      <c r="D97" s="145" t="s">
        <v>497</v>
      </c>
      <c r="E97" s="146"/>
      <c r="F97" s="146"/>
      <c r="G97" s="146"/>
      <c r="H97" s="146"/>
      <c r="I97" s="146"/>
      <c r="J97" s="147">
        <f>J122</f>
        <v>0</v>
      </c>
      <c r="K97" s="144"/>
      <c r="L97" s="148"/>
    </row>
    <row r="98" spans="1:31" s="9" customFormat="1" ht="24.95" customHeight="1">
      <c r="B98" s="143"/>
      <c r="C98" s="144"/>
      <c r="D98" s="145" t="s">
        <v>498</v>
      </c>
      <c r="E98" s="146"/>
      <c r="F98" s="146"/>
      <c r="G98" s="146"/>
      <c r="H98" s="146"/>
      <c r="I98" s="146"/>
      <c r="J98" s="147">
        <f>J127</f>
        <v>0</v>
      </c>
      <c r="K98" s="144"/>
      <c r="L98" s="148"/>
    </row>
    <row r="99" spans="1:31" s="9" customFormat="1" ht="24.95" customHeight="1">
      <c r="B99" s="143"/>
      <c r="C99" s="144"/>
      <c r="D99" s="145" t="s">
        <v>499</v>
      </c>
      <c r="E99" s="146"/>
      <c r="F99" s="146"/>
      <c r="G99" s="146"/>
      <c r="H99" s="146"/>
      <c r="I99" s="146"/>
      <c r="J99" s="147">
        <f>J134</f>
        <v>0</v>
      </c>
      <c r="K99" s="144"/>
      <c r="L99" s="148"/>
    </row>
    <row r="100" spans="1:31" s="9" customFormat="1" ht="24.95" customHeight="1">
      <c r="B100" s="143"/>
      <c r="C100" s="144"/>
      <c r="D100" s="145" t="s">
        <v>500</v>
      </c>
      <c r="E100" s="146"/>
      <c r="F100" s="146"/>
      <c r="G100" s="146"/>
      <c r="H100" s="146"/>
      <c r="I100" s="146"/>
      <c r="J100" s="147">
        <f>J136</f>
        <v>0</v>
      </c>
      <c r="K100" s="144"/>
      <c r="L100" s="148"/>
    </row>
    <row r="101" spans="1:31" s="9" customFormat="1" ht="24.95" customHeight="1">
      <c r="B101" s="143"/>
      <c r="C101" s="144"/>
      <c r="D101" s="145" t="s">
        <v>501</v>
      </c>
      <c r="E101" s="146"/>
      <c r="F101" s="146"/>
      <c r="G101" s="146"/>
      <c r="H101" s="146"/>
      <c r="I101" s="146"/>
      <c r="J101" s="147">
        <f>J139</f>
        <v>0</v>
      </c>
      <c r="K101" s="144"/>
      <c r="L101" s="148"/>
    </row>
    <row r="102" spans="1:31" s="2" customFormat="1" ht="21.75" customHeight="1">
      <c r="A102" s="30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47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s="2" customFormat="1" ht="6.95" customHeight="1">
      <c r="A103" s="30"/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47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7" spans="1:31" s="2" customFormat="1" ht="6.95" customHeight="1">
      <c r="A107" s="30"/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47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24.95" customHeight="1">
      <c r="A108" s="30"/>
      <c r="B108" s="31"/>
      <c r="C108" s="19" t="s">
        <v>99</v>
      </c>
      <c r="D108" s="32"/>
      <c r="E108" s="32"/>
      <c r="F108" s="32"/>
      <c r="G108" s="32"/>
      <c r="H108" s="32"/>
      <c r="I108" s="32"/>
      <c r="J108" s="32"/>
      <c r="K108" s="32"/>
      <c r="L108" s="47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6.95" customHeight="1">
      <c r="A109" s="30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47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5" t="s">
        <v>14</v>
      </c>
      <c r="D110" s="32"/>
      <c r="E110" s="32"/>
      <c r="F110" s="32"/>
      <c r="G110" s="32"/>
      <c r="H110" s="32"/>
      <c r="I110" s="32"/>
      <c r="J110" s="32"/>
      <c r="K110" s="32"/>
      <c r="L110" s="47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6.5" customHeight="1">
      <c r="A111" s="30"/>
      <c r="B111" s="31"/>
      <c r="C111" s="32"/>
      <c r="D111" s="32"/>
      <c r="E111" s="241" t="str">
        <f>E7</f>
        <v>Veľký Šariš Baratoky</v>
      </c>
      <c r="F111" s="242"/>
      <c r="G111" s="242"/>
      <c r="H111" s="242"/>
      <c r="I111" s="32"/>
      <c r="J111" s="32"/>
      <c r="K111" s="32"/>
      <c r="L111" s="47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91</v>
      </c>
      <c r="D112" s="32"/>
      <c r="E112" s="32"/>
      <c r="F112" s="32"/>
      <c r="G112" s="32"/>
      <c r="H112" s="32"/>
      <c r="I112" s="32"/>
      <c r="J112" s="32"/>
      <c r="K112" s="32"/>
      <c r="L112" s="47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6.5" customHeight="1">
      <c r="A113" s="30"/>
      <c r="B113" s="31"/>
      <c r="C113" s="32"/>
      <c r="D113" s="32"/>
      <c r="E113" s="193" t="str">
        <f>E9</f>
        <v>620 - Verejné osvetlenie</v>
      </c>
      <c r="F113" s="243"/>
      <c r="G113" s="243"/>
      <c r="H113" s="243"/>
      <c r="I113" s="32"/>
      <c r="J113" s="32"/>
      <c r="K113" s="32"/>
      <c r="L113" s="47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47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5" t="s">
        <v>18</v>
      </c>
      <c r="D115" s="32"/>
      <c r="E115" s="32"/>
      <c r="F115" s="23" t="str">
        <f>F12</f>
        <v xml:space="preserve"> </v>
      </c>
      <c r="G115" s="32"/>
      <c r="H115" s="32"/>
      <c r="I115" s="25" t="s">
        <v>20</v>
      </c>
      <c r="J115" s="62" t="str">
        <f>IF(J12="","",J12)</f>
        <v>1. 10. 2020</v>
      </c>
      <c r="K115" s="32"/>
      <c r="L115" s="47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5" customHeight="1">
      <c r="A116" s="30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47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2" customHeight="1">
      <c r="A117" s="30"/>
      <c r="B117" s="31"/>
      <c r="C117" s="25" t="s">
        <v>22</v>
      </c>
      <c r="D117" s="32"/>
      <c r="E117" s="32"/>
      <c r="F117" s="23" t="str">
        <f>E15</f>
        <v xml:space="preserve"> </v>
      </c>
      <c r="G117" s="32"/>
      <c r="H117" s="32"/>
      <c r="I117" s="25" t="s">
        <v>27</v>
      </c>
      <c r="J117" s="28" t="str">
        <f>E21</f>
        <v xml:space="preserve"> </v>
      </c>
      <c r="K117" s="32"/>
      <c r="L117" s="47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" customHeight="1">
      <c r="A118" s="30"/>
      <c r="B118" s="31"/>
      <c r="C118" s="25" t="s">
        <v>25</v>
      </c>
      <c r="D118" s="32"/>
      <c r="E118" s="32"/>
      <c r="F118" s="23" t="str">
        <f>IF(E18="","",E18)</f>
        <v>Vyplň údaj</v>
      </c>
      <c r="G118" s="32"/>
      <c r="H118" s="32"/>
      <c r="I118" s="25" t="s">
        <v>29</v>
      </c>
      <c r="J118" s="28" t="str">
        <f>E24</f>
        <v xml:space="preserve"> </v>
      </c>
      <c r="K118" s="32"/>
      <c r="L118" s="47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0.35" customHeight="1">
      <c r="A119" s="30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47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10" customFormat="1" ht="29.25" customHeight="1">
      <c r="A120" s="149"/>
      <c r="B120" s="150"/>
      <c r="C120" s="151" t="s">
        <v>100</v>
      </c>
      <c r="D120" s="152" t="s">
        <v>56</v>
      </c>
      <c r="E120" s="152" t="s">
        <v>52</v>
      </c>
      <c r="F120" s="152" t="s">
        <v>53</v>
      </c>
      <c r="G120" s="152" t="s">
        <v>101</v>
      </c>
      <c r="H120" s="152" t="s">
        <v>102</v>
      </c>
      <c r="I120" s="152" t="s">
        <v>103</v>
      </c>
      <c r="J120" s="153" t="s">
        <v>95</v>
      </c>
      <c r="K120" s="154" t="s">
        <v>104</v>
      </c>
      <c r="L120" s="155"/>
      <c r="M120" s="71" t="s">
        <v>1</v>
      </c>
      <c r="N120" s="72" t="s">
        <v>35</v>
      </c>
      <c r="O120" s="72" t="s">
        <v>105</v>
      </c>
      <c r="P120" s="72" t="s">
        <v>106</v>
      </c>
      <c r="Q120" s="72" t="s">
        <v>107</v>
      </c>
      <c r="R120" s="72" t="s">
        <v>108</v>
      </c>
      <c r="S120" s="72" t="s">
        <v>109</v>
      </c>
      <c r="T120" s="73" t="s">
        <v>110</v>
      </c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</row>
    <row r="121" spans="1:65" s="2" customFormat="1" ht="22.9" customHeight="1">
      <c r="A121" s="30"/>
      <c r="B121" s="31"/>
      <c r="C121" s="78" t="s">
        <v>96</v>
      </c>
      <c r="D121" s="32"/>
      <c r="E121" s="32"/>
      <c r="F121" s="32"/>
      <c r="G121" s="32"/>
      <c r="H121" s="32"/>
      <c r="I121" s="32"/>
      <c r="J121" s="156">
        <f>BK121</f>
        <v>0</v>
      </c>
      <c r="K121" s="32"/>
      <c r="L121" s="35"/>
      <c r="M121" s="74"/>
      <c r="N121" s="157"/>
      <c r="O121" s="75"/>
      <c r="P121" s="158">
        <f>P122+P127+P134+P136+P139</f>
        <v>0</v>
      </c>
      <c r="Q121" s="75"/>
      <c r="R121" s="158">
        <f>R122+R127+R134+R136+R139</f>
        <v>0</v>
      </c>
      <c r="S121" s="75"/>
      <c r="T121" s="159">
        <f>T122+T127+T134+T136+T139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3" t="s">
        <v>70</v>
      </c>
      <c r="AU121" s="13" t="s">
        <v>97</v>
      </c>
      <c r="BK121" s="160">
        <f>BK122+BK127+BK134+BK136+BK139</f>
        <v>0</v>
      </c>
    </row>
    <row r="122" spans="1:65" s="11" customFormat="1" ht="25.9" customHeight="1">
      <c r="B122" s="161"/>
      <c r="C122" s="162"/>
      <c r="D122" s="163" t="s">
        <v>70</v>
      </c>
      <c r="E122" s="164" t="s">
        <v>181</v>
      </c>
      <c r="F122" s="164" t="s">
        <v>502</v>
      </c>
      <c r="G122" s="162"/>
      <c r="H122" s="162"/>
      <c r="I122" s="165"/>
      <c r="J122" s="166">
        <f>BK122</f>
        <v>0</v>
      </c>
      <c r="K122" s="162"/>
      <c r="L122" s="167"/>
      <c r="M122" s="168"/>
      <c r="N122" s="169"/>
      <c r="O122" s="169"/>
      <c r="P122" s="170">
        <f>SUM(P123:P126)</f>
        <v>0</v>
      </c>
      <c r="Q122" s="169"/>
      <c r="R122" s="170">
        <f>SUM(R123:R126)</f>
        <v>0</v>
      </c>
      <c r="S122" s="169"/>
      <c r="T122" s="171">
        <f>SUM(T123:T126)</f>
        <v>0</v>
      </c>
      <c r="AR122" s="172" t="s">
        <v>79</v>
      </c>
      <c r="AT122" s="173" t="s">
        <v>70</v>
      </c>
      <c r="AU122" s="173" t="s">
        <v>71</v>
      </c>
      <c r="AY122" s="172" t="s">
        <v>114</v>
      </c>
      <c r="BK122" s="174">
        <f>SUM(BK123:BK126)</f>
        <v>0</v>
      </c>
    </row>
    <row r="123" spans="1:65" s="2" customFormat="1" ht="14.45" customHeight="1">
      <c r="A123" s="30"/>
      <c r="B123" s="31"/>
      <c r="C123" s="175" t="s">
        <v>79</v>
      </c>
      <c r="D123" s="175" t="s">
        <v>115</v>
      </c>
      <c r="E123" s="176" t="s">
        <v>503</v>
      </c>
      <c r="F123" s="177" t="s">
        <v>504</v>
      </c>
      <c r="G123" s="178" t="s">
        <v>191</v>
      </c>
      <c r="H123" s="179">
        <v>2</v>
      </c>
      <c r="I123" s="180"/>
      <c r="J123" s="179">
        <f>ROUND(I123*H123,2)</f>
        <v>0</v>
      </c>
      <c r="K123" s="181"/>
      <c r="L123" s="35"/>
      <c r="M123" s="182" t="s">
        <v>1</v>
      </c>
      <c r="N123" s="183" t="s">
        <v>37</v>
      </c>
      <c r="O123" s="67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86" t="s">
        <v>113</v>
      </c>
      <c r="AT123" s="186" t="s">
        <v>115</v>
      </c>
      <c r="AU123" s="186" t="s">
        <v>79</v>
      </c>
      <c r="AY123" s="13" t="s">
        <v>114</v>
      </c>
      <c r="BE123" s="187">
        <f>IF(N123="základná",J123,0)</f>
        <v>0</v>
      </c>
      <c r="BF123" s="187">
        <f>IF(N123="znížená",J123,0)</f>
        <v>0</v>
      </c>
      <c r="BG123" s="187">
        <f>IF(N123="zákl. prenesená",J123,0)</f>
        <v>0</v>
      </c>
      <c r="BH123" s="187">
        <f>IF(N123="zníž. prenesená",J123,0)</f>
        <v>0</v>
      </c>
      <c r="BI123" s="187">
        <f>IF(N123="nulová",J123,0)</f>
        <v>0</v>
      </c>
      <c r="BJ123" s="13" t="s">
        <v>119</v>
      </c>
      <c r="BK123" s="187">
        <f>ROUND(I123*H123,2)</f>
        <v>0</v>
      </c>
      <c r="BL123" s="13" t="s">
        <v>113</v>
      </c>
      <c r="BM123" s="186" t="s">
        <v>185</v>
      </c>
    </row>
    <row r="124" spans="1:65" s="2" customFormat="1" ht="24.2" customHeight="1">
      <c r="A124" s="30"/>
      <c r="B124" s="31"/>
      <c r="C124" s="175" t="s">
        <v>119</v>
      </c>
      <c r="D124" s="175" t="s">
        <v>115</v>
      </c>
      <c r="E124" s="176" t="s">
        <v>505</v>
      </c>
      <c r="F124" s="177" t="s">
        <v>506</v>
      </c>
      <c r="G124" s="178" t="s">
        <v>179</v>
      </c>
      <c r="H124" s="179">
        <v>180</v>
      </c>
      <c r="I124" s="180"/>
      <c r="J124" s="179">
        <f>ROUND(I124*H124,2)</f>
        <v>0</v>
      </c>
      <c r="K124" s="181"/>
      <c r="L124" s="35"/>
      <c r="M124" s="182" t="s">
        <v>1</v>
      </c>
      <c r="N124" s="183" t="s">
        <v>37</v>
      </c>
      <c r="O124" s="67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86" t="s">
        <v>113</v>
      </c>
      <c r="AT124" s="186" t="s">
        <v>115</v>
      </c>
      <c r="AU124" s="186" t="s">
        <v>79</v>
      </c>
      <c r="AY124" s="13" t="s">
        <v>114</v>
      </c>
      <c r="BE124" s="187">
        <f>IF(N124="základná",J124,0)</f>
        <v>0</v>
      </c>
      <c r="BF124" s="187">
        <f>IF(N124="znížená",J124,0)</f>
        <v>0</v>
      </c>
      <c r="BG124" s="187">
        <f>IF(N124="zákl. prenesená",J124,0)</f>
        <v>0</v>
      </c>
      <c r="BH124" s="187">
        <f>IF(N124="zníž. prenesená",J124,0)</f>
        <v>0</v>
      </c>
      <c r="BI124" s="187">
        <f>IF(N124="nulová",J124,0)</f>
        <v>0</v>
      </c>
      <c r="BJ124" s="13" t="s">
        <v>119</v>
      </c>
      <c r="BK124" s="187">
        <f>ROUND(I124*H124,2)</f>
        <v>0</v>
      </c>
      <c r="BL124" s="13" t="s">
        <v>113</v>
      </c>
      <c r="BM124" s="186" t="s">
        <v>188</v>
      </c>
    </row>
    <row r="125" spans="1:65" s="2" customFormat="1" ht="24.2" customHeight="1">
      <c r="A125" s="30"/>
      <c r="B125" s="31"/>
      <c r="C125" s="175" t="s">
        <v>124</v>
      </c>
      <c r="D125" s="175" t="s">
        <v>115</v>
      </c>
      <c r="E125" s="176" t="s">
        <v>507</v>
      </c>
      <c r="F125" s="177" t="s">
        <v>508</v>
      </c>
      <c r="G125" s="178" t="s">
        <v>265</v>
      </c>
      <c r="H125" s="179">
        <v>1</v>
      </c>
      <c r="I125" s="180"/>
      <c r="J125" s="179">
        <f>ROUND(I125*H125,2)</f>
        <v>0</v>
      </c>
      <c r="K125" s="181"/>
      <c r="L125" s="35"/>
      <c r="M125" s="182" t="s">
        <v>1</v>
      </c>
      <c r="N125" s="183" t="s">
        <v>37</v>
      </c>
      <c r="O125" s="67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86" t="s">
        <v>113</v>
      </c>
      <c r="AT125" s="186" t="s">
        <v>115</v>
      </c>
      <c r="AU125" s="186" t="s">
        <v>79</v>
      </c>
      <c r="AY125" s="13" t="s">
        <v>114</v>
      </c>
      <c r="BE125" s="187">
        <f>IF(N125="základná",J125,0)</f>
        <v>0</v>
      </c>
      <c r="BF125" s="187">
        <f>IF(N125="znížená",J125,0)</f>
        <v>0</v>
      </c>
      <c r="BG125" s="187">
        <f>IF(N125="zákl. prenesená",J125,0)</f>
        <v>0</v>
      </c>
      <c r="BH125" s="187">
        <f>IF(N125="zníž. prenesená",J125,0)</f>
        <v>0</v>
      </c>
      <c r="BI125" s="187">
        <f>IF(N125="nulová",J125,0)</f>
        <v>0</v>
      </c>
      <c r="BJ125" s="13" t="s">
        <v>119</v>
      </c>
      <c r="BK125" s="187">
        <f>ROUND(I125*H125,2)</f>
        <v>0</v>
      </c>
      <c r="BL125" s="13" t="s">
        <v>113</v>
      </c>
      <c r="BM125" s="186" t="s">
        <v>7</v>
      </c>
    </row>
    <row r="126" spans="1:65" s="2" customFormat="1" ht="24.2" customHeight="1">
      <c r="A126" s="30"/>
      <c r="B126" s="31"/>
      <c r="C126" s="175" t="s">
        <v>113</v>
      </c>
      <c r="D126" s="175" t="s">
        <v>115</v>
      </c>
      <c r="E126" s="176" t="s">
        <v>171</v>
      </c>
      <c r="F126" s="177" t="s">
        <v>172</v>
      </c>
      <c r="G126" s="178" t="s">
        <v>173</v>
      </c>
      <c r="H126" s="179">
        <v>20.3</v>
      </c>
      <c r="I126" s="180"/>
      <c r="J126" s="179">
        <f>ROUND(I126*H126,2)</f>
        <v>0</v>
      </c>
      <c r="K126" s="181"/>
      <c r="L126" s="35"/>
      <c r="M126" s="182" t="s">
        <v>1</v>
      </c>
      <c r="N126" s="183" t="s">
        <v>37</v>
      </c>
      <c r="O126" s="67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86" t="s">
        <v>113</v>
      </c>
      <c r="AT126" s="186" t="s">
        <v>115</v>
      </c>
      <c r="AU126" s="186" t="s">
        <v>79</v>
      </c>
      <c r="AY126" s="13" t="s">
        <v>114</v>
      </c>
      <c r="BE126" s="187">
        <f>IF(N126="základná",J126,0)</f>
        <v>0</v>
      </c>
      <c r="BF126" s="187">
        <f>IF(N126="znížená",J126,0)</f>
        <v>0</v>
      </c>
      <c r="BG126" s="187">
        <f>IF(N126="zákl. prenesená",J126,0)</f>
        <v>0</v>
      </c>
      <c r="BH126" s="187">
        <f>IF(N126="zníž. prenesená",J126,0)</f>
        <v>0</v>
      </c>
      <c r="BI126" s="187">
        <f>IF(N126="nulová",J126,0)</f>
        <v>0</v>
      </c>
      <c r="BJ126" s="13" t="s">
        <v>119</v>
      </c>
      <c r="BK126" s="187">
        <f>ROUND(I126*H126,2)</f>
        <v>0</v>
      </c>
      <c r="BL126" s="13" t="s">
        <v>113</v>
      </c>
      <c r="BM126" s="186" t="s">
        <v>192</v>
      </c>
    </row>
    <row r="127" spans="1:65" s="11" customFormat="1" ht="25.9" customHeight="1">
      <c r="B127" s="161"/>
      <c r="C127" s="162"/>
      <c r="D127" s="163" t="s">
        <v>70</v>
      </c>
      <c r="E127" s="164" t="s">
        <v>193</v>
      </c>
      <c r="F127" s="164" t="s">
        <v>509</v>
      </c>
      <c r="G127" s="162"/>
      <c r="H127" s="162"/>
      <c r="I127" s="165"/>
      <c r="J127" s="166">
        <f>BK127</f>
        <v>0</v>
      </c>
      <c r="K127" s="162"/>
      <c r="L127" s="167"/>
      <c r="M127" s="168"/>
      <c r="N127" s="169"/>
      <c r="O127" s="169"/>
      <c r="P127" s="170">
        <f>SUM(P128:P133)</f>
        <v>0</v>
      </c>
      <c r="Q127" s="169"/>
      <c r="R127" s="170">
        <f>SUM(R128:R133)</f>
        <v>0</v>
      </c>
      <c r="S127" s="169"/>
      <c r="T127" s="171">
        <f>SUM(T128:T133)</f>
        <v>0</v>
      </c>
      <c r="AR127" s="172" t="s">
        <v>79</v>
      </c>
      <c r="AT127" s="173" t="s">
        <v>70</v>
      </c>
      <c r="AU127" s="173" t="s">
        <v>71</v>
      </c>
      <c r="AY127" s="172" t="s">
        <v>114</v>
      </c>
      <c r="BK127" s="174">
        <f>SUM(BK128:BK133)</f>
        <v>0</v>
      </c>
    </row>
    <row r="128" spans="1:65" s="2" customFormat="1" ht="14.45" customHeight="1">
      <c r="A128" s="30"/>
      <c r="B128" s="31"/>
      <c r="C128" s="175" t="s">
        <v>131</v>
      </c>
      <c r="D128" s="175" t="s">
        <v>115</v>
      </c>
      <c r="E128" s="176" t="s">
        <v>330</v>
      </c>
      <c r="F128" s="177" t="s">
        <v>331</v>
      </c>
      <c r="G128" s="178" t="s">
        <v>191</v>
      </c>
      <c r="H128" s="179">
        <v>30</v>
      </c>
      <c r="I128" s="180"/>
      <c r="J128" s="179">
        <f t="shared" ref="J128:J133" si="0">ROUND(I128*H128,2)</f>
        <v>0</v>
      </c>
      <c r="K128" s="181"/>
      <c r="L128" s="35"/>
      <c r="M128" s="182" t="s">
        <v>1</v>
      </c>
      <c r="N128" s="183" t="s">
        <v>37</v>
      </c>
      <c r="O128" s="67"/>
      <c r="P128" s="184">
        <f t="shared" ref="P128:P133" si="1">O128*H128</f>
        <v>0</v>
      </c>
      <c r="Q128" s="184">
        <v>0</v>
      </c>
      <c r="R128" s="184">
        <f t="shared" ref="R128:R133" si="2">Q128*H128</f>
        <v>0</v>
      </c>
      <c r="S128" s="184">
        <v>0</v>
      </c>
      <c r="T128" s="185">
        <f t="shared" ref="T128:T133" si="3"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86" t="s">
        <v>113</v>
      </c>
      <c r="AT128" s="186" t="s">
        <v>115</v>
      </c>
      <c r="AU128" s="186" t="s">
        <v>79</v>
      </c>
      <c r="AY128" s="13" t="s">
        <v>114</v>
      </c>
      <c r="BE128" s="187">
        <f t="shared" ref="BE128:BE133" si="4">IF(N128="základná",J128,0)</f>
        <v>0</v>
      </c>
      <c r="BF128" s="187">
        <f t="shared" ref="BF128:BF133" si="5">IF(N128="znížená",J128,0)</f>
        <v>0</v>
      </c>
      <c r="BG128" s="187">
        <f t="shared" ref="BG128:BG133" si="6">IF(N128="zákl. prenesená",J128,0)</f>
        <v>0</v>
      </c>
      <c r="BH128" s="187">
        <f t="shared" ref="BH128:BH133" si="7">IF(N128="zníž. prenesená",J128,0)</f>
        <v>0</v>
      </c>
      <c r="BI128" s="187">
        <f t="shared" ref="BI128:BI133" si="8">IF(N128="nulová",J128,0)</f>
        <v>0</v>
      </c>
      <c r="BJ128" s="13" t="s">
        <v>119</v>
      </c>
      <c r="BK128" s="187">
        <f t="shared" ref="BK128:BK133" si="9">ROUND(I128*H128,2)</f>
        <v>0</v>
      </c>
      <c r="BL128" s="13" t="s">
        <v>113</v>
      </c>
      <c r="BM128" s="186" t="s">
        <v>197</v>
      </c>
    </row>
    <row r="129" spans="1:65" s="2" customFormat="1" ht="14.45" customHeight="1">
      <c r="A129" s="30"/>
      <c r="B129" s="31"/>
      <c r="C129" s="175" t="s">
        <v>136</v>
      </c>
      <c r="D129" s="175" t="s">
        <v>115</v>
      </c>
      <c r="E129" s="176" t="s">
        <v>332</v>
      </c>
      <c r="F129" s="177" t="s">
        <v>216</v>
      </c>
      <c r="G129" s="178" t="s">
        <v>191</v>
      </c>
      <c r="H129" s="179">
        <v>217</v>
      </c>
      <c r="I129" s="180"/>
      <c r="J129" s="179">
        <f t="shared" si="0"/>
        <v>0</v>
      </c>
      <c r="K129" s="181"/>
      <c r="L129" s="35"/>
      <c r="M129" s="182" t="s">
        <v>1</v>
      </c>
      <c r="N129" s="183" t="s">
        <v>37</v>
      </c>
      <c r="O129" s="67"/>
      <c r="P129" s="184">
        <f t="shared" si="1"/>
        <v>0</v>
      </c>
      <c r="Q129" s="184">
        <v>0</v>
      </c>
      <c r="R129" s="184">
        <f t="shared" si="2"/>
        <v>0</v>
      </c>
      <c r="S129" s="184">
        <v>0</v>
      </c>
      <c r="T129" s="185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86" t="s">
        <v>113</v>
      </c>
      <c r="AT129" s="186" t="s">
        <v>115</v>
      </c>
      <c r="AU129" s="186" t="s">
        <v>79</v>
      </c>
      <c r="AY129" s="13" t="s">
        <v>114</v>
      </c>
      <c r="BE129" s="187">
        <f t="shared" si="4"/>
        <v>0</v>
      </c>
      <c r="BF129" s="187">
        <f t="shared" si="5"/>
        <v>0</v>
      </c>
      <c r="BG129" s="187">
        <f t="shared" si="6"/>
        <v>0</v>
      </c>
      <c r="BH129" s="187">
        <f t="shared" si="7"/>
        <v>0</v>
      </c>
      <c r="BI129" s="187">
        <f t="shared" si="8"/>
        <v>0</v>
      </c>
      <c r="BJ129" s="13" t="s">
        <v>119</v>
      </c>
      <c r="BK129" s="187">
        <f t="shared" si="9"/>
        <v>0</v>
      </c>
      <c r="BL129" s="13" t="s">
        <v>113</v>
      </c>
      <c r="BM129" s="186" t="s">
        <v>201</v>
      </c>
    </row>
    <row r="130" spans="1:65" s="2" customFormat="1" ht="14.45" customHeight="1">
      <c r="A130" s="30"/>
      <c r="B130" s="31"/>
      <c r="C130" s="175" t="s">
        <v>140</v>
      </c>
      <c r="D130" s="175" t="s">
        <v>115</v>
      </c>
      <c r="E130" s="176" t="s">
        <v>510</v>
      </c>
      <c r="F130" s="177" t="s">
        <v>511</v>
      </c>
      <c r="G130" s="178" t="s">
        <v>191</v>
      </c>
      <c r="H130" s="179">
        <v>40</v>
      </c>
      <c r="I130" s="180"/>
      <c r="J130" s="179">
        <f t="shared" si="0"/>
        <v>0</v>
      </c>
      <c r="K130" s="181"/>
      <c r="L130" s="35"/>
      <c r="M130" s="182" t="s">
        <v>1</v>
      </c>
      <c r="N130" s="183" t="s">
        <v>37</v>
      </c>
      <c r="O130" s="67"/>
      <c r="P130" s="184">
        <f t="shared" si="1"/>
        <v>0</v>
      </c>
      <c r="Q130" s="184">
        <v>0</v>
      </c>
      <c r="R130" s="184">
        <f t="shared" si="2"/>
        <v>0</v>
      </c>
      <c r="S130" s="184">
        <v>0</v>
      </c>
      <c r="T130" s="185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86" t="s">
        <v>113</v>
      </c>
      <c r="AT130" s="186" t="s">
        <v>115</v>
      </c>
      <c r="AU130" s="186" t="s">
        <v>79</v>
      </c>
      <c r="AY130" s="13" t="s">
        <v>114</v>
      </c>
      <c r="BE130" s="187">
        <f t="shared" si="4"/>
        <v>0</v>
      </c>
      <c r="BF130" s="187">
        <f t="shared" si="5"/>
        <v>0</v>
      </c>
      <c r="BG130" s="187">
        <f t="shared" si="6"/>
        <v>0</v>
      </c>
      <c r="BH130" s="187">
        <f t="shared" si="7"/>
        <v>0</v>
      </c>
      <c r="BI130" s="187">
        <f t="shared" si="8"/>
        <v>0</v>
      </c>
      <c r="BJ130" s="13" t="s">
        <v>119</v>
      </c>
      <c r="BK130" s="187">
        <f t="shared" si="9"/>
        <v>0</v>
      </c>
      <c r="BL130" s="13" t="s">
        <v>113</v>
      </c>
      <c r="BM130" s="186" t="s">
        <v>204</v>
      </c>
    </row>
    <row r="131" spans="1:65" s="2" customFormat="1" ht="14.45" customHeight="1">
      <c r="A131" s="30"/>
      <c r="B131" s="31"/>
      <c r="C131" s="175" t="s">
        <v>144</v>
      </c>
      <c r="D131" s="175" t="s">
        <v>115</v>
      </c>
      <c r="E131" s="176" t="s">
        <v>333</v>
      </c>
      <c r="F131" s="177" t="s">
        <v>334</v>
      </c>
      <c r="G131" s="178" t="s">
        <v>191</v>
      </c>
      <c r="H131" s="179">
        <v>174</v>
      </c>
      <c r="I131" s="180"/>
      <c r="J131" s="179">
        <f t="shared" si="0"/>
        <v>0</v>
      </c>
      <c r="K131" s="181"/>
      <c r="L131" s="35"/>
      <c r="M131" s="182" t="s">
        <v>1</v>
      </c>
      <c r="N131" s="183" t="s">
        <v>37</v>
      </c>
      <c r="O131" s="67"/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86" t="s">
        <v>113</v>
      </c>
      <c r="AT131" s="186" t="s">
        <v>115</v>
      </c>
      <c r="AU131" s="186" t="s">
        <v>79</v>
      </c>
      <c r="AY131" s="13" t="s">
        <v>114</v>
      </c>
      <c r="BE131" s="187">
        <f t="shared" si="4"/>
        <v>0</v>
      </c>
      <c r="BF131" s="187">
        <f t="shared" si="5"/>
        <v>0</v>
      </c>
      <c r="BG131" s="187">
        <f t="shared" si="6"/>
        <v>0</v>
      </c>
      <c r="BH131" s="187">
        <f t="shared" si="7"/>
        <v>0</v>
      </c>
      <c r="BI131" s="187">
        <f t="shared" si="8"/>
        <v>0</v>
      </c>
      <c r="BJ131" s="13" t="s">
        <v>119</v>
      </c>
      <c r="BK131" s="187">
        <f t="shared" si="9"/>
        <v>0</v>
      </c>
      <c r="BL131" s="13" t="s">
        <v>113</v>
      </c>
      <c r="BM131" s="186" t="s">
        <v>208</v>
      </c>
    </row>
    <row r="132" spans="1:65" s="2" customFormat="1" ht="14.45" customHeight="1">
      <c r="A132" s="30"/>
      <c r="B132" s="31"/>
      <c r="C132" s="175" t="s">
        <v>148</v>
      </c>
      <c r="D132" s="175" t="s">
        <v>115</v>
      </c>
      <c r="E132" s="176" t="s">
        <v>195</v>
      </c>
      <c r="F132" s="177" t="s">
        <v>512</v>
      </c>
      <c r="G132" s="178" t="s">
        <v>191</v>
      </c>
      <c r="H132" s="179">
        <v>73</v>
      </c>
      <c r="I132" s="180"/>
      <c r="J132" s="179">
        <f t="shared" si="0"/>
        <v>0</v>
      </c>
      <c r="K132" s="181"/>
      <c r="L132" s="35"/>
      <c r="M132" s="182" t="s">
        <v>1</v>
      </c>
      <c r="N132" s="183" t="s">
        <v>37</v>
      </c>
      <c r="O132" s="67"/>
      <c r="P132" s="184">
        <f t="shared" si="1"/>
        <v>0</v>
      </c>
      <c r="Q132" s="184">
        <v>0</v>
      </c>
      <c r="R132" s="184">
        <f t="shared" si="2"/>
        <v>0</v>
      </c>
      <c r="S132" s="184">
        <v>0</v>
      </c>
      <c r="T132" s="185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86" t="s">
        <v>113</v>
      </c>
      <c r="AT132" s="186" t="s">
        <v>115</v>
      </c>
      <c r="AU132" s="186" t="s">
        <v>79</v>
      </c>
      <c r="AY132" s="13" t="s">
        <v>114</v>
      </c>
      <c r="BE132" s="187">
        <f t="shared" si="4"/>
        <v>0</v>
      </c>
      <c r="BF132" s="187">
        <f t="shared" si="5"/>
        <v>0</v>
      </c>
      <c r="BG132" s="187">
        <f t="shared" si="6"/>
        <v>0</v>
      </c>
      <c r="BH132" s="187">
        <f t="shared" si="7"/>
        <v>0</v>
      </c>
      <c r="BI132" s="187">
        <f t="shared" si="8"/>
        <v>0</v>
      </c>
      <c r="BJ132" s="13" t="s">
        <v>119</v>
      </c>
      <c r="BK132" s="187">
        <f t="shared" si="9"/>
        <v>0</v>
      </c>
      <c r="BL132" s="13" t="s">
        <v>113</v>
      </c>
      <c r="BM132" s="186" t="s">
        <v>213</v>
      </c>
    </row>
    <row r="133" spans="1:65" s="2" customFormat="1" ht="14.45" customHeight="1">
      <c r="A133" s="30"/>
      <c r="B133" s="31"/>
      <c r="C133" s="175" t="s">
        <v>176</v>
      </c>
      <c r="D133" s="175" t="s">
        <v>115</v>
      </c>
      <c r="E133" s="176" t="s">
        <v>199</v>
      </c>
      <c r="F133" s="177" t="s">
        <v>513</v>
      </c>
      <c r="G133" s="178" t="s">
        <v>191</v>
      </c>
      <c r="H133" s="179">
        <v>146</v>
      </c>
      <c r="I133" s="180"/>
      <c r="J133" s="179">
        <f t="shared" si="0"/>
        <v>0</v>
      </c>
      <c r="K133" s="181"/>
      <c r="L133" s="35"/>
      <c r="M133" s="182" t="s">
        <v>1</v>
      </c>
      <c r="N133" s="183" t="s">
        <v>37</v>
      </c>
      <c r="O133" s="67"/>
      <c r="P133" s="184">
        <f t="shared" si="1"/>
        <v>0</v>
      </c>
      <c r="Q133" s="184">
        <v>0</v>
      </c>
      <c r="R133" s="184">
        <f t="shared" si="2"/>
        <v>0</v>
      </c>
      <c r="S133" s="184">
        <v>0</v>
      </c>
      <c r="T133" s="185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86" t="s">
        <v>113</v>
      </c>
      <c r="AT133" s="186" t="s">
        <v>115</v>
      </c>
      <c r="AU133" s="186" t="s">
        <v>79</v>
      </c>
      <c r="AY133" s="13" t="s">
        <v>114</v>
      </c>
      <c r="BE133" s="187">
        <f t="shared" si="4"/>
        <v>0</v>
      </c>
      <c r="BF133" s="187">
        <f t="shared" si="5"/>
        <v>0</v>
      </c>
      <c r="BG133" s="187">
        <f t="shared" si="6"/>
        <v>0</v>
      </c>
      <c r="BH133" s="187">
        <f t="shared" si="7"/>
        <v>0</v>
      </c>
      <c r="BI133" s="187">
        <f t="shared" si="8"/>
        <v>0</v>
      </c>
      <c r="BJ133" s="13" t="s">
        <v>119</v>
      </c>
      <c r="BK133" s="187">
        <f t="shared" si="9"/>
        <v>0</v>
      </c>
      <c r="BL133" s="13" t="s">
        <v>113</v>
      </c>
      <c r="BM133" s="186" t="s">
        <v>220</v>
      </c>
    </row>
    <row r="134" spans="1:65" s="11" customFormat="1" ht="25.9" customHeight="1">
      <c r="B134" s="161"/>
      <c r="C134" s="162"/>
      <c r="D134" s="163" t="s">
        <v>70</v>
      </c>
      <c r="E134" s="164" t="s">
        <v>209</v>
      </c>
      <c r="F134" s="164" t="s">
        <v>246</v>
      </c>
      <c r="G134" s="162"/>
      <c r="H134" s="162"/>
      <c r="I134" s="165"/>
      <c r="J134" s="166">
        <f>BK134</f>
        <v>0</v>
      </c>
      <c r="K134" s="162"/>
      <c r="L134" s="167"/>
      <c r="M134" s="168"/>
      <c r="N134" s="169"/>
      <c r="O134" s="169"/>
      <c r="P134" s="170">
        <f>P135</f>
        <v>0</v>
      </c>
      <c r="Q134" s="169"/>
      <c r="R134" s="170">
        <f>R135</f>
        <v>0</v>
      </c>
      <c r="S134" s="169"/>
      <c r="T134" s="171">
        <f>T135</f>
        <v>0</v>
      </c>
      <c r="AR134" s="172" t="s">
        <v>79</v>
      </c>
      <c r="AT134" s="173" t="s">
        <v>70</v>
      </c>
      <c r="AU134" s="173" t="s">
        <v>71</v>
      </c>
      <c r="AY134" s="172" t="s">
        <v>114</v>
      </c>
      <c r="BK134" s="174">
        <f>BK135</f>
        <v>0</v>
      </c>
    </row>
    <row r="135" spans="1:65" s="2" customFormat="1" ht="14.45" customHeight="1">
      <c r="A135" s="30"/>
      <c r="B135" s="31"/>
      <c r="C135" s="175" t="s">
        <v>198</v>
      </c>
      <c r="D135" s="175" t="s">
        <v>115</v>
      </c>
      <c r="E135" s="176" t="s">
        <v>420</v>
      </c>
      <c r="F135" s="177" t="s">
        <v>514</v>
      </c>
      <c r="G135" s="178" t="s">
        <v>179</v>
      </c>
      <c r="H135" s="179">
        <v>850</v>
      </c>
      <c r="I135" s="180"/>
      <c r="J135" s="179">
        <f>ROUND(I135*H135,2)</f>
        <v>0</v>
      </c>
      <c r="K135" s="181"/>
      <c r="L135" s="35"/>
      <c r="M135" s="182" t="s">
        <v>1</v>
      </c>
      <c r="N135" s="183" t="s">
        <v>37</v>
      </c>
      <c r="O135" s="67"/>
      <c r="P135" s="184">
        <f>O135*H135</f>
        <v>0</v>
      </c>
      <c r="Q135" s="184">
        <v>0</v>
      </c>
      <c r="R135" s="184">
        <f>Q135*H135</f>
        <v>0</v>
      </c>
      <c r="S135" s="184">
        <v>0</v>
      </c>
      <c r="T135" s="185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86" t="s">
        <v>113</v>
      </c>
      <c r="AT135" s="186" t="s">
        <v>115</v>
      </c>
      <c r="AU135" s="186" t="s">
        <v>79</v>
      </c>
      <c r="AY135" s="13" t="s">
        <v>114</v>
      </c>
      <c r="BE135" s="187">
        <f>IF(N135="základná",J135,0)</f>
        <v>0</v>
      </c>
      <c r="BF135" s="187">
        <f>IF(N135="znížená",J135,0)</f>
        <v>0</v>
      </c>
      <c r="BG135" s="187">
        <f>IF(N135="zákl. prenesená",J135,0)</f>
        <v>0</v>
      </c>
      <c r="BH135" s="187">
        <f>IF(N135="zníž. prenesená",J135,0)</f>
        <v>0</v>
      </c>
      <c r="BI135" s="187">
        <f>IF(N135="nulová",J135,0)</f>
        <v>0</v>
      </c>
      <c r="BJ135" s="13" t="s">
        <v>119</v>
      </c>
      <c r="BK135" s="187">
        <f>ROUND(I135*H135,2)</f>
        <v>0</v>
      </c>
      <c r="BL135" s="13" t="s">
        <v>113</v>
      </c>
      <c r="BM135" s="186" t="s">
        <v>224</v>
      </c>
    </row>
    <row r="136" spans="1:65" s="11" customFormat="1" ht="25.9" customHeight="1">
      <c r="B136" s="161"/>
      <c r="C136" s="162"/>
      <c r="D136" s="163" t="s">
        <v>70</v>
      </c>
      <c r="E136" s="164" t="s">
        <v>236</v>
      </c>
      <c r="F136" s="164" t="s">
        <v>515</v>
      </c>
      <c r="G136" s="162"/>
      <c r="H136" s="162"/>
      <c r="I136" s="165"/>
      <c r="J136" s="166">
        <f>BK136</f>
        <v>0</v>
      </c>
      <c r="K136" s="162"/>
      <c r="L136" s="167"/>
      <c r="M136" s="168"/>
      <c r="N136" s="169"/>
      <c r="O136" s="169"/>
      <c r="P136" s="170">
        <f>SUM(P137:P138)</f>
        <v>0</v>
      </c>
      <c r="Q136" s="169"/>
      <c r="R136" s="170">
        <f>SUM(R137:R138)</f>
        <v>0</v>
      </c>
      <c r="S136" s="169"/>
      <c r="T136" s="171">
        <f>SUM(T137:T138)</f>
        <v>0</v>
      </c>
      <c r="AR136" s="172" t="s">
        <v>79</v>
      </c>
      <c r="AT136" s="173" t="s">
        <v>70</v>
      </c>
      <c r="AU136" s="173" t="s">
        <v>71</v>
      </c>
      <c r="AY136" s="172" t="s">
        <v>114</v>
      </c>
      <c r="BK136" s="174">
        <f>SUM(BK137:BK138)</f>
        <v>0</v>
      </c>
    </row>
    <row r="137" spans="1:65" s="2" customFormat="1" ht="14.45" customHeight="1">
      <c r="A137" s="30"/>
      <c r="B137" s="31"/>
      <c r="C137" s="175" t="s">
        <v>180</v>
      </c>
      <c r="D137" s="175" t="s">
        <v>115</v>
      </c>
      <c r="E137" s="176" t="s">
        <v>516</v>
      </c>
      <c r="F137" s="177" t="s">
        <v>517</v>
      </c>
      <c r="G137" s="178" t="s">
        <v>191</v>
      </c>
      <c r="H137" s="179">
        <v>20</v>
      </c>
      <c r="I137" s="180"/>
      <c r="J137" s="179">
        <f>ROUND(I137*H137,2)</f>
        <v>0</v>
      </c>
      <c r="K137" s="181"/>
      <c r="L137" s="35"/>
      <c r="M137" s="182" t="s">
        <v>1</v>
      </c>
      <c r="N137" s="183" t="s">
        <v>37</v>
      </c>
      <c r="O137" s="67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86" t="s">
        <v>113</v>
      </c>
      <c r="AT137" s="186" t="s">
        <v>115</v>
      </c>
      <c r="AU137" s="186" t="s">
        <v>79</v>
      </c>
      <c r="AY137" s="13" t="s">
        <v>114</v>
      </c>
      <c r="BE137" s="187">
        <f>IF(N137="základná",J137,0)</f>
        <v>0</v>
      </c>
      <c r="BF137" s="187">
        <f>IF(N137="znížená",J137,0)</f>
        <v>0</v>
      </c>
      <c r="BG137" s="187">
        <f>IF(N137="zákl. prenesená",J137,0)</f>
        <v>0</v>
      </c>
      <c r="BH137" s="187">
        <f>IF(N137="zníž. prenesená",J137,0)</f>
        <v>0</v>
      </c>
      <c r="BI137" s="187">
        <f>IF(N137="nulová",J137,0)</f>
        <v>0</v>
      </c>
      <c r="BJ137" s="13" t="s">
        <v>119</v>
      </c>
      <c r="BK137" s="187">
        <f>ROUND(I137*H137,2)</f>
        <v>0</v>
      </c>
      <c r="BL137" s="13" t="s">
        <v>113</v>
      </c>
      <c r="BM137" s="186" t="s">
        <v>228</v>
      </c>
    </row>
    <row r="138" spans="1:65" s="2" customFormat="1" ht="24.2" customHeight="1">
      <c r="A138" s="30"/>
      <c r="B138" s="31"/>
      <c r="C138" s="175" t="s">
        <v>205</v>
      </c>
      <c r="D138" s="175" t="s">
        <v>115</v>
      </c>
      <c r="E138" s="176" t="s">
        <v>518</v>
      </c>
      <c r="F138" s="177" t="s">
        <v>519</v>
      </c>
      <c r="G138" s="178" t="s">
        <v>191</v>
      </c>
      <c r="H138" s="179">
        <v>15</v>
      </c>
      <c r="I138" s="180"/>
      <c r="J138" s="179">
        <f>ROUND(I138*H138,2)</f>
        <v>0</v>
      </c>
      <c r="K138" s="181"/>
      <c r="L138" s="35"/>
      <c r="M138" s="182" t="s">
        <v>1</v>
      </c>
      <c r="N138" s="183" t="s">
        <v>37</v>
      </c>
      <c r="O138" s="67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86" t="s">
        <v>113</v>
      </c>
      <c r="AT138" s="186" t="s">
        <v>115</v>
      </c>
      <c r="AU138" s="186" t="s">
        <v>79</v>
      </c>
      <c r="AY138" s="13" t="s">
        <v>114</v>
      </c>
      <c r="BE138" s="187">
        <f>IF(N138="základná",J138,0)</f>
        <v>0</v>
      </c>
      <c r="BF138" s="187">
        <f>IF(N138="znížená",J138,0)</f>
        <v>0</v>
      </c>
      <c r="BG138" s="187">
        <f>IF(N138="zákl. prenesená",J138,0)</f>
        <v>0</v>
      </c>
      <c r="BH138" s="187">
        <f>IF(N138="zníž. prenesená",J138,0)</f>
        <v>0</v>
      </c>
      <c r="BI138" s="187">
        <f>IF(N138="nulová",J138,0)</f>
        <v>0</v>
      </c>
      <c r="BJ138" s="13" t="s">
        <v>119</v>
      </c>
      <c r="BK138" s="187">
        <f>ROUND(I138*H138,2)</f>
        <v>0</v>
      </c>
      <c r="BL138" s="13" t="s">
        <v>113</v>
      </c>
      <c r="BM138" s="186" t="s">
        <v>232</v>
      </c>
    </row>
    <row r="139" spans="1:65" s="11" customFormat="1" ht="25.9" customHeight="1">
      <c r="B139" s="161"/>
      <c r="C139" s="162"/>
      <c r="D139" s="163" t="s">
        <v>70</v>
      </c>
      <c r="E139" s="164" t="s">
        <v>250</v>
      </c>
      <c r="F139" s="164" t="s">
        <v>520</v>
      </c>
      <c r="G139" s="162"/>
      <c r="H139" s="162"/>
      <c r="I139" s="165"/>
      <c r="J139" s="166">
        <f>BK139</f>
        <v>0</v>
      </c>
      <c r="K139" s="162"/>
      <c r="L139" s="167"/>
      <c r="M139" s="168"/>
      <c r="N139" s="169"/>
      <c r="O139" s="169"/>
      <c r="P139" s="170">
        <f>SUM(P140:P153)</f>
        <v>0</v>
      </c>
      <c r="Q139" s="169"/>
      <c r="R139" s="170">
        <f>SUM(R140:R153)</f>
        <v>0</v>
      </c>
      <c r="S139" s="169"/>
      <c r="T139" s="171">
        <f>SUM(T140:T153)</f>
        <v>0</v>
      </c>
      <c r="AR139" s="172" t="s">
        <v>79</v>
      </c>
      <c r="AT139" s="173" t="s">
        <v>70</v>
      </c>
      <c r="AU139" s="173" t="s">
        <v>71</v>
      </c>
      <c r="AY139" s="172" t="s">
        <v>114</v>
      </c>
      <c r="BK139" s="174">
        <f>SUM(BK140:BK153)</f>
        <v>0</v>
      </c>
    </row>
    <row r="140" spans="1:65" s="2" customFormat="1" ht="14.45" customHeight="1">
      <c r="A140" s="30"/>
      <c r="B140" s="31"/>
      <c r="C140" s="175" t="s">
        <v>185</v>
      </c>
      <c r="D140" s="175" t="s">
        <v>115</v>
      </c>
      <c r="E140" s="176" t="s">
        <v>521</v>
      </c>
      <c r="F140" s="177" t="s">
        <v>522</v>
      </c>
      <c r="G140" s="178" t="s">
        <v>179</v>
      </c>
      <c r="H140" s="179">
        <v>480</v>
      </c>
      <c r="I140" s="180"/>
      <c r="J140" s="179">
        <f t="shared" ref="J140:J153" si="10">ROUND(I140*H140,2)</f>
        <v>0</v>
      </c>
      <c r="K140" s="181"/>
      <c r="L140" s="35"/>
      <c r="M140" s="182" t="s">
        <v>1</v>
      </c>
      <c r="N140" s="183" t="s">
        <v>37</v>
      </c>
      <c r="O140" s="67"/>
      <c r="P140" s="184">
        <f t="shared" ref="P140:P153" si="11">O140*H140</f>
        <v>0</v>
      </c>
      <c r="Q140" s="184">
        <v>0</v>
      </c>
      <c r="R140" s="184">
        <f t="shared" ref="R140:R153" si="12">Q140*H140</f>
        <v>0</v>
      </c>
      <c r="S140" s="184">
        <v>0</v>
      </c>
      <c r="T140" s="185">
        <f t="shared" ref="T140:T153" si="13"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86" t="s">
        <v>113</v>
      </c>
      <c r="AT140" s="186" t="s">
        <v>115</v>
      </c>
      <c r="AU140" s="186" t="s">
        <v>79</v>
      </c>
      <c r="AY140" s="13" t="s">
        <v>114</v>
      </c>
      <c r="BE140" s="187">
        <f t="shared" ref="BE140:BE153" si="14">IF(N140="základná",J140,0)</f>
        <v>0</v>
      </c>
      <c r="BF140" s="187">
        <f t="shared" ref="BF140:BF153" si="15">IF(N140="znížená",J140,0)</f>
        <v>0</v>
      </c>
      <c r="BG140" s="187">
        <f t="shared" ref="BG140:BG153" si="16">IF(N140="zákl. prenesená",J140,0)</f>
        <v>0</v>
      </c>
      <c r="BH140" s="187">
        <f t="shared" ref="BH140:BH153" si="17">IF(N140="zníž. prenesená",J140,0)</f>
        <v>0</v>
      </c>
      <c r="BI140" s="187">
        <f t="shared" ref="BI140:BI153" si="18">IF(N140="nulová",J140,0)</f>
        <v>0</v>
      </c>
      <c r="BJ140" s="13" t="s">
        <v>119</v>
      </c>
      <c r="BK140" s="187">
        <f t="shared" ref="BK140:BK153" si="19">ROUND(I140*H140,2)</f>
        <v>0</v>
      </c>
      <c r="BL140" s="13" t="s">
        <v>113</v>
      </c>
      <c r="BM140" s="186" t="s">
        <v>235</v>
      </c>
    </row>
    <row r="141" spans="1:65" s="2" customFormat="1" ht="14.45" customHeight="1">
      <c r="A141" s="30"/>
      <c r="B141" s="31"/>
      <c r="C141" s="175" t="s">
        <v>214</v>
      </c>
      <c r="D141" s="175" t="s">
        <v>115</v>
      </c>
      <c r="E141" s="176" t="s">
        <v>523</v>
      </c>
      <c r="F141" s="177" t="s">
        <v>524</v>
      </c>
      <c r="G141" s="178" t="s">
        <v>179</v>
      </c>
      <c r="H141" s="179">
        <v>850</v>
      </c>
      <c r="I141" s="180"/>
      <c r="J141" s="179">
        <f t="shared" si="10"/>
        <v>0</v>
      </c>
      <c r="K141" s="181"/>
      <c r="L141" s="35"/>
      <c r="M141" s="182" t="s">
        <v>1</v>
      </c>
      <c r="N141" s="183" t="s">
        <v>37</v>
      </c>
      <c r="O141" s="67"/>
      <c r="P141" s="184">
        <f t="shared" si="11"/>
        <v>0</v>
      </c>
      <c r="Q141" s="184">
        <v>0</v>
      </c>
      <c r="R141" s="184">
        <f t="shared" si="12"/>
        <v>0</v>
      </c>
      <c r="S141" s="184">
        <v>0</v>
      </c>
      <c r="T141" s="185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86" t="s">
        <v>113</v>
      </c>
      <c r="AT141" s="186" t="s">
        <v>115</v>
      </c>
      <c r="AU141" s="186" t="s">
        <v>79</v>
      </c>
      <c r="AY141" s="13" t="s">
        <v>114</v>
      </c>
      <c r="BE141" s="187">
        <f t="shared" si="14"/>
        <v>0</v>
      </c>
      <c r="BF141" s="187">
        <f t="shared" si="15"/>
        <v>0</v>
      </c>
      <c r="BG141" s="187">
        <f t="shared" si="16"/>
        <v>0</v>
      </c>
      <c r="BH141" s="187">
        <f t="shared" si="17"/>
        <v>0</v>
      </c>
      <c r="BI141" s="187">
        <f t="shared" si="18"/>
        <v>0</v>
      </c>
      <c r="BJ141" s="13" t="s">
        <v>119</v>
      </c>
      <c r="BK141" s="187">
        <f t="shared" si="19"/>
        <v>0</v>
      </c>
      <c r="BL141" s="13" t="s">
        <v>113</v>
      </c>
      <c r="BM141" s="186" t="s">
        <v>241</v>
      </c>
    </row>
    <row r="142" spans="1:65" s="2" customFormat="1" ht="14.45" customHeight="1">
      <c r="A142" s="30"/>
      <c r="B142" s="31"/>
      <c r="C142" s="175" t="s">
        <v>188</v>
      </c>
      <c r="D142" s="175" t="s">
        <v>115</v>
      </c>
      <c r="E142" s="176" t="s">
        <v>525</v>
      </c>
      <c r="F142" s="177" t="s">
        <v>526</v>
      </c>
      <c r="G142" s="178" t="s">
        <v>179</v>
      </c>
      <c r="H142" s="179">
        <v>100</v>
      </c>
      <c r="I142" s="180"/>
      <c r="J142" s="179">
        <f t="shared" si="10"/>
        <v>0</v>
      </c>
      <c r="K142" s="181"/>
      <c r="L142" s="35"/>
      <c r="M142" s="182" t="s">
        <v>1</v>
      </c>
      <c r="N142" s="183" t="s">
        <v>37</v>
      </c>
      <c r="O142" s="67"/>
      <c r="P142" s="184">
        <f t="shared" si="11"/>
        <v>0</v>
      </c>
      <c r="Q142" s="184">
        <v>0</v>
      </c>
      <c r="R142" s="184">
        <f t="shared" si="12"/>
        <v>0</v>
      </c>
      <c r="S142" s="184">
        <v>0</v>
      </c>
      <c r="T142" s="185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86" t="s">
        <v>113</v>
      </c>
      <c r="AT142" s="186" t="s">
        <v>115</v>
      </c>
      <c r="AU142" s="186" t="s">
        <v>79</v>
      </c>
      <c r="AY142" s="13" t="s">
        <v>114</v>
      </c>
      <c r="BE142" s="187">
        <f t="shared" si="14"/>
        <v>0</v>
      </c>
      <c r="BF142" s="187">
        <f t="shared" si="15"/>
        <v>0</v>
      </c>
      <c r="BG142" s="187">
        <f t="shared" si="16"/>
        <v>0</v>
      </c>
      <c r="BH142" s="187">
        <f t="shared" si="17"/>
        <v>0</v>
      </c>
      <c r="BI142" s="187">
        <f t="shared" si="18"/>
        <v>0</v>
      </c>
      <c r="BJ142" s="13" t="s">
        <v>119</v>
      </c>
      <c r="BK142" s="187">
        <f t="shared" si="19"/>
        <v>0</v>
      </c>
      <c r="BL142" s="13" t="s">
        <v>113</v>
      </c>
      <c r="BM142" s="186" t="s">
        <v>242</v>
      </c>
    </row>
    <row r="143" spans="1:65" s="2" customFormat="1" ht="24.2" customHeight="1">
      <c r="A143" s="30"/>
      <c r="B143" s="31"/>
      <c r="C143" s="175" t="s">
        <v>221</v>
      </c>
      <c r="D143" s="175" t="s">
        <v>115</v>
      </c>
      <c r="E143" s="176" t="s">
        <v>527</v>
      </c>
      <c r="F143" s="177" t="s">
        <v>528</v>
      </c>
      <c r="G143" s="178" t="s">
        <v>265</v>
      </c>
      <c r="H143" s="179">
        <v>36</v>
      </c>
      <c r="I143" s="180"/>
      <c r="J143" s="179">
        <f t="shared" si="10"/>
        <v>0</v>
      </c>
      <c r="K143" s="181"/>
      <c r="L143" s="35"/>
      <c r="M143" s="182" t="s">
        <v>1</v>
      </c>
      <c r="N143" s="183" t="s">
        <v>37</v>
      </c>
      <c r="O143" s="67"/>
      <c r="P143" s="184">
        <f t="shared" si="11"/>
        <v>0</v>
      </c>
      <c r="Q143" s="184">
        <v>0</v>
      </c>
      <c r="R143" s="184">
        <f t="shared" si="12"/>
        <v>0</v>
      </c>
      <c r="S143" s="184">
        <v>0</v>
      </c>
      <c r="T143" s="185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86" t="s">
        <v>113</v>
      </c>
      <c r="AT143" s="186" t="s">
        <v>115</v>
      </c>
      <c r="AU143" s="186" t="s">
        <v>79</v>
      </c>
      <c r="AY143" s="13" t="s">
        <v>114</v>
      </c>
      <c r="BE143" s="187">
        <f t="shared" si="14"/>
        <v>0</v>
      </c>
      <c r="BF143" s="187">
        <f t="shared" si="15"/>
        <v>0</v>
      </c>
      <c r="BG143" s="187">
        <f t="shared" si="16"/>
        <v>0</v>
      </c>
      <c r="BH143" s="187">
        <f t="shared" si="17"/>
        <v>0</v>
      </c>
      <c r="BI143" s="187">
        <f t="shared" si="18"/>
        <v>0</v>
      </c>
      <c r="BJ143" s="13" t="s">
        <v>119</v>
      </c>
      <c r="BK143" s="187">
        <f t="shared" si="19"/>
        <v>0</v>
      </c>
      <c r="BL143" s="13" t="s">
        <v>113</v>
      </c>
      <c r="BM143" s="186" t="s">
        <v>244</v>
      </c>
    </row>
    <row r="144" spans="1:65" s="2" customFormat="1" ht="14.45" customHeight="1">
      <c r="A144" s="30"/>
      <c r="B144" s="31"/>
      <c r="C144" s="175" t="s">
        <v>225</v>
      </c>
      <c r="D144" s="175" t="s">
        <v>115</v>
      </c>
      <c r="E144" s="176" t="s">
        <v>529</v>
      </c>
      <c r="F144" s="177" t="s">
        <v>530</v>
      </c>
      <c r="G144" s="178" t="s">
        <v>265</v>
      </c>
      <c r="H144" s="179">
        <v>1</v>
      </c>
      <c r="I144" s="180"/>
      <c r="J144" s="179">
        <f t="shared" si="10"/>
        <v>0</v>
      </c>
      <c r="K144" s="181"/>
      <c r="L144" s="35"/>
      <c r="M144" s="182" t="s">
        <v>1</v>
      </c>
      <c r="N144" s="183" t="s">
        <v>37</v>
      </c>
      <c r="O144" s="67"/>
      <c r="P144" s="184">
        <f t="shared" si="11"/>
        <v>0</v>
      </c>
      <c r="Q144" s="184">
        <v>0</v>
      </c>
      <c r="R144" s="184">
        <f t="shared" si="12"/>
        <v>0</v>
      </c>
      <c r="S144" s="184">
        <v>0</v>
      </c>
      <c r="T144" s="185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86" t="s">
        <v>113</v>
      </c>
      <c r="AT144" s="186" t="s">
        <v>115</v>
      </c>
      <c r="AU144" s="186" t="s">
        <v>79</v>
      </c>
      <c r="AY144" s="13" t="s">
        <v>114</v>
      </c>
      <c r="BE144" s="187">
        <f t="shared" si="14"/>
        <v>0</v>
      </c>
      <c r="BF144" s="187">
        <f t="shared" si="15"/>
        <v>0</v>
      </c>
      <c r="BG144" s="187">
        <f t="shared" si="16"/>
        <v>0</v>
      </c>
      <c r="BH144" s="187">
        <f t="shared" si="17"/>
        <v>0</v>
      </c>
      <c r="BI144" s="187">
        <f t="shared" si="18"/>
        <v>0</v>
      </c>
      <c r="BJ144" s="13" t="s">
        <v>119</v>
      </c>
      <c r="BK144" s="187">
        <f t="shared" si="19"/>
        <v>0</v>
      </c>
      <c r="BL144" s="13" t="s">
        <v>113</v>
      </c>
      <c r="BM144" s="186" t="s">
        <v>255</v>
      </c>
    </row>
    <row r="145" spans="1:65" s="2" customFormat="1" ht="24.2" customHeight="1">
      <c r="A145" s="30"/>
      <c r="B145" s="31"/>
      <c r="C145" s="175" t="s">
        <v>229</v>
      </c>
      <c r="D145" s="175" t="s">
        <v>115</v>
      </c>
      <c r="E145" s="176" t="s">
        <v>531</v>
      </c>
      <c r="F145" s="177" t="s">
        <v>532</v>
      </c>
      <c r="G145" s="178" t="s">
        <v>265</v>
      </c>
      <c r="H145" s="179">
        <v>18</v>
      </c>
      <c r="I145" s="180"/>
      <c r="J145" s="179">
        <f t="shared" si="10"/>
        <v>0</v>
      </c>
      <c r="K145" s="181"/>
      <c r="L145" s="35"/>
      <c r="M145" s="182" t="s">
        <v>1</v>
      </c>
      <c r="N145" s="183" t="s">
        <v>37</v>
      </c>
      <c r="O145" s="67"/>
      <c r="P145" s="184">
        <f t="shared" si="11"/>
        <v>0</v>
      </c>
      <c r="Q145" s="184">
        <v>0</v>
      </c>
      <c r="R145" s="184">
        <f t="shared" si="12"/>
        <v>0</v>
      </c>
      <c r="S145" s="184">
        <v>0</v>
      </c>
      <c r="T145" s="185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86" t="s">
        <v>113</v>
      </c>
      <c r="AT145" s="186" t="s">
        <v>115</v>
      </c>
      <c r="AU145" s="186" t="s">
        <v>79</v>
      </c>
      <c r="AY145" s="13" t="s">
        <v>114</v>
      </c>
      <c r="BE145" s="187">
        <f t="shared" si="14"/>
        <v>0</v>
      </c>
      <c r="BF145" s="187">
        <f t="shared" si="15"/>
        <v>0</v>
      </c>
      <c r="BG145" s="187">
        <f t="shared" si="16"/>
        <v>0</v>
      </c>
      <c r="BH145" s="187">
        <f t="shared" si="17"/>
        <v>0</v>
      </c>
      <c r="BI145" s="187">
        <f t="shared" si="18"/>
        <v>0</v>
      </c>
      <c r="BJ145" s="13" t="s">
        <v>119</v>
      </c>
      <c r="BK145" s="187">
        <f t="shared" si="19"/>
        <v>0</v>
      </c>
      <c r="BL145" s="13" t="s">
        <v>113</v>
      </c>
      <c r="BM145" s="186" t="s">
        <v>258</v>
      </c>
    </row>
    <row r="146" spans="1:65" s="2" customFormat="1" ht="14.45" customHeight="1">
      <c r="A146" s="30"/>
      <c r="B146" s="31"/>
      <c r="C146" s="175" t="s">
        <v>7</v>
      </c>
      <c r="D146" s="175" t="s">
        <v>115</v>
      </c>
      <c r="E146" s="176" t="s">
        <v>533</v>
      </c>
      <c r="F146" s="177" t="s">
        <v>534</v>
      </c>
      <c r="G146" s="178" t="s">
        <v>265</v>
      </c>
      <c r="H146" s="179">
        <v>24</v>
      </c>
      <c r="I146" s="180"/>
      <c r="J146" s="179">
        <f t="shared" si="10"/>
        <v>0</v>
      </c>
      <c r="K146" s="181"/>
      <c r="L146" s="35"/>
      <c r="M146" s="182" t="s">
        <v>1</v>
      </c>
      <c r="N146" s="183" t="s">
        <v>37</v>
      </c>
      <c r="O146" s="67"/>
      <c r="P146" s="184">
        <f t="shared" si="11"/>
        <v>0</v>
      </c>
      <c r="Q146" s="184">
        <v>0</v>
      </c>
      <c r="R146" s="184">
        <f t="shared" si="12"/>
        <v>0</v>
      </c>
      <c r="S146" s="184">
        <v>0</v>
      </c>
      <c r="T146" s="185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86" t="s">
        <v>113</v>
      </c>
      <c r="AT146" s="186" t="s">
        <v>115</v>
      </c>
      <c r="AU146" s="186" t="s">
        <v>79</v>
      </c>
      <c r="AY146" s="13" t="s">
        <v>114</v>
      </c>
      <c r="BE146" s="187">
        <f t="shared" si="14"/>
        <v>0</v>
      </c>
      <c r="BF146" s="187">
        <f t="shared" si="15"/>
        <v>0</v>
      </c>
      <c r="BG146" s="187">
        <f t="shared" si="16"/>
        <v>0</v>
      </c>
      <c r="BH146" s="187">
        <f t="shared" si="17"/>
        <v>0</v>
      </c>
      <c r="BI146" s="187">
        <f t="shared" si="18"/>
        <v>0</v>
      </c>
      <c r="BJ146" s="13" t="s">
        <v>119</v>
      </c>
      <c r="BK146" s="187">
        <f t="shared" si="19"/>
        <v>0</v>
      </c>
      <c r="BL146" s="13" t="s">
        <v>113</v>
      </c>
      <c r="BM146" s="186" t="s">
        <v>262</v>
      </c>
    </row>
    <row r="147" spans="1:65" s="2" customFormat="1" ht="24.2" customHeight="1">
      <c r="A147" s="30"/>
      <c r="B147" s="31"/>
      <c r="C147" s="175" t="s">
        <v>238</v>
      </c>
      <c r="D147" s="175" t="s">
        <v>115</v>
      </c>
      <c r="E147" s="176" t="s">
        <v>535</v>
      </c>
      <c r="F147" s="177" t="s">
        <v>536</v>
      </c>
      <c r="G147" s="178" t="s">
        <v>265</v>
      </c>
      <c r="H147" s="179">
        <v>15</v>
      </c>
      <c r="I147" s="180"/>
      <c r="J147" s="179">
        <f t="shared" si="10"/>
        <v>0</v>
      </c>
      <c r="K147" s="181"/>
      <c r="L147" s="35"/>
      <c r="M147" s="182" t="s">
        <v>1</v>
      </c>
      <c r="N147" s="183" t="s">
        <v>37</v>
      </c>
      <c r="O147" s="67"/>
      <c r="P147" s="184">
        <f t="shared" si="11"/>
        <v>0</v>
      </c>
      <c r="Q147" s="184">
        <v>0</v>
      </c>
      <c r="R147" s="184">
        <f t="shared" si="12"/>
        <v>0</v>
      </c>
      <c r="S147" s="184">
        <v>0</v>
      </c>
      <c r="T147" s="185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86" t="s">
        <v>113</v>
      </c>
      <c r="AT147" s="186" t="s">
        <v>115</v>
      </c>
      <c r="AU147" s="186" t="s">
        <v>79</v>
      </c>
      <c r="AY147" s="13" t="s">
        <v>114</v>
      </c>
      <c r="BE147" s="187">
        <f t="shared" si="14"/>
        <v>0</v>
      </c>
      <c r="BF147" s="187">
        <f t="shared" si="15"/>
        <v>0</v>
      </c>
      <c r="BG147" s="187">
        <f t="shared" si="16"/>
        <v>0</v>
      </c>
      <c r="BH147" s="187">
        <f t="shared" si="17"/>
        <v>0</v>
      </c>
      <c r="BI147" s="187">
        <f t="shared" si="18"/>
        <v>0</v>
      </c>
      <c r="BJ147" s="13" t="s">
        <v>119</v>
      </c>
      <c r="BK147" s="187">
        <f t="shared" si="19"/>
        <v>0</v>
      </c>
      <c r="BL147" s="13" t="s">
        <v>113</v>
      </c>
      <c r="BM147" s="186" t="s">
        <v>270</v>
      </c>
    </row>
    <row r="148" spans="1:65" s="2" customFormat="1" ht="24.2" customHeight="1">
      <c r="A148" s="30"/>
      <c r="B148" s="31"/>
      <c r="C148" s="175" t="s">
        <v>192</v>
      </c>
      <c r="D148" s="175" t="s">
        <v>115</v>
      </c>
      <c r="E148" s="176" t="s">
        <v>537</v>
      </c>
      <c r="F148" s="177" t="s">
        <v>538</v>
      </c>
      <c r="G148" s="178" t="s">
        <v>265</v>
      </c>
      <c r="H148" s="179">
        <v>18</v>
      </c>
      <c r="I148" s="180"/>
      <c r="J148" s="179">
        <f t="shared" si="10"/>
        <v>0</v>
      </c>
      <c r="K148" s="181"/>
      <c r="L148" s="35"/>
      <c r="M148" s="182" t="s">
        <v>1</v>
      </c>
      <c r="N148" s="183" t="s">
        <v>37</v>
      </c>
      <c r="O148" s="67"/>
      <c r="P148" s="184">
        <f t="shared" si="11"/>
        <v>0</v>
      </c>
      <c r="Q148" s="184">
        <v>0</v>
      </c>
      <c r="R148" s="184">
        <f t="shared" si="12"/>
        <v>0</v>
      </c>
      <c r="S148" s="184">
        <v>0</v>
      </c>
      <c r="T148" s="185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86" t="s">
        <v>113</v>
      </c>
      <c r="AT148" s="186" t="s">
        <v>115</v>
      </c>
      <c r="AU148" s="186" t="s">
        <v>79</v>
      </c>
      <c r="AY148" s="13" t="s">
        <v>114</v>
      </c>
      <c r="BE148" s="187">
        <f t="shared" si="14"/>
        <v>0</v>
      </c>
      <c r="BF148" s="187">
        <f t="shared" si="15"/>
        <v>0</v>
      </c>
      <c r="BG148" s="187">
        <f t="shared" si="16"/>
        <v>0</v>
      </c>
      <c r="BH148" s="187">
        <f t="shared" si="17"/>
        <v>0</v>
      </c>
      <c r="BI148" s="187">
        <f t="shared" si="18"/>
        <v>0</v>
      </c>
      <c r="BJ148" s="13" t="s">
        <v>119</v>
      </c>
      <c r="BK148" s="187">
        <f t="shared" si="19"/>
        <v>0</v>
      </c>
      <c r="BL148" s="13" t="s">
        <v>113</v>
      </c>
      <c r="BM148" s="186" t="s">
        <v>273</v>
      </c>
    </row>
    <row r="149" spans="1:65" s="2" customFormat="1" ht="24.2" customHeight="1">
      <c r="A149" s="30"/>
      <c r="B149" s="31"/>
      <c r="C149" s="175" t="s">
        <v>243</v>
      </c>
      <c r="D149" s="175" t="s">
        <v>115</v>
      </c>
      <c r="E149" s="176" t="s">
        <v>539</v>
      </c>
      <c r="F149" s="177" t="s">
        <v>540</v>
      </c>
      <c r="G149" s="178" t="s">
        <v>265</v>
      </c>
      <c r="H149" s="179">
        <v>54</v>
      </c>
      <c r="I149" s="180"/>
      <c r="J149" s="179">
        <f t="shared" si="10"/>
        <v>0</v>
      </c>
      <c r="K149" s="181"/>
      <c r="L149" s="35"/>
      <c r="M149" s="182" t="s">
        <v>1</v>
      </c>
      <c r="N149" s="183" t="s">
        <v>37</v>
      </c>
      <c r="O149" s="67"/>
      <c r="P149" s="184">
        <f t="shared" si="11"/>
        <v>0</v>
      </c>
      <c r="Q149" s="184">
        <v>0</v>
      </c>
      <c r="R149" s="184">
        <f t="shared" si="12"/>
        <v>0</v>
      </c>
      <c r="S149" s="184">
        <v>0</v>
      </c>
      <c r="T149" s="185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86" t="s">
        <v>113</v>
      </c>
      <c r="AT149" s="186" t="s">
        <v>115</v>
      </c>
      <c r="AU149" s="186" t="s">
        <v>79</v>
      </c>
      <c r="AY149" s="13" t="s">
        <v>114</v>
      </c>
      <c r="BE149" s="187">
        <f t="shared" si="14"/>
        <v>0</v>
      </c>
      <c r="BF149" s="187">
        <f t="shared" si="15"/>
        <v>0</v>
      </c>
      <c r="BG149" s="187">
        <f t="shared" si="16"/>
        <v>0</v>
      </c>
      <c r="BH149" s="187">
        <f t="shared" si="17"/>
        <v>0</v>
      </c>
      <c r="BI149" s="187">
        <f t="shared" si="18"/>
        <v>0</v>
      </c>
      <c r="BJ149" s="13" t="s">
        <v>119</v>
      </c>
      <c r="BK149" s="187">
        <f t="shared" si="19"/>
        <v>0</v>
      </c>
      <c r="BL149" s="13" t="s">
        <v>113</v>
      </c>
      <c r="BM149" s="186" t="s">
        <v>277</v>
      </c>
    </row>
    <row r="150" spans="1:65" s="2" customFormat="1" ht="24.2" customHeight="1">
      <c r="A150" s="30"/>
      <c r="B150" s="31"/>
      <c r="C150" s="175" t="s">
        <v>197</v>
      </c>
      <c r="D150" s="175" t="s">
        <v>115</v>
      </c>
      <c r="E150" s="176" t="s">
        <v>541</v>
      </c>
      <c r="F150" s="177" t="s">
        <v>542</v>
      </c>
      <c r="G150" s="178" t="s">
        <v>179</v>
      </c>
      <c r="H150" s="179">
        <v>687</v>
      </c>
      <c r="I150" s="180"/>
      <c r="J150" s="179">
        <f t="shared" si="10"/>
        <v>0</v>
      </c>
      <c r="K150" s="181"/>
      <c r="L150" s="35"/>
      <c r="M150" s="182" t="s">
        <v>1</v>
      </c>
      <c r="N150" s="183" t="s">
        <v>37</v>
      </c>
      <c r="O150" s="67"/>
      <c r="P150" s="184">
        <f t="shared" si="11"/>
        <v>0</v>
      </c>
      <c r="Q150" s="184">
        <v>0</v>
      </c>
      <c r="R150" s="184">
        <f t="shared" si="12"/>
        <v>0</v>
      </c>
      <c r="S150" s="184">
        <v>0</v>
      </c>
      <c r="T150" s="185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86" t="s">
        <v>113</v>
      </c>
      <c r="AT150" s="186" t="s">
        <v>115</v>
      </c>
      <c r="AU150" s="186" t="s">
        <v>79</v>
      </c>
      <c r="AY150" s="13" t="s">
        <v>114</v>
      </c>
      <c r="BE150" s="187">
        <f t="shared" si="14"/>
        <v>0</v>
      </c>
      <c r="BF150" s="187">
        <f t="shared" si="15"/>
        <v>0</v>
      </c>
      <c r="BG150" s="187">
        <f t="shared" si="16"/>
        <v>0</v>
      </c>
      <c r="BH150" s="187">
        <f t="shared" si="17"/>
        <v>0</v>
      </c>
      <c r="BI150" s="187">
        <f t="shared" si="18"/>
        <v>0</v>
      </c>
      <c r="BJ150" s="13" t="s">
        <v>119</v>
      </c>
      <c r="BK150" s="187">
        <f t="shared" si="19"/>
        <v>0</v>
      </c>
      <c r="BL150" s="13" t="s">
        <v>113</v>
      </c>
      <c r="BM150" s="186" t="s">
        <v>282</v>
      </c>
    </row>
    <row r="151" spans="1:65" s="2" customFormat="1" ht="24.2" customHeight="1">
      <c r="A151" s="30"/>
      <c r="B151" s="31"/>
      <c r="C151" s="175" t="s">
        <v>252</v>
      </c>
      <c r="D151" s="175" t="s">
        <v>115</v>
      </c>
      <c r="E151" s="176" t="s">
        <v>543</v>
      </c>
      <c r="F151" s="177" t="s">
        <v>544</v>
      </c>
      <c r="G151" s="178" t="s">
        <v>179</v>
      </c>
      <c r="H151" s="179">
        <v>9</v>
      </c>
      <c r="I151" s="180"/>
      <c r="J151" s="179">
        <f t="shared" si="10"/>
        <v>0</v>
      </c>
      <c r="K151" s="181"/>
      <c r="L151" s="35"/>
      <c r="M151" s="182" t="s">
        <v>1</v>
      </c>
      <c r="N151" s="183" t="s">
        <v>37</v>
      </c>
      <c r="O151" s="67"/>
      <c r="P151" s="184">
        <f t="shared" si="11"/>
        <v>0</v>
      </c>
      <c r="Q151" s="184">
        <v>0</v>
      </c>
      <c r="R151" s="184">
        <f t="shared" si="12"/>
        <v>0</v>
      </c>
      <c r="S151" s="184">
        <v>0</v>
      </c>
      <c r="T151" s="185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86" t="s">
        <v>113</v>
      </c>
      <c r="AT151" s="186" t="s">
        <v>115</v>
      </c>
      <c r="AU151" s="186" t="s">
        <v>79</v>
      </c>
      <c r="AY151" s="13" t="s">
        <v>114</v>
      </c>
      <c r="BE151" s="187">
        <f t="shared" si="14"/>
        <v>0</v>
      </c>
      <c r="BF151" s="187">
        <f t="shared" si="15"/>
        <v>0</v>
      </c>
      <c r="BG151" s="187">
        <f t="shared" si="16"/>
        <v>0</v>
      </c>
      <c r="BH151" s="187">
        <f t="shared" si="17"/>
        <v>0</v>
      </c>
      <c r="BI151" s="187">
        <f t="shared" si="18"/>
        <v>0</v>
      </c>
      <c r="BJ151" s="13" t="s">
        <v>119</v>
      </c>
      <c r="BK151" s="187">
        <f t="shared" si="19"/>
        <v>0</v>
      </c>
      <c r="BL151" s="13" t="s">
        <v>113</v>
      </c>
      <c r="BM151" s="186" t="s">
        <v>286</v>
      </c>
    </row>
    <row r="152" spans="1:65" s="2" customFormat="1" ht="24.2" customHeight="1">
      <c r="A152" s="30"/>
      <c r="B152" s="31"/>
      <c r="C152" s="175" t="s">
        <v>201</v>
      </c>
      <c r="D152" s="175" t="s">
        <v>115</v>
      </c>
      <c r="E152" s="176" t="s">
        <v>545</v>
      </c>
      <c r="F152" s="177" t="s">
        <v>546</v>
      </c>
      <c r="G152" s="178" t="s">
        <v>265</v>
      </c>
      <c r="H152" s="179">
        <v>18</v>
      </c>
      <c r="I152" s="180"/>
      <c r="J152" s="179">
        <f t="shared" si="10"/>
        <v>0</v>
      </c>
      <c r="K152" s="181"/>
      <c r="L152" s="35"/>
      <c r="M152" s="182" t="s">
        <v>1</v>
      </c>
      <c r="N152" s="183" t="s">
        <v>37</v>
      </c>
      <c r="O152" s="67"/>
      <c r="P152" s="184">
        <f t="shared" si="11"/>
        <v>0</v>
      </c>
      <c r="Q152" s="184">
        <v>0</v>
      </c>
      <c r="R152" s="184">
        <f t="shared" si="12"/>
        <v>0</v>
      </c>
      <c r="S152" s="184">
        <v>0</v>
      </c>
      <c r="T152" s="185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86" t="s">
        <v>113</v>
      </c>
      <c r="AT152" s="186" t="s">
        <v>115</v>
      </c>
      <c r="AU152" s="186" t="s">
        <v>79</v>
      </c>
      <c r="AY152" s="13" t="s">
        <v>114</v>
      </c>
      <c r="BE152" s="187">
        <f t="shared" si="14"/>
        <v>0</v>
      </c>
      <c r="BF152" s="187">
        <f t="shared" si="15"/>
        <v>0</v>
      </c>
      <c r="BG152" s="187">
        <f t="shared" si="16"/>
        <v>0</v>
      </c>
      <c r="BH152" s="187">
        <f t="shared" si="17"/>
        <v>0</v>
      </c>
      <c r="BI152" s="187">
        <f t="shared" si="18"/>
        <v>0</v>
      </c>
      <c r="BJ152" s="13" t="s">
        <v>119</v>
      </c>
      <c r="BK152" s="187">
        <f t="shared" si="19"/>
        <v>0</v>
      </c>
      <c r="BL152" s="13" t="s">
        <v>113</v>
      </c>
      <c r="BM152" s="186" t="s">
        <v>289</v>
      </c>
    </row>
    <row r="153" spans="1:65" s="2" customFormat="1" ht="24.2" customHeight="1">
      <c r="A153" s="30"/>
      <c r="B153" s="31"/>
      <c r="C153" s="175" t="s">
        <v>259</v>
      </c>
      <c r="D153" s="175" t="s">
        <v>115</v>
      </c>
      <c r="E153" s="176" t="s">
        <v>547</v>
      </c>
      <c r="F153" s="177" t="s">
        <v>548</v>
      </c>
      <c r="G153" s="178" t="s">
        <v>265</v>
      </c>
      <c r="H153" s="179">
        <v>18</v>
      </c>
      <c r="I153" s="180"/>
      <c r="J153" s="179">
        <f t="shared" si="10"/>
        <v>0</v>
      </c>
      <c r="K153" s="181"/>
      <c r="L153" s="35"/>
      <c r="M153" s="188" t="s">
        <v>1</v>
      </c>
      <c r="N153" s="189" t="s">
        <v>37</v>
      </c>
      <c r="O153" s="190"/>
      <c r="P153" s="191">
        <f t="shared" si="11"/>
        <v>0</v>
      </c>
      <c r="Q153" s="191">
        <v>0</v>
      </c>
      <c r="R153" s="191">
        <f t="shared" si="12"/>
        <v>0</v>
      </c>
      <c r="S153" s="191">
        <v>0</v>
      </c>
      <c r="T153" s="192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86" t="s">
        <v>113</v>
      </c>
      <c r="AT153" s="186" t="s">
        <v>115</v>
      </c>
      <c r="AU153" s="186" t="s">
        <v>79</v>
      </c>
      <c r="AY153" s="13" t="s">
        <v>114</v>
      </c>
      <c r="BE153" s="187">
        <f t="shared" si="14"/>
        <v>0</v>
      </c>
      <c r="BF153" s="187">
        <f t="shared" si="15"/>
        <v>0</v>
      </c>
      <c r="BG153" s="187">
        <f t="shared" si="16"/>
        <v>0</v>
      </c>
      <c r="BH153" s="187">
        <f t="shared" si="17"/>
        <v>0</v>
      </c>
      <c r="BI153" s="187">
        <f t="shared" si="18"/>
        <v>0</v>
      </c>
      <c r="BJ153" s="13" t="s">
        <v>119</v>
      </c>
      <c r="BK153" s="187">
        <f t="shared" si="19"/>
        <v>0</v>
      </c>
      <c r="BL153" s="13" t="s">
        <v>113</v>
      </c>
      <c r="BM153" s="186" t="s">
        <v>371</v>
      </c>
    </row>
    <row r="154" spans="1:65" s="2" customFormat="1" ht="6.95" customHeight="1">
      <c r="A154" s="30"/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35"/>
      <c r="M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</row>
  </sheetData>
  <sheetProtection algorithmName="SHA-512" hashValue="1dMnhmG9WLOgV3J58AX0C9MT4QR9V4uOYU5QtbGag+yGgcII83dBoklbd435v4n4Lh0MjX7Lfpg36TEyZF+rqg==" saltValue="zkZ1zhmv7YSmjqTRToceKmZnmEACOMKqLC+K900TN3b1otZAI4DEUgJFbxpbN0uG1vH721UPW/JRkhS1daGKbg==" spinCount="100000" sheet="1" objects="1" scenarios="1" formatColumns="0" formatRows="0" autoFilter="0"/>
  <autoFilter ref="C120:K153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VP - Všobecné položky</vt:lpstr>
      <vt:lpstr>01 - Miestna komunikácia</vt:lpstr>
      <vt:lpstr>200-00 - Most Baratoky</vt:lpstr>
      <vt:lpstr>620 - Verejné osvetlenie</vt:lpstr>
      <vt:lpstr>'01 - Miestna komunikácia'!Názvy_tlače</vt:lpstr>
      <vt:lpstr>'200-00 - Most Baratoky'!Názvy_tlače</vt:lpstr>
      <vt:lpstr>'620 - Verejné osvetlenie'!Názvy_tlače</vt:lpstr>
      <vt:lpstr>'Rekapitulácia stavby'!Názvy_tlače</vt:lpstr>
      <vt:lpstr>'VP - Všobecné položky'!Názvy_tlače</vt:lpstr>
      <vt:lpstr>'01 - Miestna komunikácia'!Oblasť_tlače</vt:lpstr>
      <vt:lpstr>'200-00 - Most Baratoky'!Oblasť_tlače</vt:lpstr>
      <vt:lpstr>'620 - Verejné osvetlenie'!Oblasť_tlače</vt:lpstr>
      <vt:lpstr>'Rekapitulácia stavby'!Oblasť_tlače</vt:lpstr>
      <vt:lpstr>'VP - Všobecné položky'!Oblasť_tlače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Pavol Ing.</dc:creator>
  <cp:lastModifiedBy>G.</cp:lastModifiedBy>
  <cp:lastPrinted>2021-02-23T14:17:55Z</cp:lastPrinted>
  <dcterms:created xsi:type="dcterms:W3CDTF">2021-02-23T13:31:26Z</dcterms:created>
  <dcterms:modified xsi:type="dcterms:W3CDTF">2021-02-23T14:17:59Z</dcterms:modified>
</cp:coreProperties>
</file>