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PP\DPP PRESOV\VELKY SARIS - BARATOKY 08-2020\G-CENOVA CAST aktualizacia DSP,8-3-2021\ZADANIE , NEOCENENY ROZPOCET\"/>
    </mc:Choice>
  </mc:AlternateContent>
  <bookViews>
    <workbookView xWindow="0" yWindow="0" windowWidth="0" windowHeight="0"/>
  </bookViews>
  <sheets>
    <sheet name="Rekapitulácia stavby" sheetId="1" r:id="rId1"/>
    <sheet name="VP - Všobecné položky" sheetId="2" r:id="rId2"/>
    <sheet name="01 - Miestna komunikácia" sheetId="3" r:id="rId3"/>
    <sheet name="200-00 - Most Baratoky" sheetId="4" r:id="rId4"/>
    <sheet name="620 - Verejné osvetlenie" sheetId="5" r:id="rId5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'VP - Všobecné položky'!$C$116:$K$127</definedName>
    <definedName name="_xlnm.Print_Area" localSheetId="1">'VP - Všobecné položky'!$C$4:$J$76,'VP - Všobecné položky'!$C$82:$J$98,'VP - Všobecné položky'!$C$104:$J$127</definedName>
    <definedName name="_xlnm.Print_Titles" localSheetId="1">'VP - Všobecné položky'!$116:$116</definedName>
    <definedName name="_xlnm._FilterDatabase" localSheetId="2" hidden="1">'01 - Miestna komunikácia'!$C$124:$K$173</definedName>
    <definedName name="_xlnm.Print_Area" localSheetId="2">'01 - Miestna komunikácia'!$C$4:$J$76,'01 - Miestna komunikácia'!$C$82:$J$106,'01 - Miestna komunikácia'!$C$112:$J$173</definedName>
    <definedName name="_xlnm.Print_Titles" localSheetId="2">'01 - Miestna komunikácia'!$124:$124</definedName>
    <definedName name="_xlnm._FilterDatabase" localSheetId="3" hidden="1">'200-00 - Most Baratoky'!$C$125:$K$200</definedName>
    <definedName name="_xlnm.Print_Area" localSheetId="3">'200-00 - Most Baratoky'!$C$4:$J$76,'200-00 - Most Baratoky'!$C$82:$J$107,'200-00 - Most Baratoky'!$C$113:$J$200</definedName>
    <definedName name="_xlnm.Print_Titles" localSheetId="3">'200-00 - Most Baratoky'!$125:$125</definedName>
    <definedName name="_xlnm._FilterDatabase" localSheetId="4" hidden="1">'620 - Verejné osvetlenie'!$C$120:$K$153</definedName>
    <definedName name="_xlnm.Print_Area" localSheetId="4">'620 - Verejné osvetlenie'!$C$4:$J$76,'620 - Verejné osvetlenie'!$C$82:$J$102,'620 - Verejné osvetlenie'!$C$108:$J$153</definedName>
    <definedName name="_xlnm.Print_Titles" localSheetId="4">'620 - Verejné osvetlenie'!$120:$120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117"/>
  <c r="J14"/>
  <c r="J12"/>
  <c r="J89"/>
  <c r="E7"/>
  <c r="E111"/>
  <c i="4" r="J37"/>
  <c r="J36"/>
  <c i="1" r="AY97"/>
  <c i="4" r="J35"/>
  <c i="1" r="AX97"/>
  <c i="4"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F120"/>
  <c r="E118"/>
  <c r="F89"/>
  <c r="E87"/>
  <c r="J24"/>
  <c r="E24"/>
  <c r="J123"/>
  <c r="J23"/>
  <c r="J21"/>
  <c r="E21"/>
  <c r="J91"/>
  <c r="J20"/>
  <c r="J18"/>
  <c r="E18"/>
  <c r="F123"/>
  <c r="J17"/>
  <c r="J15"/>
  <c r="E15"/>
  <c r="F122"/>
  <c r="J14"/>
  <c r="J12"/>
  <c r="J120"/>
  <c r="E7"/>
  <c r="E116"/>
  <c i="3" r="J37"/>
  <c r="J36"/>
  <c i="1" r="AY96"/>
  <c i="3" r="J35"/>
  <c i="1" r="AX96"/>
  <c i="3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T154"/>
  <c r="R155"/>
  <c r="R154"/>
  <c r="P155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91"/>
  <c r="J14"/>
  <c r="J12"/>
  <c r="J89"/>
  <c r="E7"/>
  <c r="E115"/>
  <c i="2" r="J37"/>
  <c r="J36"/>
  <c i="1" r="AY95"/>
  <c i="2" r="J35"/>
  <c i="1" r="AX95"/>
  <c i="2"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F111"/>
  <c r="E109"/>
  <c r="F89"/>
  <c r="E87"/>
  <c r="J24"/>
  <c r="E24"/>
  <c r="J114"/>
  <c r="J23"/>
  <c r="J21"/>
  <c r="E21"/>
  <c r="J91"/>
  <c r="J20"/>
  <c r="J18"/>
  <c r="E18"/>
  <c r="F92"/>
  <c r="J17"/>
  <c r="J15"/>
  <c r="E15"/>
  <c r="F91"/>
  <c r="J14"/>
  <c r="J12"/>
  <c r="J89"/>
  <c r="E7"/>
  <c r="E107"/>
  <c i="1" r="L90"/>
  <c r="AM90"/>
  <c r="AM89"/>
  <c r="L89"/>
  <c r="AM87"/>
  <c r="L87"/>
  <c r="L85"/>
  <c r="L84"/>
  <c i="5" r="J131"/>
  <c r="J130"/>
  <c r="BK129"/>
  <c r="J129"/>
  <c r="BK128"/>
  <c r="J128"/>
  <c r="BK126"/>
  <c r="J126"/>
  <c r="BK125"/>
  <c r="J125"/>
  <c r="BK124"/>
  <c r="J124"/>
  <c r="BK123"/>
  <c i="4" r="J193"/>
  <c r="J191"/>
  <c r="BK189"/>
  <c r="BK173"/>
  <c r="BK172"/>
  <c r="BK169"/>
  <c r="J158"/>
  <c r="BK156"/>
  <c r="BK155"/>
  <c r="BK154"/>
  <c r="J153"/>
  <c r="J152"/>
  <c r="J146"/>
  <c r="J144"/>
  <c r="J142"/>
  <c r="J140"/>
  <c r="J132"/>
  <c i="3" r="BK162"/>
  <c r="J153"/>
  <c r="BK152"/>
  <c r="BK151"/>
  <c r="J149"/>
  <c r="J148"/>
  <c r="J144"/>
  <c r="J140"/>
  <c r="J139"/>
  <c r="J138"/>
  <c i="2" r="BK126"/>
  <c r="BK124"/>
  <c i="5" r="J151"/>
  <c r="J150"/>
  <c r="BK149"/>
  <c r="BK148"/>
  <c r="J147"/>
  <c r="J146"/>
  <c r="J145"/>
  <c r="J144"/>
  <c r="J143"/>
  <c r="BK142"/>
  <c r="J141"/>
  <c r="BK140"/>
  <c r="BK138"/>
  <c i="4" r="J199"/>
  <c r="J188"/>
  <c r="J186"/>
  <c r="J182"/>
  <c r="J179"/>
  <c r="J172"/>
  <c r="J163"/>
  <c r="J157"/>
  <c r="J151"/>
  <c r="J149"/>
  <c r="BK146"/>
  <c r="BK143"/>
  <c r="BK137"/>
  <c r="BK136"/>
  <c r="BK135"/>
  <c r="J134"/>
  <c r="BK133"/>
  <c r="BK129"/>
  <c i="3" r="J172"/>
  <c r="J170"/>
  <c r="J163"/>
  <c r="J161"/>
  <c r="J157"/>
  <c r="J155"/>
  <c r="BK145"/>
  <c r="J134"/>
  <c i="2" r="BK122"/>
  <c r="BK121"/>
  <c i="4" r="BK199"/>
  <c r="BK192"/>
  <c r="BK190"/>
  <c r="J180"/>
  <c r="BK179"/>
  <c r="BK178"/>
  <c r="BK171"/>
  <c r="J169"/>
  <c r="J167"/>
  <c r="BK165"/>
  <c r="BK164"/>
  <c r="J159"/>
  <c r="BK153"/>
  <c r="BK147"/>
  <c r="BK128"/>
  <c i="3" r="J169"/>
  <c r="BK166"/>
  <c r="J159"/>
  <c r="BK158"/>
  <c r="BK128"/>
  <c i="2" r="J126"/>
  <c r="BK120"/>
  <c i="5" r="J153"/>
  <c i="4" r="BK197"/>
  <c r="J196"/>
  <c r="BK195"/>
  <c r="BK185"/>
  <c r="J181"/>
  <c r="J177"/>
  <c r="J171"/>
  <c r="J166"/>
  <c r="J165"/>
  <c r="BK163"/>
  <c r="J145"/>
  <c r="BK140"/>
  <c r="J135"/>
  <c i="3" r="J146"/>
  <c r="BK140"/>
  <c r="BK136"/>
  <c r="BK132"/>
  <c r="J130"/>
  <c r="BK129"/>
  <c i="2" r="J121"/>
  <c r="BK119"/>
  <c i="5" r="BK152"/>
  <c i="4" r="BK191"/>
  <c r="BK186"/>
  <c r="BK184"/>
  <c r="J178"/>
  <c r="J175"/>
  <c r="J173"/>
  <c r="BK170"/>
  <c r="BK168"/>
  <c r="BK167"/>
  <c r="J162"/>
  <c r="J160"/>
  <c r="BK151"/>
  <c r="BK150"/>
  <c r="J148"/>
  <c r="J147"/>
  <c r="J143"/>
  <c r="BK142"/>
  <c r="J128"/>
  <c i="3" r="BK173"/>
  <c r="BK170"/>
  <c r="BK165"/>
  <c r="BK159"/>
  <c r="BK157"/>
  <c r="BK149"/>
  <c r="BK147"/>
  <c r="J141"/>
  <c r="J135"/>
  <c r="J132"/>
  <c i="2" r="J125"/>
  <c r="BK123"/>
  <c r="J119"/>
  <c i="1" r="AS94"/>
  <c i="4" r="J197"/>
  <c r="BK196"/>
  <c r="BK188"/>
  <c r="J184"/>
  <c r="BK181"/>
  <c r="BK177"/>
  <c r="BK175"/>
  <c r="J170"/>
  <c r="J164"/>
  <c r="BK162"/>
  <c r="BK161"/>
  <c r="BK159"/>
  <c r="J156"/>
  <c r="J155"/>
  <c r="J154"/>
  <c r="BK148"/>
  <c r="BK145"/>
  <c r="BK139"/>
  <c r="J136"/>
  <c r="BK132"/>
  <c r="J131"/>
  <c i="3" r="BK171"/>
  <c r="J167"/>
  <c r="J166"/>
  <c r="J165"/>
  <c r="BK163"/>
  <c r="J160"/>
  <c r="J158"/>
  <c r="BK144"/>
  <c r="J143"/>
  <c r="BK141"/>
  <c r="BK138"/>
  <c r="J136"/>
  <c r="J129"/>
  <c r="J127"/>
  <c i="2" r="BK125"/>
  <c r="J120"/>
  <c i="5" r="J152"/>
  <c r="BK151"/>
  <c r="BK150"/>
  <c r="J149"/>
  <c r="J148"/>
  <c r="BK147"/>
  <c r="BK146"/>
  <c r="BK145"/>
  <c r="BK144"/>
  <c r="BK143"/>
  <c r="J142"/>
  <c r="BK141"/>
  <c r="J140"/>
  <c r="J138"/>
  <c r="BK137"/>
  <c r="J137"/>
  <c r="BK135"/>
  <c r="J135"/>
  <c r="BK133"/>
  <c r="J133"/>
  <c r="BK132"/>
  <c r="J132"/>
  <c r="BK131"/>
  <c r="J123"/>
  <c i="4" r="J195"/>
  <c r="BK193"/>
  <c r="J189"/>
  <c r="J185"/>
  <c r="BK182"/>
  <c r="BK180"/>
  <c r="BK166"/>
  <c r="BK157"/>
  <c r="BK134"/>
  <c r="J129"/>
  <c i="3" r="J173"/>
  <c r="BK172"/>
  <c r="J171"/>
  <c r="BK169"/>
  <c r="BK167"/>
  <c r="BK161"/>
  <c r="BK148"/>
  <c r="BK139"/>
  <c r="BK135"/>
  <c r="J131"/>
  <c r="BK130"/>
  <c r="BK127"/>
  <c i="2" r="BK127"/>
  <c r="J123"/>
  <c i="5" r="BK153"/>
  <c r="BK130"/>
  <c i="4" r="BK200"/>
  <c r="J200"/>
  <c r="J192"/>
  <c r="J190"/>
  <c r="J168"/>
  <c r="J161"/>
  <c r="BK160"/>
  <c r="BK158"/>
  <c r="BK152"/>
  <c r="J150"/>
  <c r="BK149"/>
  <c r="BK144"/>
  <c r="J139"/>
  <c r="J137"/>
  <c r="J133"/>
  <c r="BK131"/>
  <c i="3" r="J162"/>
  <c r="BK160"/>
  <c r="BK155"/>
  <c r="BK153"/>
  <c r="J152"/>
  <c r="J151"/>
  <c r="J147"/>
  <c r="BK146"/>
  <c r="J145"/>
  <c r="BK143"/>
  <c r="BK134"/>
  <c r="BK131"/>
  <c r="J128"/>
  <c i="2" r="J127"/>
  <c r="J124"/>
  <c r="J122"/>
  <c l="1" r="T118"/>
  <c r="T117"/>
  <c i="3" r="BK126"/>
  <c r="J126"/>
  <c r="J97"/>
  <c r="BK137"/>
  <c r="J137"/>
  <c r="J99"/>
  <c r="T142"/>
  <c r="P156"/>
  <c r="P168"/>
  <c i="4" r="P127"/>
  <c r="P141"/>
  <c r="BK183"/>
  <c r="J183"/>
  <c r="J103"/>
  <c r="R194"/>
  <c i="5" r="BK122"/>
  <c r="J122"/>
  <c r="J97"/>
  <c r="P122"/>
  <c r="R122"/>
  <c r="T122"/>
  <c r="P127"/>
  <c r="T127"/>
  <c r="T136"/>
  <c i="3" r="P126"/>
  <c r="T137"/>
  <c r="T150"/>
  <c r="BK168"/>
  <c r="J168"/>
  <c r="J105"/>
  <c i="4" r="BK141"/>
  <c r="J141"/>
  <c r="J100"/>
  <c r="BK176"/>
  <c r="J176"/>
  <c r="J102"/>
  <c r="BK187"/>
  <c r="J187"/>
  <c r="J104"/>
  <c r="P187"/>
  <c r="T198"/>
  <c i="5" r="R139"/>
  <c i="2" r="P118"/>
  <c r="P117"/>
  <c i="1" r="AU95"/>
  <c i="3" r="P133"/>
  <c r="P142"/>
  <c r="BK164"/>
  <c r="J164"/>
  <c r="J104"/>
  <c i="4" r="R141"/>
  <c r="T176"/>
  <c r="R183"/>
  <c r="BK194"/>
  <c r="J194"/>
  <c r="J105"/>
  <c r="T194"/>
  <c i="5" r="BK127"/>
  <c r="J127"/>
  <c r="J98"/>
  <c r="R127"/>
  <c r="R136"/>
  <c i="2" r="R118"/>
  <c r="R117"/>
  <c i="3" r="T126"/>
  <c r="P137"/>
  <c r="P150"/>
  <c r="R156"/>
  <c r="R168"/>
  <c i="5" r="T139"/>
  <c i="2" r="BK118"/>
  <c r="J118"/>
  <c r="J97"/>
  <c i="3" r="T133"/>
  <c r="R142"/>
  <c r="T156"/>
  <c r="T168"/>
  <c i="4" r="R127"/>
  <c r="T141"/>
  <c r="P183"/>
  <c r="P194"/>
  <c r="R198"/>
  <c i="5" r="P139"/>
  <c i="3" r="BK133"/>
  <c r="J133"/>
  <c r="J98"/>
  <c r="BK142"/>
  <c r="J142"/>
  <c r="J100"/>
  <c r="R150"/>
  <c r="R164"/>
  <c i="4" r="T127"/>
  <c r="T126"/>
  <c r="T130"/>
  <c i="5" r="P136"/>
  <c i="3" r="R133"/>
  <c r="BK150"/>
  <c r="J150"/>
  <c r="J101"/>
  <c r="P164"/>
  <c i="4" r="BK127"/>
  <c r="J127"/>
  <c r="J97"/>
  <c r="P130"/>
  <c r="BK138"/>
  <c r="J138"/>
  <c r="J99"/>
  <c r="P138"/>
  <c r="T138"/>
  <c r="R176"/>
  <c r="T183"/>
  <c r="T187"/>
  <c r="BK198"/>
  <c r="J198"/>
  <c r="J106"/>
  <c i="5" r="BK139"/>
  <c r="J139"/>
  <c r="J101"/>
  <c i="3" r="R126"/>
  <c r="R125"/>
  <c r="R137"/>
  <c r="BK156"/>
  <c r="J156"/>
  <c r="J103"/>
  <c r="T164"/>
  <c i="4" r="BK130"/>
  <c r="J130"/>
  <c r="J98"/>
  <c r="R130"/>
  <c r="R138"/>
  <c r="P176"/>
  <c r="R187"/>
  <c r="P198"/>
  <c i="5" r="BK136"/>
  <c r="J136"/>
  <c r="J100"/>
  <c i="2" r="J92"/>
  <c r="J113"/>
  <c i="3" r="J91"/>
  <c r="J119"/>
  <c r="BF139"/>
  <c r="BF151"/>
  <c r="BF166"/>
  <c r="BF172"/>
  <c i="4" r="BF128"/>
  <c r="BF147"/>
  <c r="BF155"/>
  <c r="BF166"/>
  <c r="BF178"/>
  <c r="BF195"/>
  <c r="BF199"/>
  <c r="BF200"/>
  <c r="BK174"/>
  <c r="J174"/>
  <c r="J101"/>
  <c i="5" r="BF129"/>
  <c r="BK134"/>
  <c r="J134"/>
  <c r="J99"/>
  <c i="2" r="F113"/>
  <c i="3" r="E85"/>
  <c r="F121"/>
  <c r="BF146"/>
  <c r="BF163"/>
  <c r="BF165"/>
  <c r="BF173"/>
  <c i="4" r="J89"/>
  <c r="J122"/>
  <c r="BF132"/>
  <c r="BF136"/>
  <c r="BF145"/>
  <c r="BF148"/>
  <c r="BF158"/>
  <c r="BF171"/>
  <c r="BF191"/>
  <c r="BF197"/>
  <c i="5" r="E85"/>
  <c r="J92"/>
  <c r="J115"/>
  <c r="J117"/>
  <c r="BF131"/>
  <c r="BF132"/>
  <c r="BF133"/>
  <c r="BF135"/>
  <c r="BF137"/>
  <c r="BF141"/>
  <c r="BF149"/>
  <c r="BF150"/>
  <c i="2" r="E85"/>
  <c r="F114"/>
  <c r="BF122"/>
  <c i="3" r="F92"/>
  <c r="BF132"/>
  <c r="BF134"/>
  <c r="BF148"/>
  <c i="4" r="J92"/>
  <c r="BF133"/>
  <c r="BF146"/>
  <c r="BF150"/>
  <c r="BF151"/>
  <c r="BF157"/>
  <c r="BF172"/>
  <c r="BF190"/>
  <c r="BF193"/>
  <c i="5" r="F91"/>
  <c i="2" r="BF120"/>
  <c i="3" r="BF127"/>
  <c r="BF129"/>
  <c r="BF145"/>
  <c r="BF171"/>
  <c i="4" r="BF129"/>
  <c r="BF131"/>
  <c r="BF135"/>
  <c r="BF137"/>
  <c r="BF163"/>
  <c r="BF181"/>
  <c r="BF189"/>
  <c i="5" r="BF151"/>
  <c r="BF152"/>
  <c i="2" r="J111"/>
  <c r="BF125"/>
  <c r="BF126"/>
  <c r="BF127"/>
  <c i="3" r="BF149"/>
  <c r="BF159"/>
  <c i="4" r="F92"/>
  <c r="BF142"/>
  <c r="BF149"/>
  <c r="BF152"/>
  <c r="BF153"/>
  <c r="BF154"/>
  <c r="BF156"/>
  <c r="BF168"/>
  <c r="BF173"/>
  <c r="BF179"/>
  <c r="BF186"/>
  <c r="BF188"/>
  <c i="2" r="BF121"/>
  <c r="BF123"/>
  <c r="BF124"/>
  <c i="3" r="BF136"/>
  <c r="BF143"/>
  <c r="BF144"/>
  <c r="BF153"/>
  <c r="BF160"/>
  <c r="BF161"/>
  <c r="BF162"/>
  <c r="BF170"/>
  <c i="4" r="E85"/>
  <c r="BF134"/>
  <c r="BF139"/>
  <c r="BF143"/>
  <c r="BF144"/>
  <c r="BF162"/>
  <c r="BF175"/>
  <c r="BF182"/>
  <c i="5" r="BF153"/>
  <c i="2" r="BF119"/>
  <c i="3" r="BF135"/>
  <c r="BF138"/>
  <c r="BF140"/>
  <c r="BF141"/>
  <c r="BF147"/>
  <c r="BK154"/>
  <c r="J154"/>
  <c r="J102"/>
  <c i="4" r="F91"/>
  <c r="BF140"/>
  <c r="BF159"/>
  <c r="BF160"/>
  <c r="BF164"/>
  <c r="BF167"/>
  <c r="BF169"/>
  <c r="BF192"/>
  <c i="5" r="BF138"/>
  <c r="BF140"/>
  <c r="BF142"/>
  <c r="BF143"/>
  <c r="BF144"/>
  <c r="BF145"/>
  <c r="BF146"/>
  <c r="BF147"/>
  <c r="BF148"/>
  <c i="3" r="J92"/>
  <c r="BF128"/>
  <c r="BF130"/>
  <c r="BF131"/>
  <c r="BF152"/>
  <c r="BF155"/>
  <c r="BF157"/>
  <c r="BF158"/>
  <c r="BF167"/>
  <c r="BF169"/>
  <c i="4" r="BF161"/>
  <c r="BF165"/>
  <c r="BF170"/>
  <c r="BF177"/>
  <c r="BF180"/>
  <c r="BF184"/>
  <c r="BF185"/>
  <c r="BF196"/>
  <c i="5" r="F92"/>
  <c r="BF123"/>
  <c r="BF124"/>
  <c r="BF125"/>
  <c r="BF126"/>
  <c r="BF128"/>
  <c r="BF130"/>
  <c i="2" r="F33"/>
  <c i="1" r="AZ95"/>
  <c i="3" r="J33"/>
  <c i="1" r="AV96"/>
  <c i="4" r="F36"/>
  <c i="1" r="BC97"/>
  <c i="2" r="F35"/>
  <c i="1" r="BB95"/>
  <c i="5" r="J33"/>
  <c i="1" r="AV98"/>
  <c i="2" r="F37"/>
  <c i="1" r="BD95"/>
  <c i="3" r="F33"/>
  <c i="1" r="AZ96"/>
  <c i="3" r="F35"/>
  <c i="1" r="BB96"/>
  <c i="5" r="F37"/>
  <c i="1" r="BD98"/>
  <c i="5" r="F33"/>
  <c i="1" r="AZ98"/>
  <c i="2" r="J33"/>
  <c i="1" r="AV95"/>
  <c i="3" r="F36"/>
  <c i="1" r="BC96"/>
  <c i="2" r="F36"/>
  <c i="1" r="BC95"/>
  <c i="4" r="F37"/>
  <c i="1" r="BD97"/>
  <c i="4" r="F35"/>
  <c i="1" r="BB97"/>
  <c i="4" r="F33"/>
  <c i="1" r="AZ97"/>
  <c i="3" r="F37"/>
  <c i="1" r="BD96"/>
  <c i="5" r="F35"/>
  <c i="1" r="BB98"/>
  <c i="5" r="F36"/>
  <c i="1" r="BC98"/>
  <c i="4" r="J33"/>
  <c i="1" r="AV97"/>
  <c i="5" l="1" r="T121"/>
  <c r="R121"/>
  <c i="3" r="P125"/>
  <c i="1" r="AU96"/>
  <c i="4" r="P126"/>
  <c i="1" r="AU97"/>
  <c i="4" r="R126"/>
  <c i="5" r="P121"/>
  <c i="1" r="AU98"/>
  <c i="3" r="T125"/>
  <c i="5" r="BK121"/>
  <c r="J121"/>
  <c r="J96"/>
  <c i="4" r="BK126"/>
  <c r="J126"/>
  <c i="3" r="BK125"/>
  <c r="J125"/>
  <c r="J96"/>
  <c i="2" r="BK117"/>
  <c r="J117"/>
  <c i="4" r="J30"/>
  <c i="1" r="AG97"/>
  <c r="BD94"/>
  <c r="W33"/>
  <c i="3" r="F34"/>
  <c i="1" r="BA96"/>
  <c i="5" r="F34"/>
  <c i="1" r="BA98"/>
  <c i="4" r="F34"/>
  <c i="1" r="BA97"/>
  <c i="2" r="F34"/>
  <c i="1" r="BA95"/>
  <c i="3" r="J34"/>
  <c i="1" r="AW96"/>
  <c r="AT96"/>
  <c r="BC94"/>
  <c r="AY94"/>
  <c r="AZ94"/>
  <c r="W29"/>
  <c i="5" r="J34"/>
  <c i="1" r="AW98"/>
  <c r="AT98"/>
  <c i="2" r="J30"/>
  <c i="1" r="AG95"/>
  <c i="2" r="J34"/>
  <c i="1" r="AW95"/>
  <c r="AT95"/>
  <c i="4" r="J34"/>
  <c i="1" r="AW97"/>
  <c r="AT97"/>
  <c r="BB94"/>
  <c r="W31"/>
  <c i="2" l="1" r="J39"/>
  <c i="4" r="J39"/>
  <c r="J96"/>
  <c i="2" r="J96"/>
  <c i="1" r="AN97"/>
  <c r="AN95"/>
  <c r="BA94"/>
  <c r="AW94"/>
  <c r="AK30"/>
  <c r="AU94"/>
  <c r="AX94"/>
  <c r="W32"/>
  <c r="AV94"/>
  <c r="AK29"/>
  <c i="5" r="J30"/>
  <c i="1" r="AG98"/>
  <c r="AN98"/>
  <c i="3" r="J30"/>
  <c i="1" r="AG96"/>
  <c r="AN96"/>
  <c i="5" l="1" r="J39"/>
  <c i="3" r="J39"/>
  <c i="1" r="W30"/>
  <c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<sst xmlns="http://schemas.openxmlformats.org/spreadsheetml/2006/main">
  <si>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</si>
  <si>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</si>
  <si>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</si>
  <si>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</si>
  <si>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</si>
  <si>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{c602cfa1-0178-4563-ad1e-572c761bfbc4}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</si>
  <si>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</si>
  <si>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</si>
  <si>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</si>
  <si>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</si>
  <si>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</si>
  <si>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</si>
  <si>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VELKY_SAR_BARATOKY_p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</si>
  <si>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</si>
  <si>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</si>
  <si>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Veľký Šariš Baratoky</t>
  </si>
  <si>
    <t>JKSO:</t>
  </si>
  <si>
    <t>KS:</t>
  </si>
  <si>
    <t>Miesto:</t>
  </si>
  <si>
    <t xml:space="preserve"> </t>
  </si>
  <si>
    <t>Dátum:</t>
  </si>
  <si>
    <t>1. 10. 2020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</si>
  <si>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</si>
  <si>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</si>
  <si>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</si>
  <si>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</si>
  <si>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</si>
  <si>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</si>
  <si>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</si>
  <si>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</si>
  <si>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</si>
  <si>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</si>
  <si>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</si>
  <si>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</si>
  <si>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</si>
  <si>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</si>
  <si>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</si>
  <si>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</si>
  <si>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</si>
  <si>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</si>
  <si>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</si>
  <si>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</si>
  <si>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</si>
  <si>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</si>
  <si>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</si>
  <si>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</si>
  <si>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</si>
  <si>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</si>
  <si>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</si>
  <si>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</si>
  <si>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</si>
  <si>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</si>
  <si>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</si>
  <si>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</si>
  <si>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</si>
  <si>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</si>
  <si>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</si>
  <si>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</si>
  <si>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</si>
  <si>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</si>
  <si>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</si>
  <si>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</si>
  <si>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</si>
  <si>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</si>
  <si>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</si>
  <si>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</si>
  <si>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</si>
  <si>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</si>
  <si>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</si>
  <si>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</si>
  <si>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</si>
  <si>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</si>
  <si>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</si>
  <si>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</si>
  <si>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</si>
  <si>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</si>
  <si>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VP</t>
  </si>
  <si>
    <t>Všobecné položky</t>
  </si>
  <si>
    <t>STA</t>
  </si>
  <si>
    <t>1</t>
  </si>
  <si>
    <t>{7fb5c18b-13b0-4d75-b469-2c97f3a7ba3a}</t>
  </si>
  <si>
    <t>01</t>
  </si>
  <si>
    <t>Miestna komunikácia</t>
  </si>
  <si>
    <t>{d45dd378-7a71-446c-afb9-c4ec76e3936f}</t>
  </si>
  <si>
    <t>200-00</t>
  </si>
  <si>
    <t>Most Baratoky</t>
  </si>
  <si>
    <t>{f063258f-0d69-4451-952d-55e279793708}</t>
  </si>
  <si>
    <t>620</t>
  </si>
  <si>
    <t>Verejné osvetlenie</t>
  </si>
  <si>
    <t>{4556be43-e46c-4611-93cd-7bf4fdfe74c4}</t>
  </si>
  <si>
    <t>KRYCÍ LIST ROZPOČTU</t>
  </si>
  <si>
    <t>Objekt:</t>
  </si>
  <si>
    <t>VP - Všobecné položky</t>
  </si>
  <si>
    <t>REKAPITULÁCIA ROZPOČTU</t>
  </si>
  <si>
    <t>Kód dielu - Popis</t>
  </si>
  <si>
    <t>Cena celkom [EUR]</t>
  </si>
  <si>
    <t>Náklady z rozpočtu</t>
  </si>
  <si>
    <t>-1</t>
  </si>
  <si>
    <t>001 - Všeobecné položky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</si>
  <si>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</si>
  <si>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</si>
  <si>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</si>
  <si>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</si>
  <si>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</si>
  <si>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</si>
  <si>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</si>
  <si>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</si>
  <si>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</si>
  <si>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</si>
  <si>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</si>
  <si>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</si>
  <si>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001</t>
  </si>
  <si>
    <t>Všeobecné položky</t>
  </si>
  <si>
    <t>4</t>
  </si>
  <si>
    <t>ROZPOCET</t>
  </si>
  <si>
    <t>K</t>
  </si>
  <si>
    <t>00010221</t>
  </si>
  <si>
    <t>Zmluvné požiadavky, poistenie, stavby a zariadení zhotoviteľa</t>
  </si>
  <si>
    <t>kpl</t>
  </si>
  <si>
    <t>2</t>
  </si>
  <si>
    <t>405118292</t>
  </si>
  <si>
    <t>00040221</t>
  </si>
  <si>
    <t>Projektové práce, stavebná časť (stavebné objekty vrátane ich technického vybavenia), náklady na vypracovanie realizačnej dokumentácie</t>
  </si>
  <si>
    <t>549257301</t>
  </si>
  <si>
    <t>3</t>
  </si>
  <si>
    <t>00040222</t>
  </si>
  <si>
    <t>Projektové práce, stavebná časť (stavebné objekty vrátane ich technického vybavenia), náklady na dokumentáciu skutočného zhotovenia stavby</t>
  </si>
  <si>
    <t>766538330</t>
  </si>
  <si>
    <t>00060111</t>
  </si>
  <si>
    <t>Zariadenie staveniska, zriadenie</t>
  </si>
  <si>
    <t>1362228715</t>
  </si>
  <si>
    <t>5</t>
  </si>
  <si>
    <t>00060112</t>
  </si>
  <si>
    <t>Zariadenie staveniska, prevádzka</t>
  </si>
  <si>
    <t>mes</t>
  </si>
  <si>
    <t>974947851</t>
  </si>
  <si>
    <t>6</t>
  </si>
  <si>
    <t>00060113</t>
  </si>
  <si>
    <t>Zariadenie staveniska, odstránenie</t>
  </si>
  <si>
    <t>442467388</t>
  </si>
  <si>
    <t>7</t>
  </si>
  <si>
    <t>00060117</t>
  </si>
  <si>
    <t xml:space="preserve">Dočasná  svetelná signalizácia</t>
  </si>
  <si>
    <t>-1697327471</t>
  </si>
  <si>
    <t>8</t>
  </si>
  <si>
    <t>00060118</t>
  </si>
  <si>
    <t>Inžinierska činnosť - posudky - svetlo-technický posudok</t>
  </si>
  <si>
    <t>-1245422886</t>
  </si>
  <si>
    <t>9</t>
  </si>
  <si>
    <t>00060119</t>
  </si>
  <si>
    <t>Inžinierska činnosť - skúšky a revízie - ostatné skúšky</t>
  </si>
  <si>
    <t>2140840164</t>
  </si>
  <si>
    <t>01 - Miestna komunikácia</t>
  </si>
  <si>
    <t xml:space="preserve">D1 - DEMOLAČNÉ  PRÁCE</t>
  </si>
  <si>
    <t xml:space="preserve">D2 - ÚPRAVA STAVENISKA  A VYČISŤOVACIE PRÁCE</t>
  </si>
  <si>
    <t xml:space="preserve">D3 - VYPLŇOVANIE A REKULTIVAČNÉ  PRÁCE</t>
  </si>
  <si>
    <t xml:space="preserve">D4 - VÝKOPOVÉ  PRÁCE</t>
  </si>
  <si>
    <t>D5 - PRESUN ZEMÍN</t>
  </si>
  <si>
    <t>D51 - STAVEBNÉ PRÁCE NA VÝSTAVBE DIAĽNIC A CIEST CHODNÍKOV A NEKRYTÝCH PARKOVÍSK</t>
  </si>
  <si>
    <t xml:space="preserve">D6 - PRÁCE  NA  VRCHNEJ  STAVBE  DIAĽNÍC  (OKREM VISUTÝCH), CIEST, ULÍC, CHODNÍKOV  A NEKRYTÝCH  PARKOVÍS</t>
  </si>
  <si>
    <t xml:space="preserve">D7 - PRÁCE  NA  SPODNEJ  STAVBE  DIAĽNÍC  (OKREM VISUTÝCH), CIEST, ULÍC, CHODNÍKOV  A NEKRYTÝCH  PARKOVÍS</t>
  </si>
  <si>
    <t xml:space="preserve">D8 - ZÁKLADOVÉ PRÁCE A VŔTANIE VODNÝCH STUDNÍ_x000d_
</t>
  </si>
  <si>
    <t>D1</t>
  </si>
  <si>
    <t xml:space="preserve">DEMOLAČNÉ  PRÁCE</t>
  </si>
  <si>
    <t>05030162</t>
  </si>
  <si>
    <t>Odstránenie spevnených plôch a vozoviek, krytov bitúmenových</t>
  </si>
  <si>
    <t>m2</t>
  </si>
  <si>
    <t>05030262</t>
  </si>
  <si>
    <t>Odstránenie spevnených plôch vozoviek a doplňujúcich konštrukcií podkladov bitúmenových</t>
  </si>
  <si>
    <t>05030263</t>
  </si>
  <si>
    <t>Odstránenie spevnených plôch a vozoviek, podkladov z kameniva ťaženého</t>
  </si>
  <si>
    <t>05080200</t>
  </si>
  <si>
    <t>Doprava vybúraných hmôt - vodorovná doprava vrátane poplatkov za skládkovanie</t>
  </si>
  <si>
    <t>t</t>
  </si>
  <si>
    <t>05090361</t>
  </si>
  <si>
    <t>Doplňujúce práce, frézovanie betónového krytu, podkladu</t>
  </si>
  <si>
    <t>10</t>
  </si>
  <si>
    <t>05090462</t>
  </si>
  <si>
    <t>Doplňujúce práce, diamantové rezanie bitúmenového krytu, podkladu</t>
  </si>
  <si>
    <t>m</t>
  </si>
  <si>
    <t>12</t>
  </si>
  <si>
    <t>D2</t>
  </si>
  <si>
    <t xml:space="preserve">ÚPRAVA STAVENISKA  A VYČISŤOVACIE PRÁCE</t>
  </si>
  <si>
    <t>01010101</t>
  </si>
  <si>
    <t>Pripravné práce, odstránenie porastov travín</t>
  </si>
  <si>
    <t>14</t>
  </si>
  <si>
    <t>01010103</t>
  </si>
  <si>
    <t>Pripravné práce, odstránenie porastov krovín</t>
  </si>
  <si>
    <t>16</t>
  </si>
  <si>
    <t>01060204</t>
  </si>
  <si>
    <t xml:space="preserve">Premiestnenie  vodorovné nad 3 000 m</t>
  </si>
  <si>
    <t>m3</t>
  </si>
  <si>
    <t>22</t>
  </si>
  <si>
    <t>D3</t>
  </si>
  <si>
    <t xml:space="preserve">VYPLŇOVANIE A REKULTIVAČNÉ  PRÁCE</t>
  </si>
  <si>
    <t>01060203</t>
  </si>
  <si>
    <t xml:space="preserve">Premiestnenie  vodorovné do 3 000 m</t>
  </si>
  <si>
    <t>24</t>
  </si>
  <si>
    <t>11</t>
  </si>
  <si>
    <t>01060700</t>
  </si>
  <si>
    <t xml:space="preserve">Premiestnenie  - nakladanie, prekladanie, vykladanie</t>
  </si>
  <si>
    <t>26</t>
  </si>
  <si>
    <t>01080501</t>
  </si>
  <si>
    <t>Povrchové úpravy terénu, úpravy povrchov rozprestretím ornice</t>
  </si>
  <si>
    <t>28</t>
  </si>
  <si>
    <t>13</t>
  </si>
  <si>
    <t>01080503</t>
  </si>
  <si>
    <t>Povrchové úpravy terénu, úpravy povrchov založením trávnika hydroosevom</t>
  </si>
  <si>
    <t>30</t>
  </si>
  <si>
    <t>D4</t>
  </si>
  <si>
    <t xml:space="preserve">VÝKOPOVÉ  PRÁCE</t>
  </si>
  <si>
    <t>01020101</t>
  </si>
  <si>
    <t>Odkopávky a prekopávky humóznej vrstvy ornice</t>
  </si>
  <si>
    <t>32</t>
  </si>
  <si>
    <t>15</t>
  </si>
  <si>
    <t>01020201</t>
  </si>
  <si>
    <t>Hĺbené vykopávky rýh š. do 600 mm</t>
  </si>
  <si>
    <t>-345427198</t>
  </si>
  <si>
    <t>01020400</t>
  </si>
  <si>
    <t>Odkopávky a prekopávky komunikácií,železníc,plôch</t>
  </si>
  <si>
    <t>34</t>
  </si>
  <si>
    <t>17</t>
  </si>
  <si>
    <t>01040202</t>
  </si>
  <si>
    <t>Konštrukcie z hornín - násypy so zhutnením</t>
  </si>
  <si>
    <t>36</t>
  </si>
  <si>
    <t>18</t>
  </si>
  <si>
    <t>01080300</t>
  </si>
  <si>
    <t>Povrchové úpravy terénu, úprava podložia</t>
  </si>
  <si>
    <t>38</t>
  </si>
  <si>
    <t>19</t>
  </si>
  <si>
    <t>01080401</t>
  </si>
  <si>
    <t>Povrchové úpravy terénu, svahovanie v zárezoch</t>
  </si>
  <si>
    <t>40</t>
  </si>
  <si>
    <t>01080402</t>
  </si>
  <si>
    <t>Povrchové úpravy terénu, svahovanie v násypoch</t>
  </si>
  <si>
    <t>42</t>
  </si>
  <si>
    <t>D5</t>
  </si>
  <si>
    <t>PRESUN ZEMÍN</t>
  </si>
  <si>
    <t>21</t>
  </si>
  <si>
    <t>01060202</t>
  </si>
  <si>
    <t xml:space="preserve">Premiestnenie  , vodorovné do 1 000 m</t>
  </si>
  <si>
    <t>44</t>
  </si>
  <si>
    <t>46</t>
  </si>
  <si>
    <t>23</t>
  </si>
  <si>
    <t>48</t>
  </si>
  <si>
    <t>D51</t>
  </si>
  <si>
    <t>STAVEBNÉ PRÁCE NA VÝSTAVBE DIAĽNIC A CIEST CHODNÍKOV A NEKRYTÝCH PARKOVÍSK</t>
  </si>
  <si>
    <t>22250776</t>
  </si>
  <si>
    <t xml:space="preserve">Doplňujúce konštrukcie,  vodorovné dopravné značenie striekané a náterové</t>
  </si>
  <si>
    <t>976118007</t>
  </si>
  <si>
    <t>D6</t>
  </si>
  <si>
    <t xml:space="preserve">PRÁCE  NA  VRCHNEJ  STAVBE  DIAĽNÍC  (OKREM VISUTÝCH), CIEST, ULÍC, CHODNÍKOV  A NEKRYTÝCH  PARKOVÍS</t>
  </si>
  <si>
    <t>25</t>
  </si>
  <si>
    <t>22030330</t>
  </si>
  <si>
    <t>Podkladné a krycie vrstvy z asfaltových zmesí, bitúmenové postreky, nátery,posypy spojovací postrek</t>
  </si>
  <si>
    <t>50</t>
  </si>
  <si>
    <t>22030640</t>
  </si>
  <si>
    <t>Podkladné a krycie vrstvy z asfaltových zmesí, bitúmenové vrstvy, asfaltový betón</t>
  </si>
  <si>
    <t>52</t>
  </si>
  <si>
    <t>27</t>
  </si>
  <si>
    <t>22250362</t>
  </si>
  <si>
    <t>Doplňujúce konštrukcie, zvodidlá oceľové</t>
  </si>
  <si>
    <t>54</t>
  </si>
  <si>
    <t>22250464</t>
  </si>
  <si>
    <t xml:space="preserve">Doplňujúce konštrukcie,  ochranné zariadenia, smerové stlpiky</t>
  </si>
  <si>
    <t>ks</t>
  </si>
  <si>
    <t>-2028443472</t>
  </si>
  <si>
    <t>29</t>
  </si>
  <si>
    <t>22250465</t>
  </si>
  <si>
    <t xml:space="preserve">Doplňujúce konštrukcie,  ochranné zariadenia, nádstavce na zvodidlá</t>
  </si>
  <si>
    <t>56</t>
  </si>
  <si>
    <t>22250671</t>
  </si>
  <si>
    <t xml:space="preserve">Doplňujúce konštrukcie,  zvislé dopravné značky, normálny alebo zväčšený rozmer</t>
  </si>
  <si>
    <t>58</t>
  </si>
  <si>
    <t>31</t>
  </si>
  <si>
    <t>22251161</t>
  </si>
  <si>
    <t xml:space="preserve">Doplňujúce konštrukcie,  otvorené žľaby z betónových tvárnic</t>
  </si>
  <si>
    <t>60</t>
  </si>
  <si>
    <t>D7</t>
  </si>
  <si>
    <t xml:space="preserve">PRÁCE  NA  SPODNEJ  STAVBE  DIAĽNÍC  (OKREM VISUTÝCH), CIEST, ULÍC, CHODNÍKOV  A NEKRYTÝCH  PARKOVÍS</t>
  </si>
  <si>
    <t>22010104</t>
  </si>
  <si>
    <t>Podkladné a krycie vrstvy bez spojiva nestmelené, štrkodrva</t>
  </si>
  <si>
    <t>62</t>
  </si>
  <si>
    <t>33</t>
  </si>
  <si>
    <t>22010105</t>
  </si>
  <si>
    <t>Podkladné a krycie vrstvy bez spojiva nestmelené, minerálny betón</t>
  </si>
  <si>
    <t>64</t>
  </si>
  <si>
    <t>22010201</t>
  </si>
  <si>
    <t>Podkladné a krycie vrstvy bez spojiva, spevnenie krajníc zo zeminy</t>
  </si>
  <si>
    <t>66</t>
  </si>
  <si>
    <t>D8</t>
  </si>
  <si>
    <t xml:space="preserve">ZÁKLADOVÉ PRÁCE A VŔTANIE VODNÝCH STUDNÍ_x000d_
</t>
  </si>
  <si>
    <t>35</t>
  </si>
  <si>
    <t>02010101</t>
  </si>
  <si>
    <t>Zlepšovanie základovej pôdy, výplň odvodňovacích rebier alebo trativodov kamenivom, štrkopieskom</t>
  </si>
  <si>
    <t>1087521460</t>
  </si>
  <si>
    <t>02010103</t>
  </si>
  <si>
    <t>Zlepšovanie základovej pôdy, lôžko pre trativody a vankúše pod základy, z kameniva drveného</t>
  </si>
  <si>
    <t>1094094405</t>
  </si>
  <si>
    <t>37</t>
  </si>
  <si>
    <t>02010309</t>
  </si>
  <si>
    <t>Zlepšovanie základovej pôdy, trativody kompletné z potrubia plastického</t>
  </si>
  <si>
    <t>-631301152</t>
  </si>
  <si>
    <t>02010553</t>
  </si>
  <si>
    <t>Zlepšovanie základovej pôdy, drenážne vrstvy z geosyntetického materiálu</t>
  </si>
  <si>
    <t>1544920912</t>
  </si>
  <si>
    <t>39</t>
  </si>
  <si>
    <t>02010601</t>
  </si>
  <si>
    <t>Zlepšovanie základovej pôdy, sanačné vrstvy z kameniva</t>
  </si>
  <si>
    <t>-230317412</t>
  </si>
  <si>
    <t>200-00 - Most Baratoky</t>
  </si>
  <si>
    <t>D3 - Úprava staveniska a vyčisťovacie práce</t>
  </si>
  <si>
    <t>D4 - Výkopové práce</t>
  </si>
  <si>
    <t>D5 - Presun zemín</t>
  </si>
  <si>
    <t>D6 - Stavebné práce na mostoch</t>
  </si>
  <si>
    <t>D61 - Práce na spodnej stavbe diaľníc, ciest, ulíc, chodníkov a nekrytých parkovísk</t>
  </si>
  <si>
    <t>D7 - Práce na vrchnej stavbe diaľníc, ciest, ulíc, chodníkov a nekrytých parkovísk</t>
  </si>
  <si>
    <t>D8 - Izolačné práce proti vode</t>
  </si>
  <si>
    <t>D9 - Základové práce a vŕtanie vodných studní</t>
  </si>
  <si>
    <t>D10 - Práce na hrubej stavbe úprav tokov, hrádzí, zavlažovacích kanálov a akvaduktov</t>
  </si>
  <si>
    <t>D11 - Lešenárske práce</t>
  </si>
  <si>
    <t>Úprava staveniska a vyčisťovacie práce</t>
  </si>
  <si>
    <t>01010102</t>
  </si>
  <si>
    <t>Pripravné práce, odstránenie porastov tŕstia</t>
  </si>
  <si>
    <t>Výkopové práce</t>
  </si>
  <si>
    <t>01010301</t>
  </si>
  <si>
    <t>Pripravné práce, čerpanie vody gravitačnými studňami</t>
  </si>
  <si>
    <t>hod</t>
  </si>
  <si>
    <t>01030101</t>
  </si>
  <si>
    <t>Hĺbené vykopávky jám zapažených</t>
  </si>
  <si>
    <t>01030102</t>
  </si>
  <si>
    <t>Hĺbené vykopávky jám nezapažených</t>
  </si>
  <si>
    <t>01030201</t>
  </si>
  <si>
    <t>01040402</t>
  </si>
  <si>
    <t>Konštrukcie z hornín - zásypy so zhutnením</t>
  </si>
  <si>
    <t>Presun zemín</t>
  </si>
  <si>
    <t>Stavebné práce na mostoch</t>
  </si>
  <si>
    <t>11010102</t>
  </si>
  <si>
    <t>Základy, pásy z betónu železového</t>
  </si>
  <si>
    <t>11010112</t>
  </si>
  <si>
    <t>Základy, pásy, debnenie z dielcov</t>
  </si>
  <si>
    <t>11010121</t>
  </si>
  <si>
    <t>Základy, pásy, výstuž z betonárskej ocele</t>
  </si>
  <si>
    <t>11010202</t>
  </si>
  <si>
    <t>Základy, pätky z betónu železového</t>
  </si>
  <si>
    <t>11010212</t>
  </si>
  <si>
    <t>Základy, pätky, debnenie z dielcov</t>
  </si>
  <si>
    <t>11010221</t>
  </si>
  <si>
    <t>Základy, pätky, výstuž z betonárskej ocele</t>
  </si>
  <si>
    <t>11050102</t>
  </si>
  <si>
    <t>Zvislé konštrukcie inžinierskych stavieb, piliere z betónu železového</t>
  </si>
  <si>
    <t>11050111</t>
  </si>
  <si>
    <t>Zvislé konštrukcie inžinierskych stavieb, piliere, debnenie tradičné</t>
  </si>
  <si>
    <t>11050121</t>
  </si>
  <si>
    <t>Zvislé konštrukcie inžinierskych stavieb, piliere, výstuž z betonárskej ocele</t>
  </si>
  <si>
    <t>11050202</t>
  </si>
  <si>
    <t>Zvislé konštrukcie inžinierskych stavieb, opory z betónu železového</t>
  </si>
  <si>
    <t>11050211</t>
  </si>
  <si>
    <t>Zvislé konštrukcie inžinierskych stavieb, opory, debnenie tradičné</t>
  </si>
  <si>
    <t>11050221</t>
  </si>
  <si>
    <t>Zvislé konštrukcie inžinierskych stavieb, opory, výstuž z betonárskej ocele</t>
  </si>
  <si>
    <t>11050602</t>
  </si>
  <si>
    <t>Zvislé konštrukcie inžinierskych stavieb, rímsy z betónu železového</t>
  </si>
  <si>
    <t>11050611</t>
  </si>
  <si>
    <t>Zvislé konštrukcie inžinierskych stavieb, rímsy, debnenie tradičné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</si>
  <si>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</si>
  <si>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</si>
  <si>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</si>
  <si>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</si>
  <si>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11080111</t>
  </si>
  <si>
    <t>Vodorovné nosné konštrukcie inžinierskych stavieb, prechodové dosky, debnenie tradičné</t>
  </si>
  <si>
    <t>68</t>
  </si>
  <si>
    <t>11080121</t>
  </si>
  <si>
    <t>Vodorovné nosné konštrukcie inžinierskych stavieb, prechodové dosky, výstuž z betonárskej ocele</t>
  </si>
  <si>
    <t>70</t>
  </si>
  <si>
    <t>11080203</t>
  </si>
  <si>
    <t>Vodorovné nosné konštrukcie inžinierskych stavieb, mostné dosky z betónu predpätého</t>
  </si>
  <si>
    <t>72</t>
  </si>
  <si>
    <t>11080211</t>
  </si>
  <si>
    <t>Vodorovné nosné konštrukcie inžinierskych stavieb, mostné dosky, debnenie tradičné</t>
  </si>
  <si>
    <t>74</t>
  </si>
  <si>
    <t>11080221</t>
  </si>
  <si>
    <t>Vodorovné nosné konštrukcie inžinierskych stavieb, mostné dosky, výstuž z betonárskej ocele</t>
  </si>
  <si>
    <t>76</t>
  </si>
  <si>
    <t>11080222</t>
  </si>
  <si>
    <t>Vodorovné nosné konštrukcie inžinierskych stavieb, mostné dosky, výstuž z predpínacej ocele</t>
  </si>
  <si>
    <t>78</t>
  </si>
  <si>
    <t>21080408</t>
  </si>
  <si>
    <t>Vodorovné nosné konštrukcie, kĺby a ložiská hrncové</t>
  </si>
  <si>
    <t>80</t>
  </si>
  <si>
    <t>21080409</t>
  </si>
  <si>
    <t>Vodorovné nosné konštrukcie, kĺby a ložiská, kĺb zo železobetónu</t>
  </si>
  <si>
    <t>82</t>
  </si>
  <si>
    <t>21200116</t>
  </si>
  <si>
    <t>Podkladné a vedľajšie konštrukcie, výplň za oporami a protimrazové kliny zo štrkopiesku</t>
  </si>
  <si>
    <t>84</t>
  </si>
  <si>
    <t>21250106</t>
  </si>
  <si>
    <t>86</t>
  </si>
  <si>
    <t>21250320</t>
  </si>
  <si>
    <t>Doplňujúce konštrukcie, odvodnenie mostov, odvodňovače</t>
  </si>
  <si>
    <t>88</t>
  </si>
  <si>
    <t>21250422</t>
  </si>
  <si>
    <t>Doplňujúce konštrukcie, dilatačné zariadenia, výplň dilatačných škár</t>
  </si>
  <si>
    <t>90</t>
  </si>
  <si>
    <t>21250426</t>
  </si>
  <si>
    <t>Doplňujúce konštrukcie, dilatačné zariadenia, mostné závery povrchové posun</t>
  </si>
  <si>
    <t>92</t>
  </si>
  <si>
    <t>41</t>
  </si>
  <si>
    <t>21250906</t>
  </si>
  <si>
    <t>Doplňujúce konštrukcie, drobné zariadenia oceľové</t>
  </si>
  <si>
    <t>96</t>
  </si>
  <si>
    <t>21250833</t>
  </si>
  <si>
    <t>Doplňujúce konštrukcie, zaťažovacie skúšky statické</t>
  </si>
  <si>
    <t>94</t>
  </si>
  <si>
    <t>43</t>
  </si>
  <si>
    <t>21251006</t>
  </si>
  <si>
    <t>Doplňujúce konštrukcie, podperné konštrukcie mostov oceľové</t>
  </si>
  <si>
    <t>98</t>
  </si>
  <si>
    <t>D61</t>
  </si>
  <si>
    <t>Práce na spodnej stavbe diaľníc, ciest, ulíc, chodníkov a nekrytých parkovísk</t>
  </si>
  <si>
    <t>22251284</t>
  </si>
  <si>
    <t>Doplňujúce konštrukcie, káblovody z rúr alebo dielcov plastových</t>
  </si>
  <si>
    <t>-96807730</t>
  </si>
  <si>
    <t>Práce na vrchnej stavbe diaľníc, ciest, ulíc, chodníkov a nekrytých parkovísk</t>
  </si>
  <si>
    <t>45</t>
  </si>
  <si>
    <t>Podkladné a krycie vrstvy z asfaltových zmesí, bitúmenové postreky, nátery, posypy spojovací postrek</t>
  </si>
  <si>
    <t>100</t>
  </si>
  <si>
    <t>104</t>
  </si>
  <si>
    <t>47</t>
  </si>
  <si>
    <t>22030643</t>
  </si>
  <si>
    <t>Podkladné a krycie vrstvy z asfaltových zmesí, bitúmenové vrstvy, asfaltový koberec drenážny</t>
  </si>
  <si>
    <t>106</t>
  </si>
  <si>
    <t>22040852</t>
  </si>
  <si>
    <t>Kryty dláždené,chodníkov komunikácií,rigolov - úprava škár pri opravách a vyplnenie škár elastickou zálievkou</t>
  </si>
  <si>
    <t>108</t>
  </si>
  <si>
    <t>49</t>
  </si>
  <si>
    <t>22250570</t>
  </si>
  <si>
    <t>Doplňujúce konštrukcie, značky staničenia a geodetické body, meračské značky</t>
  </si>
  <si>
    <t>110</t>
  </si>
  <si>
    <t>112</t>
  </si>
  <si>
    <t>Izolačné práce proti vode</t>
  </si>
  <si>
    <t>51</t>
  </si>
  <si>
    <t>61010101</t>
  </si>
  <si>
    <t>Izolácie proti vode a zemnej vlhkosti, bežných konštrukcií náterivami a tmelmi</t>
  </si>
  <si>
    <t>114</t>
  </si>
  <si>
    <t>61010501</t>
  </si>
  <si>
    <t>Izolácie proti vode a zemnej vlhkosti, mostoviek náterivami a tmelmi</t>
  </si>
  <si>
    <t>116</t>
  </si>
  <si>
    <t>53</t>
  </si>
  <si>
    <t>61010502</t>
  </si>
  <si>
    <t>Izolácie proti vode a zemnej vlhkosti, mostoviek pásmi</t>
  </si>
  <si>
    <t>118</t>
  </si>
  <si>
    <t>D9</t>
  </si>
  <si>
    <t>Základové práce a vŕtanie vodných studní</t>
  </si>
  <si>
    <t>02020676</t>
  </si>
  <si>
    <t>Vrty pre pilóty, tr.horniny VI</t>
  </si>
  <si>
    <t>120</t>
  </si>
  <si>
    <t>55</t>
  </si>
  <si>
    <t>02040222</t>
  </si>
  <si>
    <t>Pilóty betónované na mieste s vytiahnutím pažnice, beton železový</t>
  </si>
  <si>
    <t>122</t>
  </si>
  <si>
    <t>02040223</t>
  </si>
  <si>
    <t>Pilóty betónované na mieste s vytiahnutím pažnice, betonárska výstuž</t>
  </si>
  <si>
    <t>124</t>
  </si>
  <si>
    <t>57</t>
  </si>
  <si>
    <t>02050132</t>
  </si>
  <si>
    <t>Steny štetovnicové baranené, z kovových dielcov , vrátane výzisku</t>
  </si>
  <si>
    <t>126</t>
  </si>
  <si>
    <t>02050432</t>
  </si>
  <si>
    <t>Steny - odstránenie štetovníc z kovových dielcov</t>
  </si>
  <si>
    <t>128</t>
  </si>
  <si>
    <t>59</t>
  </si>
  <si>
    <t>25020111</t>
  </si>
  <si>
    <t>Studne, betónové skruže celokruhové</t>
  </si>
  <si>
    <t>132</t>
  </si>
  <si>
    <t>D10</t>
  </si>
  <si>
    <t>Práce na hrubej stavbe úprav tokov, hrádzí, zavlažovacích kanálov a akvaduktov</t>
  </si>
  <si>
    <t>11010101</t>
  </si>
  <si>
    <t>Základy, pásy z betónu prostého</t>
  </si>
  <si>
    <t>134</t>
  </si>
  <si>
    <t>61</t>
  </si>
  <si>
    <t>11200101</t>
  </si>
  <si>
    <t>Podkladné konštrukcie, podkladné vrstvy, z betónu prostého</t>
  </si>
  <si>
    <t>136</t>
  </si>
  <si>
    <t>31210303</t>
  </si>
  <si>
    <t xml:space="preserve">Spevnené plochy, dlažby z  lomového  kameňa</t>
  </si>
  <si>
    <t>138</t>
  </si>
  <si>
    <t>D11</t>
  </si>
  <si>
    <t>Lešenárske práce</t>
  </si>
  <si>
    <t>63</t>
  </si>
  <si>
    <t>03050111</t>
  </si>
  <si>
    <t xml:space="preserve">Ochranné konštrukcie, zábradlie na vonkajších voľných stranách  objektov</t>
  </si>
  <si>
    <t>140</t>
  </si>
  <si>
    <t>03060519</t>
  </si>
  <si>
    <t>Závesné lešenie, pod debnenie mostných ríms, vyloženie</t>
  </si>
  <si>
    <t>142</t>
  </si>
  <si>
    <t>620 - Verejné osvetlenie</t>
  </si>
  <si>
    <t>D2 - DEMOLAČNÉ PRÁCE</t>
  </si>
  <si>
    <t>D3 - VÝKOPOVÉ PRÁCE A PRESUN ZEMÍN</t>
  </si>
  <si>
    <t>D4 - STAVEBNÉ PRÁCE NA VÝSTAVBE DIAĽNIC A CIEST CHODNÍKOV A NEKRYTÝCH PARKOVÍSK</t>
  </si>
  <si>
    <t>D5 - BETONÁRSKE PRÁCE</t>
  </si>
  <si>
    <t>D6 - INŠTALOVANIE VONKAJŠÍCH OSVETĽOVACÍCH ZARIADENÍ A OSVETLENIA CIEST</t>
  </si>
  <si>
    <t>DEMOLAČNÉ PRÁCE</t>
  </si>
  <si>
    <t>05010104</t>
  </si>
  <si>
    <t>Búranie konštrukcií - základy - betónové</t>
  </si>
  <si>
    <t>05020340</t>
  </si>
  <si>
    <t>Vybúranie konštrukcií a demontáže - inštalačného vedenia a príslušenstva - elektroinštalačného</t>
  </si>
  <si>
    <t>05020341</t>
  </si>
  <si>
    <t>Vybúranie konštrukcií a demontáže - inštalačného vedenia a príslušenstva - stožiarov</t>
  </si>
  <si>
    <t>VÝKOPOVÉ PRÁCE A PRESUN ZEMÍN</t>
  </si>
  <si>
    <t>01040401</t>
  </si>
  <si>
    <t>Konštrukcie z hornín - zásypy bez zhutnenia</t>
  </si>
  <si>
    <t>Premiestnenie - vodorovné - do 5 000 m</t>
  </si>
  <si>
    <t>Premiestnenie - nakladanie, prekladanie, vykladanie</t>
  </si>
  <si>
    <t xml:space="preserve">Doplňujúce konštrukcie,  kábelovody z rúr plastových</t>
  </si>
  <si>
    <t>BETONÁRSKE PRÁCE</t>
  </si>
  <si>
    <t>11010201</t>
  </si>
  <si>
    <t>Základy - pätky - betón prostý</t>
  </si>
  <si>
    <t>11190401</t>
  </si>
  <si>
    <t>Kompletné konštrukcie - kanály inžinierskych sietí, nádržky - betón prostý</t>
  </si>
  <si>
    <t>INŠTALOVANIE VONKAJŠÍCH OSVETĽOVACÍCH ZARIADENÍ A OSVETLENIA CIEST</t>
  </si>
  <si>
    <t>91080101</t>
  </si>
  <si>
    <t>Káble Cu - NN - káble silové</t>
  </si>
  <si>
    <t>91090101</t>
  </si>
  <si>
    <t>Káble Al - NN - káble silové</t>
  </si>
  <si>
    <t>91090102</t>
  </si>
  <si>
    <t>Káble Al - NN - káble závesné</t>
  </si>
  <si>
    <t>91100107</t>
  </si>
  <si>
    <t>Káblové súbory - ukončenie vodičov - NN - ukončenie vodičov v rozvádzačoch</t>
  </si>
  <si>
    <t>91190107</t>
  </si>
  <si>
    <t>Rozvádzače - NN - skrine</t>
  </si>
  <si>
    <t>91200101</t>
  </si>
  <si>
    <t>Svietidlá a osvetľovacie zariadenia - stožiare - osvetľovacie</t>
  </si>
  <si>
    <t>91200202</t>
  </si>
  <si>
    <t>Svietidlá a osvetľovacie zariadenia - svietidlá - pouličné</t>
  </si>
  <si>
    <t>91200501</t>
  </si>
  <si>
    <t>Svietidlá a osvetľovacie zariadenia - príslušenstvo pre svietidlá</t>
  </si>
  <si>
    <t>91200502</t>
  </si>
  <si>
    <t>Svietidlá a osvetľovacie zariadenia - príslušenstvo pre stožiare</t>
  </si>
  <si>
    <t>91220702</t>
  </si>
  <si>
    <t>Uzemňovacie a bleskozvodné vedenia - svorky - pre vedenia v zemi</t>
  </si>
  <si>
    <t>91221001</t>
  </si>
  <si>
    <t>Uzemňovacie a bleskozvodné vedenia - vedenia v zemi - FeZn</t>
  </si>
  <si>
    <t>91221201</t>
  </si>
  <si>
    <t>Uzemňovacie a bleskozvodné vedenia - nátery - zvodových vodičov</t>
  </si>
  <si>
    <t>91221401</t>
  </si>
  <si>
    <t>Uzemňovacie a bleskozvodné vedenia - meranie - rezistencie uzemnenia</t>
  </si>
  <si>
    <t>91221501</t>
  </si>
  <si>
    <t>Uzemňovacie a bleskozvodné vedenia - revízie - bleskozvodu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</si>
</sst>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4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="1" customFormat="1" ht="24.96" customHeight="1">
      <c r="B4" s="17"/>
      <c r="C4" s="18"/>
      <c r="D4" s="19" t="s">
        <v>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9</v>
      </c>
      <c r="BE4" s="21" t="s">
        <v>10</v>
      </c>
      <c r="BS4" s="13" t="s">
        <v>6</v>
      </c>
    </row>
    <row r="5" s="1" customFormat="1" ht="12" customHeight="1">
      <c r="B5" s="17"/>
      <c r="C5" s="18"/>
      <c r="D5" s="22" t="s">
        <v>11</v>
      </c>
      <c r="E5" s="18"/>
      <c r="F5" s="18"/>
      <c r="G5" s="18"/>
      <c r="H5" s="18"/>
      <c r="I5" s="18"/>
      <c r="J5" s="18"/>
      <c r="K5" s="23" t="s">
        <v>12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13</v>
      </c>
      <c r="BS5" s="13" t="s">
        <v>6</v>
      </c>
    </row>
    <row r="6" s="1" customFormat="1" ht="36.96" customHeight="1">
      <c r="B6" s="17"/>
      <c r="C6" s="18"/>
      <c r="D6" s="25" t="s">
        <v>14</v>
      </c>
      <c r="E6" s="18"/>
      <c r="F6" s="18"/>
      <c r="G6" s="18"/>
      <c r="H6" s="18"/>
      <c r="I6" s="18"/>
      <c r="J6" s="18"/>
      <c r="K6" s="26" t="s">
        <v>15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16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17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18</v>
      </c>
      <c r="E8" s="18"/>
      <c r="F8" s="18"/>
      <c r="G8" s="18"/>
      <c r="H8" s="18"/>
      <c r="I8" s="18"/>
      <c r="J8" s="18"/>
      <c r="K8" s="23" t="s">
        <v>19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20</v>
      </c>
      <c r="AL8" s="18"/>
      <c r="AM8" s="18"/>
      <c r="AN8" s="29" t="s">
        <v>21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23</v>
      </c>
      <c r="AL10" s="18"/>
      <c r="AM10" s="18"/>
      <c r="AN10" s="23" t="s">
        <v>1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19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24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25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23</v>
      </c>
      <c r="AL13" s="18"/>
      <c r="AM13" s="18"/>
      <c r="AN13" s="30" t="s">
        <v>26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26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24</v>
      </c>
      <c r="AL14" s="18"/>
      <c r="AM14" s="18"/>
      <c r="AN14" s="30" t="s">
        <v>26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27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23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19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24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28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29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23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19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24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28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30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32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33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34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35</v>
      </c>
      <c r="E29" s="43"/>
      <c r="F29" s="28" t="s">
        <v>36</v>
      </c>
      <c r="G29" s="43"/>
      <c r="H29" s="43"/>
      <c r="I29" s="43"/>
      <c r="J29" s="43"/>
      <c r="K29" s="43"/>
      <c r="L29" s="44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37</v>
      </c>
      <c r="G30" s="43"/>
      <c r="H30" s="43"/>
      <c r="I30" s="43"/>
      <c r="J30" s="43"/>
      <c r="K30" s="43"/>
      <c r="L30" s="44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38</v>
      </c>
      <c r="G31" s="43"/>
      <c r="H31" s="43"/>
      <c r="I31" s="43"/>
      <c r="J31" s="43"/>
      <c r="K31" s="43"/>
      <c r="L31" s="44">
        <v>0.20000000000000001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39</v>
      </c>
      <c r="G32" s="43"/>
      <c r="H32" s="43"/>
      <c r="I32" s="43"/>
      <c r="J32" s="43"/>
      <c r="K32" s="43"/>
      <c r="L32" s="44">
        <v>0.20000000000000001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40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41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42</v>
      </c>
      <c r="U35" s="50"/>
      <c r="V35" s="50"/>
      <c r="W35" s="50"/>
      <c r="X35" s="52" t="s">
        <v>43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44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45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46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47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46</v>
      </c>
      <c r="AI60" s="38"/>
      <c r="AJ60" s="38"/>
      <c r="AK60" s="38"/>
      <c r="AL60" s="38"/>
      <c r="AM60" s="60" t="s">
        <v>47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48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49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46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47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46</v>
      </c>
      <c r="AI75" s="38"/>
      <c r="AJ75" s="38"/>
      <c r="AK75" s="38"/>
      <c r="AL75" s="38"/>
      <c r="AM75" s="60" t="s">
        <v>47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11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VELKY_SAR_BARATOKY_p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14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Veľký Šariš Baratoky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18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20</v>
      </c>
      <c r="AJ87" s="36"/>
      <c r="AK87" s="36"/>
      <c r="AL87" s="36"/>
      <c r="AM87" s="75" t="str">
        <f>IF(AN8= "","",AN8)</f>
        <v>1. 10. 2020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22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27</v>
      </c>
      <c r="AJ89" s="36"/>
      <c r="AK89" s="36"/>
      <c r="AL89" s="36"/>
      <c r="AM89" s="76" t="str">
        <f>IF(E17="","",E17)</f>
        <v xml:space="preserve"> </v>
      </c>
      <c r="AN89" s="67"/>
      <c r="AO89" s="67"/>
      <c r="AP89" s="67"/>
      <c r="AQ89" s="36"/>
      <c r="AR89" s="40"/>
      <c r="AS89" s="77" t="s">
        <v>51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25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29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52</v>
      </c>
      <c r="D92" s="90"/>
      <c r="E92" s="90"/>
      <c r="F92" s="90"/>
      <c r="G92" s="90"/>
      <c r="H92" s="91"/>
      <c r="I92" s="92" t="s">
        <v>53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54</v>
      </c>
      <c r="AH92" s="90"/>
      <c r="AI92" s="90"/>
      <c r="AJ92" s="90"/>
      <c r="AK92" s="90"/>
      <c r="AL92" s="90"/>
      <c r="AM92" s="90"/>
      <c r="AN92" s="92" t="s">
        <v>55</v>
      </c>
      <c r="AO92" s="90"/>
      <c r="AP92" s="94"/>
      <c r="AQ92" s="95" t="s">
        <v>56</v>
      </c>
      <c r="AR92" s="40"/>
      <c r="AS92" s="96" t="s">
        <v>57</v>
      </c>
      <c r="AT92" s="97" t="s">
        <v>58</v>
      </c>
      <c r="AU92" s="97" t="s">
        <v>59</v>
      </c>
      <c r="AV92" s="97" t="s">
        <v>60</v>
      </c>
      <c r="AW92" s="97" t="s">
        <v>61</v>
      </c>
      <c r="AX92" s="97" t="s">
        <v>62</v>
      </c>
      <c r="AY92" s="97" t="s">
        <v>63</v>
      </c>
      <c r="AZ92" s="97" t="s">
        <v>64</v>
      </c>
      <c r="BA92" s="97" t="s">
        <v>65</v>
      </c>
      <c r="BB92" s="97" t="s">
        <v>66</v>
      </c>
      <c r="BC92" s="97" t="s">
        <v>67</v>
      </c>
      <c r="BD92" s="98" t="s">
        <v>68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69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ROUND(SUM(AG95:AG98),2)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ROUND(SUM(AS95:AS98),2)</f>
        <v>0</v>
      </c>
      <c r="AT94" s="110">
        <f>ROUND(SUM(AV94:AW94),2)</f>
        <v>0</v>
      </c>
      <c r="AU94" s="111">
        <f>ROUND(SUM(AU95:AU98),5)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ROUND(SUM(AZ95:AZ98),2)</f>
        <v>0</v>
      </c>
      <c r="BA94" s="110">
        <f>ROUND(SUM(BA95:BA98),2)</f>
        <v>0</v>
      </c>
      <c r="BB94" s="110">
        <f>ROUND(SUM(BB95:BB98),2)</f>
        <v>0</v>
      </c>
      <c r="BC94" s="110">
        <f>ROUND(SUM(BC95:BC98),2)</f>
        <v>0</v>
      </c>
      <c r="BD94" s="112">
        <f>ROUND(SUM(BD95:BD98),2)</f>
        <v>0</v>
      </c>
      <c r="BE94" s="6"/>
      <c r="BS94" s="113" t="s">
        <v>70</v>
      </c>
      <c r="BT94" s="113" t="s">
        <v>71</v>
      </c>
      <c r="BU94" s="114" t="s">
        <v>72</v>
      </c>
      <c r="BV94" s="113" t="s">
        <v>73</v>
      </c>
      <c r="BW94" s="113" t="s">
        <v>5</v>
      </c>
      <c r="BX94" s="113" t="s">
        <v>74</v>
      </c>
      <c r="CL94" s="113" t="s">
        <v>1</v>
      </c>
    </row>
    <row r="95" s="7" customFormat="1" ht="16.5" customHeight="1">
      <c r="A95" s="115" t="s">
        <v>75</v>
      </c>
      <c r="B95" s="116"/>
      <c r="C95" s="117"/>
      <c r="D95" s="118" t="s">
        <v>76</v>
      </c>
      <c r="E95" s="118"/>
      <c r="F95" s="118"/>
      <c r="G95" s="118"/>
      <c r="H95" s="118"/>
      <c r="I95" s="119"/>
      <c r="J95" s="118" t="s">
        <v>77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'VP - Všobecné položky'!J30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78</v>
      </c>
      <c r="AR95" s="122"/>
      <c r="AS95" s="123">
        <v>0</v>
      </c>
      <c r="AT95" s="124">
        <f>ROUND(SUM(AV95:AW95),2)</f>
        <v>0</v>
      </c>
      <c r="AU95" s="125">
        <f>'VP - Všobecné položky'!P117</f>
        <v>0</v>
      </c>
      <c r="AV95" s="124">
        <f>'VP - Všobecné položky'!J33</f>
        <v>0</v>
      </c>
      <c r="AW95" s="124">
        <f>'VP - Všobecné položky'!J34</f>
        <v>0</v>
      </c>
      <c r="AX95" s="124">
        <f>'VP - Všobecné položky'!J35</f>
        <v>0</v>
      </c>
      <c r="AY95" s="124">
        <f>'VP - Všobecné položky'!J36</f>
        <v>0</v>
      </c>
      <c r="AZ95" s="124">
        <f>'VP - Všobecné položky'!F33</f>
        <v>0</v>
      </c>
      <c r="BA95" s="124">
        <f>'VP - Všobecné položky'!F34</f>
        <v>0</v>
      </c>
      <c r="BB95" s="124">
        <f>'VP - Všobecné položky'!F35</f>
        <v>0</v>
      </c>
      <c r="BC95" s="124">
        <f>'VP - Všobecné položky'!F36</f>
        <v>0</v>
      </c>
      <c r="BD95" s="126">
        <f>'VP - Všobecné položky'!F37</f>
        <v>0</v>
      </c>
      <c r="BE95" s="7"/>
      <c r="BT95" s="127" t="s">
        <v>79</v>
      </c>
      <c r="BV95" s="127" t="s">
        <v>73</v>
      </c>
      <c r="BW95" s="127" t="s">
        <v>80</v>
      </c>
      <c r="BX95" s="127" t="s">
        <v>5</v>
      </c>
      <c r="CL95" s="127" t="s">
        <v>1</v>
      </c>
      <c r="CM95" s="127" t="s">
        <v>71</v>
      </c>
    </row>
    <row r="96" s="7" customFormat="1" ht="16.5" customHeight="1">
      <c r="A96" s="115" t="s">
        <v>75</v>
      </c>
      <c r="B96" s="116"/>
      <c r="C96" s="117"/>
      <c r="D96" s="118" t="s">
        <v>81</v>
      </c>
      <c r="E96" s="118"/>
      <c r="F96" s="118"/>
      <c r="G96" s="118"/>
      <c r="H96" s="118"/>
      <c r="I96" s="119"/>
      <c r="J96" s="118" t="s">
        <v>82</v>
      </c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20">
        <f>'01 - Miestna komunikácia'!J30</f>
        <v>0</v>
      </c>
      <c r="AH96" s="119"/>
      <c r="AI96" s="119"/>
      <c r="AJ96" s="119"/>
      <c r="AK96" s="119"/>
      <c r="AL96" s="119"/>
      <c r="AM96" s="119"/>
      <c r="AN96" s="120">
        <f>SUM(AG96,AT96)</f>
        <v>0</v>
      </c>
      <c r="AO96" s="119"/>
      <c r="AP96" s="119"/>
      <c r="AQ96" s="121" t="s">
        <v>78</v>
      </c>
      <c r="AR96" s="122"/>
      <c r="AS96" s="123">
        <v>0</v>
      </c>
      <c r="AT96" s="124">
        <f>ROUND(SUM(AV96:AW96),2)</f>
        <v>0</v>
      </c>
      <c r="AU96" s="125">
        <f>'01 - Miestna komunikácia'!P125</f>
        <v>0</v>
      </c>
      <c r="AV96" s="124">
        <f>'01 - Miestna komunikácia'!J33</f>
        <v>0</v>
      </c>
      <c r="AW96" s="124">
        <f>'01 - Miestna komunikácia'!J34</f>
        <v>0</v>
      </c>
      <c r="AX96" s="124">
        <f>'01 - Miestna komunikácia'!J35</f>
        <v>0</v>
      </c>
      <c r="AY96" s="124">
        <f>'01 - Miestna komunikácia'!J36</f>
        <v>0</v>
      </c>
      <c r="AZ96" s="124">
        <f>'01 - Miestna komunikácia'!F33</f>
        <v>0</v>
      </c>
      <c r="BA96" s="124">
        <f>'01 - Miestna komunikácia'!F34</f>
        <v>0</v>
      </c>
      <c r="BB96" s="124">
        <f>'01 - Miestna komunikácia'!F35</f>
        <v>0</v>
      </c>
      <c r="BC96" s="124">
        <f>'01 - Miestna komunikácia'!F36</f>
        <v>0</v>
      </c>
      <c r="BD96" s="126">
        <f>'01 - Miestna komunikácia'!F37</f>
        <v>0</v>
      </c>
      <c r="BE96" s="7"/>
      <c r="BT96" s="127" t="s">
        <v>79</v>
      </c>
      <c r="BV96" s="127" t="s">
        <v>73</v>
      </c>
      <c r="BW96" s="127" t="s">
        <v>83</v>
      </c>
      <c r="BX96" s="127" t="s">
        <v>5</v>
      </c>
      <c r="CL96" s="127" t="s">
        <v>1</v>
      </c>
      <c r="CM96" s="127" t="s">
        <v>71</v>
      </c>
    </row>
    <row r="97" s="7" customFormat="1" ht="16.5" customHeight="1">
      <c r="A97" s="115" t="s">
        <v>75</v>
      </c>
      <c r="B97" s="116"/>
      <c r="C97" s="117"/>
      <c r="D97" s="118" t="s">
        <v>84</v>
      </c>
      <c r="E97" s="118"/>
      <c r="F97" s="118"/>
      <c r="G97" s="118"/>
      <c r="H97" s="118"/>
      <c r="I97" s="119"/>
      <c r="J97" s="118" t="s">
        <v>85</v>
      </c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0">
        <f>'200-00 - Most Baratoky'!J30</f>
        <v>0</v>
      </c>
      <c r="AH97" s="119"/>
      <c r="AI97" s="119"/>
      <c r="AJ97" s="119"/>
      <c r="AK97" s="119"/>
      <c r="AL97" s="119"/>
      <c r="AM97" s="119"/>
      <c r="AN97" s="120">
        <f>SUM(AG97,AT97)</f>
        <v>0</v>
      </c>
      <c r="AO97" s="119"/>
      <c r="AP97" s="119"/>
      <c r="AQ97" s="121" t="s">
        <v>78</v>
      </c>
      <c r="AR97" s="122"/>
      <c r="AS97" s="123">
        <v>0</v>
      </c>
      <c r="AT97" s="124">
        <f>ROUND(SUM(AV97:AW97),2)</f>
        <v>0</v>
      </c>
      <c r="AU97" s="125">
        <f>'200-00 - Most Baratoky'!P126</f>
        <v>0</v>
      </c>
      <c r="AV97" s="124">
        <f>'200-00 - Most Baratoky'!J33</f>
        <v>0</v>
      </c>
      <c r="AW97" s="124">
        <f>'200-00 - Most Baratoky'!J34</f>
        <v>0</v>
      </c>
      <c r="AX97" s="124">
        <f>'200-00 - Most Baratoky'!J35</f>
        <v>0</v>
      </c>
      <c r="AY97" s="124">
        <f>'200-00 - Most Baratoky'!J36</f>
        <v>0</v>
      </c>
      <c r="AZ97" s="124">
        <f>'200-00 - Most Baratoky'!F33</f>
        <v>0</v>
      </c>
      <c r="BA97" s="124">
        <f>'200-00 - Most Baratoky'!F34</f>
        <v>0</v>
      </c>
      <c r="BB97" s="124">
        <f>'200-00 - Most Baratoky'!F35</f>
        <v>0</v>
      </c>
      <c r="BC97" s="124">
        <f>'200-00 - Most Baratoky'!F36</f>
        <v>0</v>
      </c>
      <c r="BD97" s="126">
        <f>'200-00 - Most Baratoky'!F37</f>
        <v>0</v>
      </c>
      <c r="BE97" s="7"/>
      <c r="BT97" s="127" t="s">
        <v>79</v>
      </c>
      <c r="BV97" s="127" t="s">
        <v>73</v>
      </c>
      <c r="BW97" s="127" t="s">
        <v>86</v>
      </c>
      <c r="BX97" s="127" t="s">
        <v>5</v>
      </c>
      <c r="CL97" s="127" t="s">
        <v>1</v>
      </c>
      <c r="CM97" s="127" t="s">
        <v>71</v>
      </c>
    </row>
    <row r="98" s="7" customFormat="1" ht="16.5" customHeight="1">
      <c r="A98" s="115" t="s">
        <v>75</v>
      </c>
      <c r="B98" s="116"/>
      <c r="C98" s="117"/>
      <c r="D98" s="118" t="s">
        <v>87</v>
      </c>
      <c r="E98" s="118"/>
      <c r="F98" s="118"/>
      <c r="G98" s="118"/>
      <c r="H98" s="118"/>
      <c r="I98" s="119"/>
      <c r="J98" s="118" t="s">
        <v>88</v>
      </c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0">
        <f>'620 - Verejné osvetlenie'!J30</f>
        <v>0</v>
      </c>
      <c r="AH98" s="119"/>
      <c r="AI98" s="119"/>
      <c r="AJ98" s="119"/>
      <c r="AK98" s="119"/>
      <c r="AL98" s="119"/>
      <c r="AM98" s="119"/>
      <c r="AN98" s="120">
        <f>SUM(AG98,AT98)</f>
        <v>0</v>
      </c>
      <c r="AO98" s="119"/>
      <c r="AP98" s="119"/>
      <c r="AQ98" s="121" t="s">
        <v>78</v>
      </c>
      <c r="AR98" s="122"/>
      <c r="AS98" s="128">
        <v>0</v>
      </c>
      <c r="AT98" s="129">
        <f>ROUND(SUM(AV98:AW98),2)</f>
        <v>0</v>
      </c>
      <c r="AU98" s="130">
        <f>'620 - Verejné osvetlenie'!P121</f>
        <v>0</v>
      </c>
      <c r="AV98" s="129">
        <f>'620 - Verejné osvetlenie'!J33</f>
        <v>0</v>
      </c>
      <c r="AW98" s="129">
        <f>'620 - Verejné osvetlenie'!J34</f>
        <v>0</v>
      </c>
      <c r="AX98" s="129">
        <f>'620 - Verejné osvetlenie'!J35</f>
        <v>0</v>
      </c>
      <c r="AY98" s="129">
        <f>'620 - Verejné osvetlenie'!J36</f>
        <v>0</v>
      </c>
      <c r="AZ98" s="129">
        <f>'620 - Verejné osvetlenie'!F33</f>
        <v>0</v>
      </c>
      <c r="BA98" s="129">
        <f>'620 - Verejné osvetlenie'!F34</f>
        <v>0</v>
      </c>
      <c r="BB98" s="129">
        <f>'620 - Verejné osvetlenie'!F35</f>
        <v>0</v>
      </c>
      <c r="BC98" s="129">
        <f>'620 - Verejné osvetlenie'!F36</f>
        <v>0</v>
      </c>
      <c r="BD98" s="131">
        <f>'620 - Verejné osvetlenie'!F37</f>
        <v>0</v>
      </c>
      <c r="BE98" s="7"/>
      <c r="BT98" s="127" t="s">
        <v>79</v>
      </c>
      <c r="BV98" s="127" t="s">
        <v>73</v>
      </c>
      <c r="BW98" s="127" t="s">
        <v>89</v>
      </c>
      <c r="BX98" s="127" t="s">
        <v>5</v>
      </c>
      <c r="CL98" s="127" t="s">
        <v>1</v>
      </c>
      <c r="CM98" s="127" t="s">
        <v>71</v>
      </c>
    </row>
    <row r="99" s="2" customFormat="1" ht="30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40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="2" customFormat="1" ht="6.96" customHeight="1">
      <c r="A100" s="34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40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sheetProtection sheet="1" formatColumns="0" formatRows="0" objects="1" scenarios="1" spinCount="100000" saltValue="0Y9cIidywZPm5RBeuzUTFu/VeB7Xhbyq05Hq/eVoSwcgyPEHsL24aJpjMAygwNR2FrYJTMp+hvsuCRnsFzsG+Q==" hashValue="U656u1Z6rpRvm5EXefTaYAOsS0uLXYAMga0RuCOjfgVzOvdEx2Cns9sglroE07ndtCExZ7qvUeVcsECbAbfHow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VP - Všobecné položky'!C2" display="/"/>
    <hyperlink ref="A96" location="'01 - Miestna komunikácia'!C2" display="/"/>
    <hyperlink ref="A97" location="'200-00 - Most Baratoky'!C2" display="/"/>
    <hyperlink ref="A98" location="'620 - Verejné osvetlen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71</v>
      </c>
    </row>
    <row r="4" s="1" customFormat="1" ht="24.96" customHeight="1">
      <c r="B4" s="16"/>
      <c r="D4" s="134" t="s">
        <v>90</v>
      </c>
      <c r="L4" s="16"/>
      <c r="M4" s="135" t="s">
        <v>9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14</v>
      </c>
      <c r="L6" s="16"/>
    </row>
    <row r="7" s="1" customFormat="1" ht="16.5" customHeight="1">
      <c r="B7" s="16"/>
      <c r="E7" s="137" t="str">
        <f>'Rekapitulácia stavby'!K6</f>
        <v>Veľký Šariš Baratoky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8" t="s">
        <v>92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16</v>
      </c>
      <c r="E11" s="34"/>
      <c r="F11" s="139" t="s">
        <v>1</v>
      </c>
      <c r="G11" s="34"/>
      <c r="H11" s="34"/>
      <c r="I11" s="136" t="s">
        <v>17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18</v>
      </c>
      <c r="E12" s="34"/>
      <c r="F12" s="139" t="s">
        <v>19</v>
      </c>
      <c r="G12" s="34"/>
      <c r="H12" s="34"/>
      <c r="I12" s="136" t="s">
        <v>20</v>
      </c>
      <c r="J12" s="140" t="str">
        <f>'Rekapitulácia stavby'!AN8</f>
        <v>1. 10. 2020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22</v>
      </c>
      <c r="E14" s="34"/>
      <c r="F14" s="34"/>
      <c r="G14" s="34"/>
      <c r="H14" s="34"/>
      <c r="I14" s="136" t="s">
        <v>23</v>
      </c>
      <c r="J14" s="139" t="str">
        <f>IF('Rekapitulácia stavby'!AN10="","",'Rekapitulácia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IF('Rekapitulácia stavby'!E11="","",'Rekapitulácia stavby'!E11)</f>
        <v xml:space="preserve"> </v>
      </c>
      <c r="F15" s="34"/>
      <c r="G15" s="34"/>
      <c r="H15" s="34"/>
      <c r="I15" s="136" t="s">
        <v>24</v>
      </c>
      <c r="J15" s="139" t="str">
        <f>IF('Rekapitulácia stavby'!AN11="","",'Rekapitulácia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25</v>
      </c>
      <c r="E17" s="34"/>
      <c r="F17" s="34"/>
      <c r="G17" s="34"/>
      <c r="H17" s="34"/>
      <c r="I17" s="136" t="s">
        <v>23</v>
      </c>
      <c r="J17" s="29" t="str">
        <f>'Rekapitulácia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'Rekapitulácia stavby'!E14</f>
        <v>Vyplň údaj</v>
      </c>
      <c r="F18" s="139"/>
      <c r="G18" s="139"/>
      <c r="H18" s="139"/>
      <c r="I18" s="136" t="s">
        <v>24</v>
      </c>
      <c r="J18" s="29" t="str">
        <f>'Rekapitulácia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27</v>
      </c>
      <c r="E20" s="34"/>
      <c r="F20" s="34"/>
      <c r="G20" s="34"/>
      <c r="H20" s="34"/>
      <c r="I20" s="136" t="s">
        <v>23</v>
      </c>
      <c r="J20" s="139" t="str">
        <f>IF('Rekapitulácia stavby'!AN16="","",'Rekapitulácia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IF('Rekapitulácia stavby'!E17="","",'Rekapitulácia stavby'!E17)</f>
        <v xml:space="preserve"> </v>
      </c>
      <c r="F21" s="34"/>
      <c r="G21" s="34"/>
      <c r="H21" s="34"/>
      <c r="I21" s="136" t="s">
        <v>24</v>
      </c>
      <c r="J21" s="139" t="str">
        <f>IF('Rekapitulácia stavby'!AN17="","",'Rekapitulácia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29</v>
      </c>
      <c r="E23" s="34"/>
      <c r="F23" s="34"/>
      <c r="G23" s="34"/>
      <c r="H23" s="34"/>
      <c r="I23" s="136" t="s">
        <v>23</v>
      </c>
      <c r="J23" s="139" t="str">
        <f>IF('Rekapitulácia stavby'!AN19="","",'Rekapitulácia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IF('Rekapitulácia stavby'!E20="","",'Rekapitulácia stavby'!E20)</f>
        <v xml:space="preserve"> </v>
      </c>
      <c r="F24" s="34"/>
      <c r="G24" s="34"/>
      <c r="H24" s="34"/>
      <c r="I24" s="136" t="s">
        <v>24</v>
      </c>
      <c r="J24" s="139" t="str">
        <f>IF('Rekapitulácia stavby'!AN20="","",'Rekapitulácia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30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31</v>
      </c>
      <c r="E30" s="34"/>
      <c r="F30" s="34"/>
      <c r="G30" s="34"/>
      <c r="H30" s="34"/>
      <c r="I30" s="34"/>
      <c r="J30" s="147">
        <f>ROUND(J117,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33</v>
      </c>
      <c r="G32" s="34"/>
      <c r="H32" s="34"/>
      <c r="I32" s="148" t="s">
        <v>32</v>
      </c>
      <c r="J32" s="148" t="s">
        <v>34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35</v>
      </c>
      <c r="E33" s="136" t="s">
        <v>36</v>
      </c>
      <c r="F33" s="150">
        <f>ROUND((SUM(BE117:BE127)),  2)</f>
        <v>0</v>
      </c>
      <c r="G33" s="34"/>
      <c r="H33" s="34"/>
      <c r="I33" s="151">
        <v>0.20000000000000001</v>
      </c>
      <c r="J33" s="150">
        <f>ROUND(((SUM(BE117:BE127))*I33),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37</v>
      </c>
      <c r="F34" s="150">
        <f>ROUND((SUM(BF117:BF127)),  2)</f>
        <v>0</v>
      </c>
      <c r="G34" s="34"/>
      <c r="H34" s="34"/>
      <c r="I34" s="151">
        <v>0.20000000000000001</v>
      </c>
      <c r="J34" s="150">
        <f>ROUND(((SUM(BF117:BF127))*I34),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38</v>
      </c>
      <c r="F35" s="150">
        <f>ROUND((SUM(BG117:BG127)),  2)</f>
        <v>0</v>
      </c>
      <c r="G35" s="34"/>
      <c r="H35" s="34"/>
      <c r="I35" s="151">
        <v>0.20000000000000001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39</v>
      </c>
      <c r="F36" s="150">
        <f>ROUND((SUM(BH117:BH127)),  2)</f>
        <v>0</v>
      </c>
      <c r="G36" s="34"/>
      <c r="H36" s="34"/>
      <c r="I36" s="151">
        <v>0.20000000000000001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40</v>
      </c>
      <c r="F37" s="150">
        <f>ROUND((SUM(BI117:BI127)),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41</v>
      </c>
      <c r="E39" s="154"/>
      <c r="F39" s="154"/>
      <c r="G39" s="155" t="s">
        <v>42</v>
      </c>
      <c r="H39" s="156" t="s">
        <v>43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44</v>
      </c>
      <c r="E50" s="160"/>
      <c r="F50" s="160"/>
      <c r="G50" s="159" t="s">
        <v>45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46</v>
      </c>
      <c r="E61" s="162"/>
      <c r="F61" s="163" t="s">
        <v>47</v>
      </c>
      <c r="G61" s="161" t="s">
        <v>46</v>
      </c>
      <c r="H61" s="162"/>
      <c r="I61" s="162"/>
      <c r="J61" s="164" t="s">
        <v>47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48</v>
      </c>
      <c r="E65" s="165"/>
      <c r="F65" s="165"/>
      <c r="G65" s="159" t="s">
        <v>49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46</v>
      </c>
      <c r="E76" s="162"/>
      <c r="F76" s="163" t="s">
        <v>47</v>
      </c>
      <c r="G76" s="161" t="s">
        <v>46</v>
      </c>
      <c r="H76" s="162"/>
      <c r="I76" s="162"/>
      <c r="J76" s="164" t="s">
        <v>47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Veľký Šariš Baratoky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VP - Všobecné položky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6"/>
      <c r="E89" s="36"/>
      <c r="F89" s="23" t="str">
        <f>F12</f>
        <v xml:space="preserve"> </v>
      </c>
      <c r="G89" s="36"/>
      <c r="H89" s="36"/>
      <c r="I89" s="28" t="s">
        <v>20</v>
      </c>
      <c r="J89" s="75" t="str">
        <f>IF(J12="","",J12)</f>
        <v>1. 10. 2020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6"/>
      <c r="E91" s="36"/>
      <c r="F91" s="23" t="str">
        <f>E15</f>
        <v xml:space="preserve"> </v>
      </c>
      <c r="G91" s="36"/>
      <c r="H91" s="36"/>
      <c r="I91" s="28" t="s">
        <v>27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25</v>
      </c>
      <c r="D92" s="36"/>
      <c r="E92" s="36"/>
      <c r="F92" s="23" t="str">
        <f>IF(E18="","",E18)</f>
        <v>Vyplň údaj</v>
      </c>
      <c r="G92" s="36"/>
      <c r="H92" s="36"/>
      <c r="I92" s="28" t="s">
        <v>29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J117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98</v>
      </c>
      <c r="E97" s="178"/>
      <c r="F97" s="178"/>
      <c r="G97" s="178"/>
      <c r="H97" s="178"/>
      <c r="I97" s="178"/>
      <c r="J97" s="179">
        <f>J118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59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6.96" customHeight="1">
      <c r="A99" s="34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5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3" s="2" customFormat="1" ht="6.96" customHeight="1">
      <c r="A103" s="34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59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4.96" customHeight="1">
      <c r="A104" s="34"/>
      <c r="B104" s="35"/>
      <c r="C104" s="19" t="s">
        <v>99</v>
      </c>
      <c r="D104" s="36"/>
      <c r="E104" s="36"/>
      <c r="F104" s="36"/>
      <c r="G104" s="36"/>
      <c r="H104" s="36"/>
      <c r="I104" s="36"/>
      <c r="J104" s="36"/>
      <c r="K104" s="36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12" customHeight="1">
      <c r="A106" s="34"/>
      <c r="B106" s="35"/>
      <c r="C106" s="28" t="s">
        <v>14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6.5" customHeight="1">
      <c r="A107" s="34"/>
      <c r="B107" s="35"/>
      <c r="C107" s="36"/>
      <c r="D107" s="36"/>
      <c r="E107" s="170" t="str">
        <f>E7</f>
        <v>Veľký Šariš Baratoky</v>
      </c>
      <c r="F107" s="28"/>
      <c r="G107" s="28"/>
      <c r="H107" s="28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91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72" t="str">
        <f>E9</f>
        <v>VP - Všobecné položky</v>
      </c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18</v>
      </c>
      <c r="D111" s="36"/>
      <c r="E111" s="36"/>
      <c r="F111" s="23" t="str">
        <f>F12</f>
        <v xml:space="preserve"> </v>
      </c>
      <c r="G111" s="36"/>
      <c r="H111" s="36"/>
      <c r="I111" s="28" t="s">
        <v>20</v>
      </c>
      <c r="J111" s="75" t="str">
        <f>IF(J12="","",J12)</f>
        <v>1. 10. 2020</v>
      </c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5.15" customHeight="1">
      <c r="A113" s="34"/>
      <c r="B113" s="35"/>
      <c r="C113" s="28" t="s">
        <v>22</v>
      </c>
      <c r="D113" s="36"/>
      <c r="E113" s="36"/>
      <c r="F113" s="23" t="str">
        <f>E15</f>
        <v xml:space="preserve"> </v>
      </c>
      <c r="G113" s="36"/>
      <c r="H113" s="36"/>
      <c r="I113" s="28" t="s">
        <v>27</v>
      </c>
      <c r="J113" s="32" t="str">
        <f>E21</f>
        <v xml:space="preserve"> </v>
      </c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25</v>
      </c>
      <c r="D114" s="36"/>
      <c r="E114" s="36"/>
      <c r="F114" s="23" t="str">
        <f>IF(E18="","",E18)</f>
        <v>Vyplň údaj</v>
      </c>
      <c r="G114" s="36"/>
      <c r="H114" s="36"/>
      <c r="I114" s="28" t="s">
        <v>29</v>
      </c>
      <c r="J114" s="32" t="str">
        <f>E24</f>
        <v xml:space="preserve"> 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0.32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0" customFormat="1" ht="29.28" customHeight="1">
      <c r="A116" s="181"/>
      <c r="B116" s="182"/>
      <c r="C116" s="183" t="s">
        <v>100</v>
      </c>
      <c r="D116" s="184" t="s">
        <v>56</v>
      </c>
      <c r="E116" s="184" t="s">
        <v>52</v>
      </c>
      <c r="F116" s="184" t="s">
        <v>53</v>
      </c>
      <c r="G116" s="184" t="s">
        <v>101</v>
      </c>
      <c r="H116" s="184" t="s">
        <v>102</v>
      </c>
      <c r="I116" s="184" t="s">
        <v>103</v>
      </c>
      <c r="J116" s="185" t="s">
        <v>95</v>
      </c>
      <c r="K116" s="186" t="s">
        <v>104</v>
      </c>
      <c r="L116" s="187"/>
      <c r="M116" s="96" t="s">
        <v>1</v>
      </c>
      <c r="N116" s="97" t="s">
        <v>35</v>
      </c>
      <c r="O116" s="97" t="s">
        <v>105</v>
      </c>
      <c r="P116" s="97" t="s">
        <v>106</v>
      </c>
      <c r="Q116" s="97" t="s">
        <v>107</v>
      </c>
      <c r="R116" s="97" t="s">
        <v>108</v>
      </c>
      <c r="S116" s="97" t="s">
        <v>109</v>
      </c>
      <c r="T116" s="98" t="s">
        <v>110</v>
      </c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</row>
    <row r="117" s="2" customFormat="1" ht="22.8" customHeight="1">
      <c r="A117" s="34"/>
      <c r="B117" s="35"/>
      <c r="C117" s="103" t="s">
        <v>96</v>
      </c>
      <c r="D117" s="36"/>
      <c r="E117" s="36"/>
      <c r="F117" s="36"/>
      <c r="G117" s="36"/>
      <c r="H117" s="36"/>
      <c r="I117" s="36"/>
      <c r="J117" s="188">
        <f>BK117</f>
        <v>0</v>
      </c>
      <c r="K117" s="36"/>
      <c r="L117" s="40"/>
      <c r="M117" s="99"/>
      <c r="N117" s="189"/>
      <c r="O117" s="100"/>
      <c r="P117" s="190">
        <f>P118</f>
        <v>0</v>
      </c>
      <c r="Q117" s="100"/>
      <c r="R117" s="190">
        <f>R118</f>
        <v>0</v>
      </c>
      <c r="S117" s="100"/>
      <c r="T117" s="191">
        <f>T118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3" t="s">
        <v>70</v>
      </c>
      <c r="AU117" s="13" t="s">
        <v>97</v>
      </c>
      <c r="BK117" s="192">
        <f>BK118</f>
        <v>0</v>
      </c>
    </row>
    <row r="118" s="11" customFormat="1" ht="25.92" customHeight="1">
      <c r="A118" s="11"/>
      <c r="B118" s="193"/>
      <c r="C118" s="194"/>
      <c r="D118" s="195" t="s">
        <v>70</v>
      </c>
      <c r="E118" s="196" t="s">
        <v>111</v>
      </c>
      <c r="F118" s="196" t="s">
        <v>112</v>
      </c>
      <c r="G118" s="194"/>
      <c r="H118" s="194"/>
      <c r="I118" s="197"/>
      <c r="J118" s="198">
        <f>BK118</f>
        <v>0</v>
      </c>
      <c r="K118" s="194"/>
      <c r="L118" s="199"/>
      <c r="M118" s="200"/>
      <c r="N118" s="201"/>
      <c r="O118" s="201"/>
      <c r="P118" s="202">
        <f>SUM(P119:P127)</f>
        <v>0</v>
      </c>
      <c r="Q118" s="201"/>
      <c r="R118" s="202">
        <f>SUM(R119:R127)</f>
        <v>0</v>
      </c>
      <c r="S118" s="201"/>
      <c r="T118" s="203">
        <f>SUM(T119:T127)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4" t="s">
        <v>113</v>
      </c>
      <c r="AT118" s="205" t="s">
        <v>70</v>
      </c>
      <c r="AU118" s="205" t="s">
        <v>71</v>
      </c>
      <c r="AY118" s="204" t="s">
        <v>114</v>
      </c>
      <c r="BK118" s="206">
        <f>SUM(BK119:BK127)</f>
        <v>0</v>
      </c>
    </row>
    <row r="119" s="2" customFormat="1" ht="24.15" customHeight="1">
      <c r="A119" s="34"/>
      <c r="B119" s="35"/>
      <c r="C119" s="207" t="s">
        <v>79</v>
      </c>
      <c r="D119" s="207" t="s">
        <v>115</v>
      </c>
      <c r="E119" s="208" t="s">
        <v>116</v>
      </c>
      <c r="F119" s="209" t="s">
        <v>117</v>
      </c>
      <c r="G119" s="210" t="s">
        <v>118</v>
      </c>
      <c r="H119" s="211">
        <v>1</v>
      </c>
      <c r="I119" s="212"/>
      <c r="J119" s="211">
        <f>ROUND(I119*H119,2)</f>
        <v>0</v>
      </c>
      <c r="K119" s="213"/>
      <c r="L119" s="40"/>
      <c r="M119" s="214" t="s">
        <v>1</v>
      </c>
      <c r="N119" s="215" t="s">
        <v>37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218" t="s">
        <v>113</v>
      </c>
      <c r="AT119" s="218" t="s">
        <v>115</v>
      </c>
      <c r="AU119" s="218" t="s">
        <v>79</v>
      </c>
      <c r="AY119" s="13" t="s">
        <v>114</v>
      </c>
      <c r="BE119" s="219">
        <f>IF(N119="základná",J119,0)</f>
        <v>0</v>
      </c>
      <c r="BF119" s="219">
        <f>IF(N119="znížená",J119,0)</f>
        <v>0</v>
      </c>
      <c r="BG119" s="219">
        <f>IF(N119="zákl. prenesená",J119,0)</f>
        <v>0</v>
      </c>
      <c r="BH119" s="219">
        <f>IF(N119="zníž. prenesená",J119,0)</f>
        <v>0</v>
      </c>
      <c r="BI119" s="219">
        <f>IF(N119="nulová",J119,0)</f>
        <v>0</v>
      </c>
      <c r="BJ119" s="13" t="s">
        <v>119</v>
      </c>
      <c r="BK119" s="219">
        <f>ROUND(I119*H119,2)</f>
        <v>0</v>
      </c>
      <c r="BL119" s="13" t="s">
        <v>113</v>
      </c>
      <c r="BM119" s="218" t="s">
        <v>120</v>
      </c>
    </row>
    <row r="120" s="2" customFormat="1" ht="37.8" customHeight="1">
      <c r="A120" s="34"/>
      <c r="B120" s="35"/>
      <c r="C120" s="207" t="s">
        <v>119</v>
      </c>
      <c r="D120" s="207" t="s">
        <v>115</v>
      </c>
      <c r="E120" s="208" t="s">
        <v>121</v>
      </c>
      <c r="F120" s="209" t="s">
        <v>122</v>
      </c>
      <c r="G120" s="210" t="s">
        <v>118</v>
      </c>
      <c r="H120" s="211">
        <v>1</v>
      </c>
      <c r="I120" s="212"/>
      <c r="J120" s="211">
        <f>ROUND(I120*H120,2)</f>
        <v>0</v>
      </c>
      <c r="K120" s="213"/>
      <c r="L120" s="40"/>
      <c r="M120" s="214" t="s">
        <v>1</v>
      </c>
      <c r="N120" s="215" t="s">
        <v>37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218" t="s">
        <v>113</v>
      </c>
      <c r="AT120" s="218" t="s">
        <v>115</v>
      </c>
      <c r="AU120" s="218" t="s">
        <v>79</v>
      </c>
      <c r="AY120" s="13" t="s">
        <v>114</v>
      </c>
      <c r="BE120" s="219">
        <f>IF(N120="základná",J120,0)</f>
        <v>0</v>
      </c>
      <c r="BF120" s="219">
        <f>IF(N120="znížená",J120,0)</f>
        <v>0</v>
      </c>
      <c r="BG120" s="219">
        <f>IF(N120="zákl. prenesená",J120,0)</f>
        <v>0</v>
      </c>
      <c r="BH120" s="219">
        <f>IF(N120="zníž. prenesená",J120,0)</f>
        <v>0</v>
      </c>
      <c r="BI120" s="219">
        <f>IF(N120="nulová",J120,0)</f>
        <v>0</v>
      </c>
      <c r="BJ120" s="13" t="s">
        <v>119</v>
      </c>
      <c r="BK120" s="219">
        <f>ROUND(I120*H120,2)</f>
        <v>0</v>
      </c>
      <c r="BL120" s="13" t="s">
        <v>113</v>
      </c>
      <c r="BM120" s="218" t="s">
        <v>123</v>
      </c>
    </row>
    <row r="121" s="2" customFormat="1" ht="37.8" customHeight="1">
      <c r="A121" s="34"/>
      <c r="B121" s="35"/>
      <c r="C121" s="207" t="s">
        <v>124</v>
      </c>
      <c r="D121" s="207" t="s">
        <v>115</v>
      </c>
      <c r="E121" s="208" t="s">
        <v>125</v>
      </c>
      <c r="F121" s="209" t="s">
        <v>126</v>
      </c>
      <c r="G121" s="210" t="s">
        <v>118</v>
      </c>
      <c r="H121" s="211">
        <v>1</v>
      </c>
      <c r="I121" s="212"/>
      <c r="J121" s="211">
        <f>ROUND(I121*H121,2)</f>
        <v>0</v>
      </c>
      <c r="K121" s="213"/>
      <c r="L121" s="40"/>
      <c r="M121" s="214" t="s">
        <v>1</v>
      </c>
      <c r="N121" s="215" t="s">
        <v>37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8" t="s">
        <v>113</v>
      </c>
      <c r="AT121" s="218" t="s">
        <v>115</v>
      </c>
      <c r="AU121" s="218" t="s">
        <v>79</v>
      </c>
      <c r="AY121" s="13" t="s">
        <v>114</v>
      </c>
      <c r="BE121" s="219">
        <f>IF(N121="základná",J121,0)</f>
        <v>0</v>
      </c>
      <c r="BF121" s="219">
        <f>IF(N121="znížená",J121,0)</f>
        <v>0</v>
      </c>
      <c r="BG121" s="219">
        <f>IF(N121="zákl. prenesená",J121,0)</f>
        <v>0</v>
      </c>
      <c r="BH121" s="219">
        <f>IF(N121="zníž. prenesená",J121,0)</f>
        <v>0</v>
      </c>
      <c r="BI121" s="219">
        <f>IF(N121="nulová",J121,0)</f>
        <v>0</v>
      </c>
      <c r="BJ121" s="13" t="s">
        <v>119</v>
      </c>
      <c r="BK121" s="219">
        <f>ROUND(I121*H121,2)</f>
        <v>0</v>
      </c>
      <c r="BL121" s="13" t="s">
        <v>113</v>
      </c>
      <c r="BM121" s="218" t="s">
        <v>127</v>
      </c>
    </row>
    <row r="122" s="2" customFormat="1" ht="14.4" customHeight="1">
      <c r="A122" s="34"/>
      <c r="B122" s="35"/>
      <c r="C122" s="207" t="s">
        <v>113</v>
      </c>
      <c r="D122" s="207" t="s">
        <v>115</v>
      </c>
      <c r="E122" s="208" t="s">
        <v>128</v>
      </c>
      <c r="F122" s="209" t="s">
        <v>129</v>
      </c>
      <c r="G122" s="210" t="s">
        <v>118</v>
      </c>
      <c r="H122" s="211">
        <v>1</v>
      </c>
      <c r="I122" s="212"/>
      <c r="J122" s="211">
        <f>ROUND(I122*H122,2)</f>
        <v>0</v>
      </c>
      <c r="K122" s="213"/>
      <c r="L122" s="40"/>
      <c r="M122" s="214" t="s">
        <v>1</v>
      </c>
      <c r="N122" s="215" t="s">
        <v>37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8" t="s">
        <v>113</v>
      </c>
      <c r="AT122" s="218" t="s">
        <v>115</v>
      </c>
      <c r="AU122" s="218" t="s">
        <v>79</v>
      </c>
      <c r="AY122" s="13" t="s">
        <v>114</v>
      </c>
      <c r="BE122" s="219">
        <f>IF(N122="základná",J122,0)</f>
        <v>0</v>
      </c>
      <c r="BF122" s="219">
        <f>IF(N122="znížená",J122,0)</f>
        <v>0</v>
      </c>
      <c r="BG122" s="219">
        <f>IF(N122="zákl. prenesená",J122,0)</f>
        <v>0</v>
      </c>
      <c r="BH122" s="219">
        <f>IF(N122="zníž. prenesená",J122,0)</f>
        <v>0</v>
      </c>
      <c r="BI122" s="219">
        <f>IF(N122="nulová",J122,0)</f>
        <v>0</v>
      </c>
      <c r="BJ122" s="13" t="s">
        <v>119</v>
      </c>
      <c r="BK122" s="219">
        <f>ROUND(I122*H122,2)</f>
        <v>0</v>
      </c>
      <c r="BL122" s="13" t="s">
        <v>113</v>
      </c>
      <c r="BM122" s="218" t="s">
        <v>130</v>
      </c>
    </row>
    <row r="123" s="2" customFormat="1" ht="14.4" customHeight="1">
      <c r="A123" s="34"/>
      <c r="B123" s="35"/>
      <c r="C123" s="207" t="s">
        <v>131</v>
      </c>
      <c r="D123" s="207" t="s">
        <v>115</v>
      </c>
      <c r="E123" s="208" t="s">
        <v>132</v>
      </c>
      <c r="F123" s="209" t="s">
        <v>133</v>
      </c>
      <c r="G123" s="210" t="s">
        <v>134</v>
      </c>
      <c r="H123" s="211">
        <v>12</v>
      </c>
      <c r="I123" s="212"/>
      <c r="J123" s="211">
        <f>ROUND(I123*H123,2)</f>
        <v>0</v>
      </c>
      <c r="K123" s="213"/>
      <c r="L123" s="40"/>
      <c r="M123" s="214" t="s">
        <v>1</v>
      </c>
      <c r="N123" s="215" t="s">
        <v>37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8" t="s">
        <v>113</v>
      </c>
      <c r="AT123" s="218" t="s">
        <v>115</v>
      </c>
      <c r="AU123" s="218" t="s">
        <v>79</v>
      </c>
      <c r="AY123" s="13" t="s">
        <v>114</v>
      </c>
      <c r="BE123" s="219">
        <f>IF(N123="základná",J123,0)</f>
        <v>0</v>
      </c>
      <c r="BF123" s="219">
        <f>IF(N123="znížená",J123,0)</f>
        <v>0</v>
      </c>
      <c r="BG123" s="219">
        <f>IF(N123="zákl. prenesená",J123,0)</f>
        <v>0</v>
      </c>
      <c r="BH123" s="219">
        <f>IF(N123="zníž. prenesená",J123,0)</f>
        <v>0</v>
      </c>
      <c r="BI123" s="219">
        <f>IF(N123="nulová",J123,0)</f>
        <v>0</v>
      </c>
      <c r="BJ123" s="13" t="s">
        <v>119</v>
      </c>
      <c r="BK123" s="219">
        <f>ROUND(I123*H123,2)</f>
        <v>0</v>
      </c>
      <c r="BL123" s="13" t="s">
        <v>113</v>
      </c>
      <c r="BM123" s="218" t="s">
        <v>135</v>
      </c>
    </row>
    <row r="124" s="2" customFormat="1" ht="14.4" customHeight="1">
      <c r="A124" s="34"/>
      <c r="B124" s="35"/>
      <c r="C124" s="207" t="s">
        <v>136</v>
      </c>
      <c r="D124" s="207" t="s">
        <v>115</v>
      </c>
      <c r="E124" s="208" t="s">
        <v>137</v>
      </c>
      <c r="F124" s="209" t="s">
        <v>138</v>
      </c>
      <c r="G124" s="210" t="s">
        <v>118</v>
      </c>
      <c r="H124" s="211">
        <v>1</v>
      </c>
      <c r="I124" s="212"/>
      <c r="J124" s="211">
        <f>ROUND(I124*H124,2)</f>
        <v>0</v>
      </c>
      <c r="K124" s="213"/>
      <c r="L124" s="40"/>
      <c r="M124" s="214" t="s">
        <v>1</v>
      </c>
      <c r="N124" s="215" t="s">
        <v>37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8" t="s">
        <v>113</v>
      </c>
      <c r="AT124" s="218" t="s">
        <v>115</v>
      </c>
      <c r="AU124" s="218" t="s">
        <v>79</v>
      </c>
      <c r="AY124" s="13" t="s">
        <v>114</v>
      </c>
      <c r="BE124" s="219">
        <f>IF(N124="základná",J124,0)</f>
        <v>0</v>
      </c>
      <c r="BF124" s="219">
        <f>IF(N124="znížená",J124,0)</f>
        <v>0</v>
      </c>
      <c r="BG124" s="219">
        <f>IF(N124="zákl. prenesená",J124,0)</f>
        <v>0</v>
      </c>
      <c r="BH124" s="219">
        <f>IF(N124="zníž. prenesená",J124,0)</f>
        <v>0</v>
      </c>
      <c r="BI124" s="219">
        <f>IF(N124="nulová",J124,0)</f>
        <v>0</v>
      </c>
      <c r="BJ124" s="13" t="s">
        <v>119</v>
      </c>
      <c r="BK124" s="219">
        <f>ROUND(I124*H124,2)</f>
        <v>0</v>
      </c>
      <c r="BL124" s="13" t="s">
        <v>113</v>
      </c>
      <c r="BM124" s="218" t="s">
        <v>139</v>
      </c>
    </row>
    <row r="125" s="2" customFormat="1" ht="14.4" customHeight="1">
      <c r="A125" s="34"/>
      <c r="B125" s="35"/>
      <c r="C125" s="207" t="s">
        <v>140</v>
      </c>
      <c r="D125" s="207" t="s">
        <v>115</v>
      </c>
      <c r="E125" s="208" t="s">
        <v>141</v>
      </c>
      <c r="F125" s="209" t="s">
        <v>142</v>
      </c>
      <c r="G125" s="210" t="s">
        <v>118</v>
      </c>
      <c r="H125" s="211">
        <v>1</v>
      </c>
      <c r="I125" s="212"/>
      <c r="J125" s="211">
        <f>ROUND(I125*H125,2)</f>
        <v>0</v>
      </c>
      <c r="K125" s="213"/>
      <c r="L125" s="40"/>
      <c r="M125" s="214" t="s">
        <v>1</v>
      </c>
      <c r="N125" s="215" t="s">
        <v>37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8" t="s">
        <v>113</v>
      </c>
      <c r="AT125" s="218" t="s">
        <v>115</v>
      </c>
      <c r="AU125" s="218" t="s">
        <v>79</v>
      </c>
      <c r="AY125" s="13" t="s">
        <v>114</v>
      </c>
      <c r="BE125" s="219">
        <f>IF(N125="základná",J125,0)</f>
        <v>0</v>
      </c>
      <c r="BF125" s="219">
        <f>IF(N125="znížená",J125,0)</f>
        <v>0</v>
      </c>
      <c r="BG125" s="219">
        <f>IF(N125="zákl. prenesená",J125,0)</f>
        <v>0</v>
      </c>
      <c r="BH125" s="219">
        <f>IF(N125="zníž. prenesená",J125,0)</f>
        <v>0</v>
      </c>
      <c r="BI125" s="219">
        <f>IF(N125="nulová",J125,0)</f>
        <v>0</v>
      </c>
      <c r="BJ125" s="13" t="s">
        <v>119</v>
      </c>
      <c r="BK125" s="219">
        <f>ROUND(I125*H125,2)</f>
        <v>0</v>
      </c>
      <c r="BL125" s="13" t="s">
        <v>113</v>
      </c>
      <c r="BM125" s="218" t="s">
        <v>143</v>
      </c>
    </row>
    <row r="126" s="2" customFormat="1" ht="24.15" customHeight="1">
      <c r="A126" s="34"/>
      <c r="B126" s="35"/>
      <c r="C126" s="207" t="s">
        <v>144</v>
      </c>
      <c r="D126" s="207" t="s">
        <v>115</v>
      </c>
      <c r="E126" s="208" t="s">
        <v>145</v>
      </c>
      <c r="F126" s="209" t="s">
        <v>146</v>
      </c>
      <c r="G126" s="210" t="s">
        <v>118</v>
      </c>
      <c r="H126" s="211">
        <v>1</v>
      </c>
      <c r="I126" s="212"/>
      <c r="J126" s="211">
        <f>ROUND(I126*H126,2)</f>
        <v>0</v>
      </c>
      <c r="K126" s="213"/>
      <c r="L126" s="40"/>
      <c r="M126" s="214" t="s">
        <v>1</v>
      </c>
      <c r="N126" s="215" t="s">
        <v>37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8" t="s">
        <v>113</v>
      </c>
      <c r="AT126" s="218" t="s">
        <v>115</v>
      </c>
      <c r="AU126" s="218" t="s">
        <v>79</v>
      </c>
      <c r="AY126" s="13" t="s">
        <v>114</v>
      </c>
      <c r="BE126" s="219">
        <f>IF(N126="základná",J126,0)</f>
        <v>0</v>
      </c>
      <c r="BF126" s="219">
        <f>IF(N126="znížená",J126,0)</f>
        <v>0</v>
      </c>
      <c r="BG126" s="219">
        <f>IF(N126="zákl. prenesená",J126,0)</f>
        <v>0</v>
      </c>
      <c r="BH126" s="219">
        <f>IF(N126="zníž. prenesená",J126,0)</f>
        <v>0</v>
      </c>
      <c r="BI126" s="219">
        <f>IF(N126="nulová",J126,0)</f>
        <v>0</v>
      </c>
      <c r="BJ126" s="13" t="s">
        <v>119</v>
      </c>
      <c r="BK126" s="219">
        <f>ROUND(I126*H126,2)</f>
        <v>0</v>
      </c>
      <c r="BL126" s="13" t="s">
        <v>113</v>
      </c>
      <c r="BM126" s="218" t="s">
        <v>147</v>
      </c>
    </row>
    <row r="127" s="2" customFormat="1" ht="14.4" customHeight="1">
      <c r="A127" s="34"/>
      <c r="B127" s="35"/>
      <c r="C127" s="207" t="s">
        <v>148</v>
      </c>
      <c r="D127" s="207" t="s">
        <v>115</v>
      </c>
      <c r="E127" s="208" t="s">
        <v>149</v>
      </c>
      <c r="F127" s="209" t="s">
        <v>150</v>
      </c>
      <c r="G127" s="210" t="s">
        <v>118</v>
      </c>
      <c r="H127" s="211">
        <v>1</v>
      </c>
      <c r="I127" s="212"/>
      <c r="J127" s="211">
        <f>ROUND(I127*H127,2)</f>
        <v>0</v>
      </c>
      <c r="K127" s="213"/>
      <c r="L127" s="40"/>
      <c r="M127" s="220" t="s">
        <v>1</v>
      </c>
      <c r="N127" s="221" t="s">
        <v>37</v>
      </c>
      <c r="O127" s="222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8" t="s">
        <v>113</v>
      </c>
      <c r="AT127" s="218" t="s">
        <v>115</v>
      </c>
      <c r="AU127" s="218" t="s">
        <v>79</v>
      </c>
      <c r="AY127" s="13" t="s">
        <v>114</v>
      </c>
      <c r="BE127" s="219">
        <f>IF(N127="základná",J127,0)</f>
        <v>0</v>
      </c>
      <c r="BF127" s="219">
        <f>IF(N127="znížená",J127,0)</f>
        <v>0</v>
      </c>
      <c r="BG127" s="219">
        <f>IF(N127="zákl. prenesená",J127,0)</f>
        <v>0</v>
      </c>
      <c r="BH127" s="219">
        <f>IF(N127="zníž. prenesená",J127,0)</f>
        <v>0</v>
      </c>
      <c r="BI127" s="219">
        <f>IF(N127="nulová",J127,0)</f>
        <v>0</v>
      </c>
      <c r="BJ127" s="13" t="s">
        <v>119</v>
      </c>
      <c r="BK127" s="219">
        <f>ROUND(I127*H127,2)</f>
        <v>0</v>
      </c>
      <c r="BL127" s="13" t="s">
        <v>113</v>
      </c>
      <c r="BM127" s="218" t="s">
        <v>151</v>
      </c>
    </row>
    <row r="128" s="2" customFormat="1" ht="6.96" customHeight="1">
      <c r="A128" s="34"/>
      <c r="B128" s="62"/>
      <c r="C128" s="63"/>
      <c r="D128" s="63"/>
      <c r="E128" s="63"/>
      <c r="F128" s="63"/>
      <c r="G128" s="63"/>
      <c r="H128" s="63"/>
      <c r="I128" s="63"/>
      <c r="J128" s="63"/>
      <c r="K128" s="63"/>
      <c r="L128" s="40"/>
      <c r="M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</sheetData>
  <sheetProtection sheet="1" autoFilter="0" formatColumns="0" formatRows="0" objects="1" scenarios="1" spinCount="100000" saltValue="zZmEtYurLkxyo3N+iNalxgv2SlbimHqFTxkkKgN2xdJT1+ACz4H+Cqvq4KgQJuaDW5s49jblxhbM4IzsCAJLIw==" hashValue="SBJLZ0LLvhsoP8FcgLcEvte4t40NMBpcKhrJuDNJJH6zmJ2EUHWe6aPFkmfKw2+2PlIal7MMKjm3kgW1/8SM8Q==" algorithmName="SHA-512" password="CC35"/>
  <autoFilter ref="C116:K12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71</v>
      </c>
    </row>
    <row r="4" s="1" customFormat="1" ht="24.96" customHeight="1">
      <c r="B4" s="16"/>
      <c r="D4" s="134" t="s">
        <v>90</v>
      </c>
      <c r="L4" s="16"/>
      <c r="M4" s="135" t="s">
        <v>9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14</v>
      </c>
      <c r="L6" s="16"/>
    </row>
    <row r="7" s="1" customFormat="1" ht="16.5" customHeight="1">
      <c r="B7" s="16"/>
      <c r="E7" s="137" t="str">
        <f>'Rekapitulácia stavby'!K6</f>
        <v>Veľký Šariš Baratoky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8" t="s">
        <v>152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16</v>
      </c>
      <c r="E11" s="34"/>
      <c r="F11" s="139" t="s">
        <v>1</v>
      </c>
      <c r="G11" s="34"/>
      <c r="H11" s="34"/>
      <c r="I11" s="136" t="s">
        <v>17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18</v>
      </c>
      <c r="E12" s="34"/>
      <c r="F12" s="139" t="s">
        <v>19</v>
      </c>
      <c r="G12" s="34"/>
      <c r="H12" s="34"/>
      <c r="I12" s="136" t="s">
        <v>20</v>
      </c>
      <c r="J12" s="140" t="str">
        <f>'Rekapitulácia stavby'!AN8</f>
        <v>1. 10. 2020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22</v>
      </c>
      <c r="E14" s="34"/>
      <c r="F14" s="34"/>
      <c r="G14" s="34"/>
      <c r="H14" s="34"/>
      <c r="I14" s="136" t="s">
        <v>23</v>
      </c>
      <c r="J14" s="139" t="str">
        <f>IF('Rekapitulácia stavby'!AN10="","",'Rekapitulácia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IF('Rekapitulácia stavby'!E11="","",'Rekapitulácia stavby'!E11)</f>
        <v xml:space="preserve"> </v>
      </c>
      <c r="F15" s="34"/>
      <c r="G15" s="34"/>
      <c r="H15" s="34"/>
      <c r="I15" s="136" t="s">
        <v>24</v>
      </c>
      <c r="J15" s="139" t="str">
        <f>IF('Rekapitulácia stavby'!AN11="","",'Rekapitulácia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25</v>
      </c>
      <c r="E17" s="34"/>
      <c r="F17" s="34"/>
      <c r="G17" s="34"/>
      <c r="H17" s="34"/>
      <c r="I17" s="136" t="s">
        <v>23</v>
      </c>
      <c r="J17" s="29" t="str">
        <f>'Rekapitulácia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'Rekapitulácia stavby'!E14</f>
        <v>Vyplň údaj</v>
      </c>
      <c r="F18" s="139"/>
      <c r="G18" s="139"/>
      <c r="H18" s="139"/>
      <c r="I18" s="136" t="s">
        <v>24</v>
      </c>
      <c r="J18" s="29" t="str">
        <f>'Rekapitulácia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27</v>
      </c>
      <c r="E20" s="34"/>
      <c r="F20" s="34"/>
      <c r="G20" s="34"/>
      <c r="H20" s="34"/>
      <c r="I20" s="136" t="s">
        <v>23</v>
      </c>
      <c r="J20" s="139" t="str">
        <f>IF('Rekapitulácia stavby'!AN16="","",'Rekapitulácia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IF('Rekapitulácia stavby'!E17="","",'Rekapitulácia stavby'!E17)</f>
        <v xml:space="preserve"> </v>
      </c>
      <c r="F21" s="34"/>
      <c r="G21" s="34"/>
      <c r="H21" s="34"/>
      <c r="I21" s="136" t="s">
        <v>24</v>
      </c>
      <c r="J21" s="139" t="str">
        <f>IF('Rekapitulácia stavby'!AN17="","",'Rekapitulácia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29</v>
      </c>
      <c r="E23" s="34"/>
      <c r="F23" s="34"/>
      <c r="G23" s="34"/>
      <c r="H23" s="34"/>
      <c r="I23" s="136" t="s">
        <v>23</v>
      </c>
      <c r="J23" s="139" t="str">
        <f>IF('Rekapitulácia stavby'!AN19="","",'Rekapitulácia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IF('Rekapitulácia stavby'!E20="","",'Rekapitulácia stavby'!E20)</f>
        <v xml:space="preserve"> </v>
      </c>
      <c r="F24" s="34"/>
      <c r="G24" s="34"/>
      <c r="H24" s="34"/>
      <c r="I24" s="136" t="s">
        <v>24</v>
      </c>
      <c r="J24" s="139" t="str">
        <f>IF('Rekapitulácia stavby'!AN20="","",'Rekapitulácia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30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31</v>
      </c>
      <c r="E30" s="34"/>
      <c r="F30" s="34"/>
      <c r="G30" s="34"/>
      <c r="H30" s="34"/>
      <c r="I30" s="34"/>
      <c r="J30" s="147">
        <f>ROUND(J125,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33</v>
      </c>
      <c r="G32" s="34"/>
      <c r="H32" s="34"/>
      <c r="I32" s="148" t="s">
        <v>32</v>
      </c>
      <c r="J32" s="148" t="s">
        <v>34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35</v>
      </c>
      <c r="E33" s="136" t="s">
        <v>36</v>
      </c>
      <c r="F33" s="150">
        <f>ROUND((SUM(BE125:BE173)),  2)</f>
        <v>0</v>
      </c>
      <c r="G33" s="34"/>
      <c r="H33" s="34"/>
      <c r="I33" s="151">
        <v>0.20000000000000001</v>
      </c>
      <c r="J33" s="150">
        <f>ROUND(((SUM(BE125:BE173))*I33),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37</v>
      </c>
      <c r="F34" s="150">
        <f>ROUND((SUM(BF125:BF173)),  2)</f>
        <v>0</v>
      </c>
      <c r="G34" s="34"/>
      <c r="H34" s="34"/>
      <c r="I34" s="151">
        <v>0.20000000000000001</v>
      </c>
      <c r="J34" s="150">
        <f>ROUND(((SUM(BF125:BF173))*I34),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38</v>
      </c>
      <c r="F35" s="150">
        <f>ROUND((SUM(BG125:BG173)),  2)</f>
        <v>0</v>
      </c>
      <c r="G35" s="34"/>
      <c r="H35" s="34"/>
      <c r="I35" s="151">
        <v>0.20000000000000001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39</v>
      </c>
      <c r="F36" s="150">
        <f>ROUND((SUM(BH125:BH173)),  2)</f>
        <v>0</v>
      </c>
      <c r="G36" s="34"/>
      <c r="H36" s="34"/>
      <c r="I36" s="151">
        <v>0.20000000000000001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40</v>
      </c>
      <c r="F37" s="150">
        <f>ROUND((SUM(BI125:BI173)),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41</v>
      </c>
      <c r="E39" s="154"/>
      <c r="F39" s="154"/>
      <c r="G39" s="155" t="s">
        <v>42</v>
      </c>
      <c r="H39" s="156" t="s">
        <v>43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44</v>
      </c>
      <c r="E50" s="160"/>
      <c r="F50" s="160"/>
      <c r="G50" s="159" t="s">
        <v>45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46</v>
      </c>
      <c r="E61" s="162"/>
      <c r="F61" s="163" t="s">
        <v>47</v>
      </c>
      <c r="G61" s="161" t="s">
        <v>46</v>
      </c>
      <c r="H61" s="162"/>
      <c r="I61" s="162"/>
      <c r="J61" s="164" t="s">
        <v>47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48</v>
      </c>
      <c r="E65" s="165"/>
      <c r="F65" s="165"/>
      <c r="G65" s="159" t="s">
        <v>49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46</v>
      </c>
      <c r="E76" s="162"/>
      <c r="F76" s="163" t="s">
        <v>47</v>
      </c>
      <c r="G76" s="161" t="s">
        <v>46</v>
      </c>
      <c r="H76" s="162"/>
      <c r="I76" s="162"/>
      <c r="J76" s="164" t="s">
        <v>47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Veľký Šariš Baratoky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01 - Miestna komunikácia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6"/>
      <c r="E89" s="36"/>
      <c r="F89" s="23" t="str">
        <f>F12</f>
        <v xml:space="preserve"> </v>
      </c>
      <c r="G89" s="36"/>
      <c r="H89" s="36"/>
      <c r="I89" s="28" t="s">
        <v>20</v>
      </c>
      <c r="J89" s="75" t="str">
        <f>IF(J12="","",J12)</f>
        <v>1. 10. 2020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6"/>
      <c r="E91" s="36"/>
      <c r="F91" s="23" t="str">
        <f>E15</f>
        <v xml:space="preserve"> </v>
      </c>
      <c r="G91" s="36"/>
      <c r="H91" s="36"/>
      <c r="I91" s="28" t="s">
        <v>27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25</v>
      </c>
      <c r="D92" s="36"/>
      <c r="E92" s="36"/>
      <c r="F92" s="23" t="str">
        <f>IF(E18="","",E18)</f>
        <v>Vyplň údaj</v>
      </c>
      <c r="G92" s="36"/>
      <c r="H92" s="36"/>
      <c r="I92" s="28" t="s">
        <v>29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J125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153</v>
      </c>
      <c r="E97" s="178"/>
      <c r="F97" s="178"/>
      <c r="G97" s="178"/>
      <c r="H97" s="178"/>
      <c r="I97" s="178"/>
      <c r="J97" s="179">
        <f>J126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154</v>
      </c>
      <c r="E98" s="178"/>
      <c r="F98" s="178"/>
      <c r="G98" s="178"/>
      <c r="H98" s="178"/>
      <c r="I98" s="178"/>
      <c r="J98" s="179">
        <f>J133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5"/>
      <c r="C99" s="176"/>
      <c r="D99" s="177" t="s">
        <v>155</v>
      </c>
      <c r="E99" s="178"/>
      <c r="F99" s="178"/>
      <c r="G99" s="178"/>
      <c r="H99" s="178"/>
      <c r="I99" s="178"/>
      <c r="J99" s="179">
        <f>J137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5"/>
      <c r="C100" s="176"/>
      <c r="D100" s="177" t="s">
        <v>156</v>
      </c>
      <c r="E100" s="178"/>
      <c r="F100" s="178"/>
      <c r="G100" s="178"/>
      <c r="H100" s="178"/>
      <c r="I100" s="178"/>
      <c r="J100" s="179">
        <f>J142</f>
        <v>0</v>
      </c>
      <c r="K100" s="176"/>
      <c r="L100" s="18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5"/>
      <c r="C101" s="176"/>
      <c r="D101" s="177" t="s">
        <v>157</v>
      </c>
      <c r="E101" s="178"/>
      <c r="F101" s="178"/>
      <c r="G101" s="178"/>
      <c r="H101" s="178"/>
      <c r="I101" s="178"/>
      <c r="J101" s="179">
        <f>J150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5"/>
      <c r="C102" s="176"/>
      <c r="D102" s="177" t="s">
        <v>158</v>
      </c>
      <c r="E102" s="178"/>
      <c r="F102" s="178"/>
      <c r="G102" s="178"/>
      <c r="H102" s="178"/>
      <c r="I102" s="178"/>
      <c r="J102" s="179">
        <f>J154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5"/>
      <c r="C103" s="176"/>
      <c r="D103" s="177" t="s">
        <v>159</v>
      </c>
      <c r="E103" s="178"/>
      <c r="F103" s="178"/>
      <c r="G103" s="178"/>
      <c r="H103" s="178"/>
      <c r="I103" s="178"/>
      <c r="J103" s="179">
        <f>J156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5"/>
      <c r="C104" s="176"/>
      <c r="D104" s="177" t="s">
        <v>160</v>
      </c>
      <c r="E104" s="178"/>
      <c r="F104" s="178"/>
      <c r="G104" s="178"/>
      <c r="H104" s="178"/>
      <c r="I104" s="178"/>
      <c r="J104" s="179">
        <f>J164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5"/>
      <c r="C105" s="176"/>
      <c r="D105" s="177" t="s">
        <v>161</v>
      </c>
      <c r="E105" s="178"/>
      <c r="F105" s="178"/>
      <c r="G105" s="178"/>
      <c r="H105" s="178"/>
      <c r="I105" s="178"/>
      <c r="J105" s="179">
        <f>J168</f>
        <v>0</v>
      </c>
      <c r="K105" s="176"/>
      <c r="L105" s="18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99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14</v>
      </c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6"/>
      <c r="D115" s="36"/>
      <c r="E115" s="170" t="str">
        <f>E7</f>
        <v>Veľký Šariš Baratoky</v>
      </c>
      <c r="F115" s="28"/>
      <c r="G115" s="28"/>
      <c r="H115" s="28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91</v>
      </c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6"/>
      <c r="D117" s="36"/>
      <c r="E117" s="72" t="str">
        <f>E9</f>
        <v>01 - Miestna komunikácia</v>
      </c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18</v>
      </c>
      <c r="D119" s="36"/>
      <c r="E119" s="36"/>
      <c r="F119" s="23" t="str">
        <f>F12</f>
        <v xml:space="preserve"> </v>
      </c>
      <c r="G119" s="36"/>
      <c r="H119" s="36"/>
      <c r="I119" s="28" t="s">
        <v>20</v>
      </c>
      <c r="J119" s="75" t="str">
        <f>IF(J12="","",J12)</f>
        <v>1. 10. 2020</v>
      </c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22</v>
      </c>
      <c r="D121" s="36"/>
      <c r="E121" s="36"/>
      <c r="F121" s="23" t="str">
        <f>E15</f>
        <v xml:space="preserve"> </v>
      </c>
      <c r="G121" s="36"/>
      <c r="H121" s="36"/>
      <c r="I121" s="28" t="s">
        <v>27</v>
      </c>
      <c r="J121" s="32" t="str">
        <f>E21</f>
        <v xml:space="preserve"> </v>
      </c>
      <c r="K121" s="36"/>
      <c r="L121" s="5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25</v>
      </c>
      <c r="D122" s="36"/>
      <c r="E122" s="36"/>
      <c r="F122" s="23" t="str">
        <f>IF(E18="","",E18)</f>
        <v>Vyplň údaj</v>
      </c>
      <c r="G122" s="36"/>
      <c r="H122" s="36"/>
      <c r="I122" s="28" t="s">
        <v>29</v>
      </c>
      <c r="J122" s="32" t="str">
        <f>E24</f>
        <v xml:space="preserve"> </v>
      </c>
      <c r="K122" s="36"/>
      <c r="L122" s="59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9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0" customFormat="1" ht="29.28" customHeight="1">
      <c r="A124" s="181"/>
      <c r="B124" s="182"/>
      <c r="C124" s="183" t="s">
        <v>100</v>
      </c>
      <c r="D124" s="184" t="s">
        <v>56</v>
      </c>
      <c r="E124" s="184" t="s">
        <v>52</v>
      </c>
      <c r="F124" s="184" t="s">
        <v>53</v>
      </c>
      <c r="G124" s="184" t="s">
        <v>101</v>
      </c>
      <c r="H124" s="184" t="s">
        <v>102</v>
      </c>
      <c r="I124" s="184" t="s">
        <v>103</v>
      </c>
      <c r="J124" s="185" t="s">
        <v>95</v>
      </c>
      <c r="K124" s="186" t="s">
        <v>104</v>
      </c>
      <c r="L124" s="187"/>
      <c r="M124" s="96" t="s">
        <v>1</v>
      </c>
      <c r="N124" s="97" t="s">
        <v>35</v>
      </c>
      <c r="O124" s="97" t="s">
        <v>105</v>
      </c>
      <c r="P124" s="97" t="s">
        <v>106</v>
      </c>
      <c r="Q124" s="97" t="s">
        <v>107</v>
      </c>
      <c r="R124" s="97" t="s">
        <v>108</v>
      </c>
      <c r="S124" s="97" t="s">
        <v>109</v>
      </c>
      <c r="T124" s="98" t="s">
        <v>110</v>
      </c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</row>
    <row r="125" s="2" customFormat="1" ht="22.8" customHeight="1">
      <c r="A125" s="34"/>
      <c r="B125" s="35"/>
      <c r="C125" s="103" t="s">
        <v>96</v>
      </c>
      <c r="D125" s="36"/>
      <c r="E125" s="36"/>
      <c r="F125" s="36"/>
      <c r="G125" s="36"/>
      <c r="H125" s="36"/>
      <c r="I125" s="36"/>
      <c r="J125" s="188">
        <f>BK125</f>
        <v>0</v>
      </c>
      <c r="K125" s="36"/>
      <c r="L125" s="40"/>
      <c r="M125" s="99"/>
      <c r="N125" s="189"/>
      <c r="O125" s="100"/>
      <c r="P125" s="190">
        <f>P126+P133+P137+P142+P150+P154+P156+P164+P168</f>
        <v>0</v>
      </c>
      <c r="Q125" s="100"/>
      <c r="R125" s="190">
        <f>R126+R133+R137+R142+R150+R154+R156+R164+R168</f>
        <v>0</v>
      </c>
      <c r="S125" s="100"/>
      <c r="T125" s="191">
        <f>T126+T133+T137+T142+T150+T154+T156+T164+T168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3" t="s">
        <v>70</v>
      </c>
      <c r="AU125" s="13" t="s">
        <v>97</v>
      </c>
      <c r="BK125" s="192">
        <f>BK126+BK133+BK137+BK142+BK150+BK154+BK156+BK164+BK168</f>
        <v>0</v>
      </c>
    </row>
    <row r="126" s="11" customFormat="1" ht="25.92" customHeight="1">
      <c r="A126" s="11"/>
      <c r="B126" s="193"/>
      <c r="C126" s="194"/>
      <c r="D126" s="195" t="s">
        <v>70</v>
      </c>
      <c r="E126" s="196" t="s">
        <v>162</v>
      </c>
      <c r="F126" s="196" t="s">
        <v>163</v>
      </c>
      <c r="G126" s="194"/>
      <c r="H126" s="194"/>
      <c r="I126" s="197"/>
      <c r="J126" s="198">
        <f>BK126</f>
        <v>0</v>
      </c>
      <c r="K126" s="194"/>
      <c r="L126" s="199"/>
      <c r="M126" s="200"/>
      <c r="N126" s="201"/>
      <c r="O126" s="201"/>
      <c r="P126" s="202">
        <f>SUM(P127:P132)</f>
        <v>0</v>
      </c>
      <c r="Q126" s="201"/>
      <c r="R126" s="202">
        <f>SUM(R127:R132)</f>
        <v>0</v>
      </c>
      <c r="S126" s="201"/>
      <c r="T126" s="203">
        <f>SUM(T127:T132)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4" t="s">
        <v>79</v>
      </c>
      <c r="AT126" s="205" t="s">
        <v>70</v>
      </c>
      <c r="AU126" s="205" t="s">
        <v>71</v>
      </c>
      <c r="AY126" s="204" t="s">
        <v>114</v>
      </c>
      <c r="BK126" s="206">
        <f>SUM(BK127:BK132)</f>
        <v>0</v>
      </c>
    </row>
    <row r="127" s="2" customFormat="1" ht="24.15" customHeight="1">
      <c r="A127" s="34"/>
      <c r="B127" s="35"/>
      <c r="C127" s="207" t="s">
        <v>79</v>
      </c>
      <c r="D127" s="207" t="s">
        <v>115</v>
      </c>
      <c r="E127" s="208" t="s">
        <v>164</v>
      </c>
      <c r="F127" s="209" t="s">
        <v>165</v>
      </c>
      <c r="G127" s="210" t="s">
        <v>166</v>
      </c>
      <c r="H127" s="211">
        <v>140</v>
      </c>
      <c r="I127" s="212"/>
      <c r="J127" s="211">
        <f>ROUND(I127*H127,2)</f>
        <v>0</v>
      </c>
      <c r="K127" s="213"/>
      <c r="L127" s="40"/>
      <c r="M127" s="214" t="s">
        <v>1</v>
      </c>
      <c r="N127" s="215" t="s">
        <v>37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8" t="s">
        <v>113</v>
      </c>
      <c r="AT127" s="218" t="s">
        <v>115</v>
      </c>
      <c r="AU127" s="218" t="s">
        <v>79</v>
      </c>
      <c r="AY127" s="13" t="s">
        <v>114</v>
      </c>
      <c r="BE127" s="219">
        <f>IF(N127="základná",J127,0)</f>
        <v>0</v>
      </c>
      <c r="BF127" s="219">
        <f>IF(N127="znížená",J127,0)</f>
        <v>0</v>
      </c>
      <c r="BG127" s="219">
        <f>IF(N127="zákl. prenesená",J127,0)</f>
        <v>0</v>
      </c>
      <c r="BH127" s="219">
        <f>IF(N127="zníž. prenesená",J127,0)</f>
        <v>0</v>
      </c>
      <c r="BI127" s="219">
        <f>IF(N127="nulová",J127,0)</f>
        <v>0</v>
      </c>
      <c r="BJ127" s="13" t="s">
        <v>119</v>
      </c>
      <c r="BK127" s="219">
        <f>ROUND(I127*H127,2)</f>
        <v>0</v>
      </c>
      <c r="BL127" s="13" t="s">
        <v>113</v>
      </c>
      <c r="BM127" s="218" t="s">
        <v>119</v>
      </c>
    </row>
    <row r="128" s="2" customFormat="1" ht="24.15" customHeight="1">
      <c r="A128" s="34"/>
      <c r="B128" s="35"/>
      <c r="C128" s="207" t="s">
        <v>119</v>
      </c>
      <c r="D128" s="207" t="s">
        <v>115</v>
      </c>
      <c r="E128" s="208" t="s">
        <v>167</v>
      </c>
      <c r="F128" s="209" t="s">
        <v>168</v>
      </c>
      <c r="G128" s="210" t="s">
        <v>166</v>
      </c>
      <c r="H128" s="211">
        <v>140</v>
      </c>
      <c r="I128" s="212"/>
      <c r="J128" s="211">
        <f>ROUND(I128*H128,2)</f>
        <v>0</v>
      </c>
      <c r="K128" s="213"/>
      <c r="L128" s="40"/>
      <c r="M128" s="214" t="s">
        <v>1</v>
      </c>
      <c r="N128" s="215" t="s">
        <v>37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8" t="s">
        <v>113</v>
      </c>
      <c r="AT128" s="218" t="s">
        <v>115</v>
      </c>
      <c r="AU128" s="218" t="s">
        <v>79</v>
      </c>
      <c r="AY128" s="13" t="s">
        <v>114</v>
      </c>
      <c r="BE128" s="219">
        <f>IF(N128="základná",J128,0)</f>
        <v>0</v>
      </c>
      <c r="BF128" s="219">
        <f>IF(N128="znížená",J128,0)</f>
        <v>0</v>
      </c>
      <c r="BG128" s="219">
        <f>IF(N128="zákl. prenesená",J128,0)</f>
        <v>0</v>
      </c>
      <c r="BH128" s="219">
        <f>IF(N128="zníž. prenesená",J128,0)</f>
        <v>0</v>
      </c>
      <c r="BI128" s="219">
        <f>IF(N128="nulová",J128,0)</f>
        <v>0</v>
      </c>
      <c r="BJ128" s="13" t="s">
        <v>119</v>
      </c>
      <c r="BK128" s="219">
        <f>ROUND(I128*H128,2)</f>
        <v>0</v>
      </c>
      <c r="BL128" s="13" t="s">
        <v>113</v>
      </c>
      <c r="BM128" s="218" t="s">
        <v>113</v>
      </c>
    </row>
    <row r="129" s="2" customFormat="1" ht="24.15" customHeight="1">
      <c r="A129" s="34"/>
      <c r="B129" s="35"/>
      <c r="C129" s="207" t="s">
        <v>124</v>
      </c>
      <c r="D129" s="207" t="s">
        <v>115</v>
      </c>
      <c r="E129" s="208" t="s">
        <v>169</v>
      </c>
      <c r="F129" s="209" t="s">
        <v>170</v>
      </c>
      <c r="G129" s="210" t="s">
        <v>166</v>
      </c>
      <c r="H129" s="211">
        <v>140</v>
      </c>
      <c r="I129" s="212"/>
      <c r="J129" s="211">
        <f>ROUND(I129*H129,2)</f>
        <v>0</v>
      </c>
      <c r="K129" s="213"/>
      <c r="L129" s="40"/>
      <c r="M129" s="214" t="s">
        <v>1</v>
      </c>
      <c r="N129" s="215" t="s">
        <v>37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8" t="s">
        <v>113</v>
      </c>
      <c r="AT129" s="218" t="s">
        <v>115</v>
      </c>
      <c r="AU129" s="218" t="s">
        <v>79</v>
      </c>
      <c r="AY129" s="13" t="s">
        <v>114</v>
      </c>
      <c r="BE129" s="219">
        <f>IF(N129="základná",J129,0)</f>
        <v>0</v>
      </c>
      <c r="BF129" s="219">
        <f>IF(N129="znížená",J129,0)</f>
        <v>0</v>
      </c>
      <c r="BG129" s="219">
        <f>IF(N129="zákl. prenesená",J129,0)</f>
        <v>0</v>
      </c>
      <c r="BH129" s="219">
        <f>IF(N129="zníž. prenesená",J129,0)</f>
        <v>0</v>
      </c>
      <c r="BI129" s="219">
        <f>IF(N129="nulová",J129,0)</f>
        <v>0</v>
      </c>
      <c r="BJ129" s="13" t="s">
        <v>119</v>
      </c>
      <c r="BK129" s="219">
        <f>ROUND(I129*H129,2)</f>
        <v>0</v>
      </c>
      <c r="BL129" s="13" t="s">
        <v>113</v>
      </c>
      <c r="BM129" s="218" t="s">
        <v>136</v>
      </c>
    </row>
    <row r="130" s="2" customFormat="1" ht="24.15" customHeight="1">
      <c r="A130" s="34"/>
      <c r="B130" s="35"/>
      <c r="C130" s="207" t="s">
        <v>113</v>
      </c>
      <c r="D130" s="207" t="s">
        <v>115</v>
      </c>
      <c r="E130" s="208" t="s">
        <v>171</v>
      </c>
      <c r="F130" s="209" t="s">
        <v>172</v>
      </c>
      <c r="G130" s="210" t="s">
        <v>173</v>
      </c>
      <c r="H130" s="211">
        <v>132.30000000000001</v>
      </c>
      <c r="I130" s="212"/>
      <c r="J130" s="211">
        <f>ROUND(I130*H130,2)</f>
        <v>0</v>
      </c>
      <c r="K130" s="213"/>
      <c r="L130" s="40"/>
      <c r="M130" s="214" t="s">
        <v>1</v>
      </c>
      <c r="N130" s="215" t="s">
        <v>37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8" t="s">
        <v>113</v>
      </c>
      <c r="AT130" s="218" t="s">
        <v>115</v>
      </c>
      <c r="AU130" s="218" t="s">
        <v>79</v>
      </c>
      <c r="AY130" s="13" t="s">
        <v>114</v>
      </c>
      <c r="BE130" s="219">
        <f>IF(N130="základná",J130,0)</f>
        <v>0</v>
      </c>
      <c r="BF130" s="219">
        <f>IF(N130="znížená",J130,0)</f>
        <v>0</v>
      </c>
      <c r="BG130" s="219">
        <f>IF(N130="zákl. prenesená",J130,0)</f>
        <v>0</v>
      </c>
      <c r="BH130" s="219">
        <f>IF(N130="zníž. prenesená",J130,0)</f>
        <v>0</v>
      </c>
      <c r="BI130" s="219">
        <f>IF(N130="nulová",J130,0)</f>
        <v>0</v>
      </c>
      <c r="BJ130" s="13" t="s">
        <v>119</v>
      </c>
      <c r="BK130" s="219">
        <f>ROUND(I130*H130,2)</f>
        <v>0</v>
      </c>
      <c r="BL130" s="13" t="s">
        <v>113</v>
      </c>
      <c r="BM130" s="218" t="s">
        <v>144</v>
      </c>
    </row>
    <row r="131" s="2" customFormat="1" ht="24.15" customHeight="1">
      <c r="A131" s="34"/>
      <c r="B131" s="35"/>
      <c r="C131" s="207" t="s">
        <v>131</v>
      </c>
      <c r="D131" s="207" t="s">
        <v>115</v>
      </c>
      <c r="E131" s="208" t="s">
        <v>174</v>
      </c>
      <c r="F131" s="209" t="s">
        <v>175</v>
      </c>
      <c r="G131" s="210" t="s">
        <v>166</v>
      </c>
      <c r="H131" s="211">
        <v>140</v>
      </c>
      <c r="I131" s="212"/>
      <c r="J131" s="211">
        <f>ROUND(I131*H131,2)</f>
        <v>0</v>
      </c>
      <c r="K131" s="213"/>
      <c r="L131" s="40"/>
      <c r="M131" s="214" t="s">
        <v>1</v>
      </c>
      <c r="N131" s="215" t="s">
        <v>37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8" t="s">
        <v>113</v>
      </c>
      <c r="AT131" s="218" t="s">
        <v>115</v>
      </c>
      <c r="AU131" s="218" t="s">
        <v>79</v>
      </c>
      <c r="AY131" s="13" t="s">
        <v>114</v>
      </c>
      <c r="BE131" s="219">
        <f>IF(N131="základná",J131,0)</f>
        <v>0</v>
      </c>
      <c r="BF131" s="219">
        <f>IF(N131="znížená",J131,0)</f>
        <v>0</v>
      </c>
      <c r="BG131" s="219">
        <f>IF(N131="zákl. prenesená",J131,0)</f>
        <v>0</v>
      </c>
      <c r="BH131" s="219">
        <f>IF(N131="zníž. prenesená",J131,0)</f>
        <v>0</v>
      </c>
      <c r="BI131" s="219">
        <f>IF(N131="nulová",J131,0)</f>
        <v>0</v>
      </c>
      <c r="BJ131" s="13" t="s">
        <v>119</v>
      </c>
      <c r="BK131" s="219">
        <f>ROUND(I131*H131,2)</f>
        <v>0</v>
      </c>
      <c r="BL131" s="13" t="s">
        <v>113</v>
      </c>
      <c r="BM131" s="218" t="s">
        <v>176</v>
      </c>
    </row>
    <row r="132" s="2" customFormat="1" ht="24.15" customHeight="1">
      <c r="A132" s="34"/>
      <c r="B132" s="35"/>
      <c r="C132" s="207" t="s">
        <v>136</v>
      </c>
      <c r="D132" s="207" t="s">
        <v>115</v>
      </c>
      <c r="E132" s="208" t="s">
        <v>177</v>
      </c>
      <c r="F132" s="209" t="s">
        <v>178</v>
      </c>
      <c r="G132" s="210" t="s">
        <v>179</v>
      </c>
      <c r="H132" s="211">
        <v>16</v>
      </c>
      <c r="I132" s="212"/>
      <c r="J132" s="211">
        <f>ROUND(I132*H132,2)</f>
        <v>0</v>
      </c>
      <c r="K132" s="213"/>
      <c r="L132" s="40"/>
      <c r="M132" s="214" t="s">
        <v>1</v>
      </c>
      <c r="N132" s="215" t="s">
        <v>37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8" t="s">
        <v>113</v>
      </c>
      <c r="AT132" s="218" t="s">
        <v>115</v>
      </c>
      <c r="AU132" s="218" t="s">
        <v>79</v>
      </c>
      <c r="AY132" s="13" t="s">
        <v>114</v>
      </c>
      <c r="BE132" s="219">
        <f>IF(N132="základná",J132,0)</f>
        <v>0</v>
      </c>
      <c r="BF132" s="219">
        <f>IF(N132="znížená",J132,0)</f>
        <v>0</v>
      </c>
      <c r="BG132" s="219">
        <f>IF(N132="zákl. prenesená",J132,0)</f>
        <v>0</v>
      </c>
      <c r="BH132" s="219">
        <f>IF(N132="zníž. prenesená",J132,0)</f>
        <v>0</v>
      </c>
      <c r="BI132" s="219">
        <f>IF(N132="nulová",J132,0)</f>
        <v>0</v>
      </c>
      <c r="BJ132" s="13" t="s">
        <v>119</v>
      </c>
      <c r="BK132" s="219">
        <f>ROUND(I132*H132,2)</f>
        <v>0</v>
      </c>
      <c r="BL132" s="13" t="s">
        <v>113</v>
      </c>
      <c r="BM132" s="218" t="s">
        <v>180</v>
      </c>
    </row>
    <row r="133" s="11" customFormat="1" ht="25.92" customHeight="1">
      <c r="A133" s="11"/>
      <c r="B133" s="193"/>
      <c r="C133" s="194"/>
      <c r="D133" s="195" t="s">
        <v>70</v>
      </c>
      <c r="E133" s="196" t="s">
        <v>181</v>
      </c>
      <c r="F133" s="196" t="s">
        <v>182</v>
      </c>
      <c r="G133" s="194"/>
      <c r="H133" s="194"/>
      <c r="I133" s="197"/>
      <c r="J133" s="198">
        <f>BK133</f>
        <v>0</v>
      </c>
      <c r="K133" s="194"/>
      <c r="L133" s="199"/>
      <c r="M133" s="200"/>
      <c r="N133" s="201"/>
      <c r="O133" s="201"/>
      <c r="P133" s="202">
        <f>SUM(P134:P136)</f>
        <v>0</v>
      </c>
      <c r="Q133" s="201"/>
      <c r="R133" s="202">
        <f>SUM(R134:R136)</f>
        <v>0</v>
      </c>
      <c r="S133" s="201"/>
      <c r="T133" s="203">
        <f>SUM(T134:T136)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4" t="s">
        <v>79</v>
      </c>
      <c r="AT133" s="205" t="s">
        <v>70</v>
      </c>
      <c r="AU133" s="205" t="s">
        <v>71</v>
      </c>
      <c r="AY133" s="204" t="s">
        <v>114</v>
      </c>
      <c r="BK133" s="206">
        <f>SUM(BK134:BK136)</f>
        <v>0</v>
      </c>
    </row>
    <row r="134" s="2" customFormat="1" ht="14.4" customHeight="1">
      <c r="A134" s="34"/>
      <c r="B134" s="35"/>
      <c r="C134" s="207" t="s">
        <v>140</v>
      </c>
      <c r="D134" s="207" t="s">
        <v>115</v>
      </c>
      <c r="E134" s="208" t="s">
        <v>183</v>
      </c>
      <c r="F134" s="209" t="s">
        <v>184</v>
      </c>
      <c r="G134" s="210" t="s">
        <v>166</v>
      </c>
      <c r="H134" s="211">
        <v>6720</v>
      </c>
      <c r="I134" s="212"/>
      <c r="J134" s="211">
        <f>ROUND(I134*H134,2)</f>
        <v>0</v>
      </c>
      <c r="K134" s="213"/>
      <c r="L134" s="40"/>
      <c r="M134" s="214" t="s">
        <v>1</v>
      </c>
      <c r="N134" s="215" t="s">
        <v>37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8" t="s">
        <v>113</v>
      </c>
      <c r="AT134" s="218" t="s">
        <v>115</v>
      </c>
      <c r="AU134" s="218" t="s">
        <v>79</v>
      </c>
      <c r="AY134" s="13" t="s">
        <v>114</v>
      </c>
      <c r="BE134" s="219">
        <f>IF(N134="základná",J134,0)</f>
        <v>0</v>
      </c>
      <c r="BF134" s="219">
        <f>IF(N134="znížená",J134,0)</f>
        <v>0</v>
      </c>
      <c r="BG134" s="219">
        <f>IF(N134="zákl. prenesená",J134,0)</f>
        <v>0</v>
      </c>
      <c r="BH134" s="219">
        <f>IF(N134="zníž. prenesená",J134,0)</f>
        <v>0</v>
      </c>
      <c r="BI134" s="219">
        <f>IF(N134="nulová",J134,0)</f>
        <v>0</v>
      </c>
      <c r="BJ134" s="13" t="s">
        <v>119</v>
      </c>
      <c r="BK134" s="219">
        <f>ROUND(I134*H134,2)</f>
        <v>0</v>
      </c>
      <c r="BL134" s="13" t="s">
        <v>113</v>
      </c>
      <c r="BM134" s="218" t="s">
        <v>185</v>
      </c>
    </row>
    <row r="135" s="2" customFormat="1" ht="14.4" customHeight="1">
      <c r="A135" s="34"/>
      <c r="B135" s="35"/>
      <c r="C135" s="207" t="s">
        <v>144</v>
      </c>
      <c r="D135" s="207" t="s">
        <v>115</v>
      </c>
      <c r="E135" s="208" t="s">
        <v>186</v>
      </c>
      <c r="F135" s="209" t="s">
        <v>187</v>
      </c>
      <c r="G135" s="210" t="s">
        <v>166</v>
      </c>
      <c r="H135" s="211">
        <v>1344</v>
      </c>
      <c r="I135" s="212"/>
      <c r="J135" s="211">
        <f>ROUND(I135*H135,2)</f>
        <v>0</v>
      </c>
      <c r="K135" s="213"/>
      <c r="L135" s="40"/>
      <c r="M135" s="214" t="s">
        <v>1</v>
      </c>
      <c r="N135" s="215" t="s">
        <v>37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8" t="s">
        <v>113</v>
      </c>
      <c r="AT135" s="218" t="s">
        <v>115</v>
      </c>
      <c r="AU135" s="218" t="s">
        <v>79</v>
      </c>
      <c r="AY135" s="13" t="s">
        <v>114</v>
      </c>
      <c r="BE135" s="219">
        <f>IF(N135="základná",J135,0)</f>
        <v>0</v>
      </c>
      <c r="BF135" s="219">
        <f>IF(N135="znížená",J135,0)</f>
        <v>0</v>
      </c>
      <c r="BG135" s="219">
        <f>IF(N135="zákl. prenesená",J135,0)</f>
        <v>0</v>
      </c>
      <c r="BH135" s="219">
        <f>IF(N135="zníž. prenesená",J135,0)</f>
        <v>0</v>
      </c>
      <c r="BI135" s="219">
        <f>IF(N135="nulová",J135,0)</f>
        <v>0</v>
      </c>
      <c r="BJ135" s="13" t="s">
        <v>119</v>
      </c>
      <c r="BK135" s="219">
        <f>ROUND(I135*H135,2)</f>
        <v>0</v>
      </c>
      <c r="BL135" s="13" t="s">
        <v>113</v>
      </c>
      <c r="BM135" s="218" t="s">
        <v>188</v>
      </c>
    </row>
    <row r="136" s="2" customFormat="1" ht="14.4" customHeight="1">
      <c r="A136" s="34"/>
      <c r="B136" s="35"/>
      <c r="C136" s="207" t="s">
        <v>148</v>
      </c>
      <c r="D136" s="207" t="s">
        <v>115</v>
      </c>
      <c r="E136" s="208" t="s">
        <v>189</v>
      </c>
      <c r="F136" s="209" t="s">
        <v>190</v>
      </c>
      <c r="G136" s="210" t="s">
        <v>191</v>
      </c>
      <c r="H136" s="211">
        <v>403.19999999999999</v>
      </c>
      <c r="I136" s="212"/>
      <c r="J136" s="211">
        <f>ROUND(I136*H136,2)</f>
        <v>0</v>
      </c>
      <c r="K136" s="213"/>
      <c r="L136" s="40"/>
      <c r="M136" s="214" t="s">
        <v>1</v>
      </c>
      <c r="N136" s="215" t="s">
        <v>37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8" t="s">
        <v>113</v>
      </c>
      <c r="AT136" s="218" t="s">
        <v>115</v>
      </c>
      <c r="AU136" s="218" t="s">
        <v>79</v>
      </c>
      <c r="AY136" s="13" t="s">
        <v>114</v>
      </c>
      <c r="BE136" s="219">
        <f>IF(N136="základná",J136,0)</f>
        <v>0</v>
      </c>
      <c r="BF136" s="219">
        <f>IF(N136="znížená",J136,0)</f>
        <v>0</v>
      </c>
      <c r="BG136" s="219">
        <f>IF(N136="zákl. prenesená",J136,0)</f>
        <v>0</v>
      </c>
      <c r="BH136" s="219">
        <f>IF(N136="zníž. prenesená",J136,0)</f>
        <v>0</v>
      </c>
      <c r="BI136" s="219">
        <f>IF(N136="nulová",J136,0)</f>
        <v>0</v>
      </c>
      <c r="BJ136" s="13" t="s">
        <v>119</v>
      </c>
      <c r="BK136" s="219">
        <f>ROUND(I136*H136,2)</f>
        <v>0</v>
      </c>
      <c r="BL136" s="13" t="s">
        <v>113</v>
      </c>
      <c r="BM136" s="218" t="s">
        <v>192</v>
      </c>
    </row>
    <row r="137" s="11" customFormat="1" ht="25.92" customHeight="1">
      <c r="A137" s="11"/>
      <c r="B137" s="193"/>
      <c r="C137" s="194"/>
      <c r="D137" s="195" t="s">
        <v>70</v>
      </c>
      <c r="E137" s="196" t="s">
        <v>193</v>
      </c>
      <c r="F137" s="196" t="s">
        <v>194</v>
      </c>
      <c r="G137" s="194"/>
      <c r="H137" s="194"/>
      <c r="I137" s="197"/>
      <c r="J137" s="198">
        <f>BK137</f>
        <v>0</v>
      </c>
      <c r="K137" s="194"/>
      <c r="L137" s="199"/>
      <c r="M137" s="200"/>
      <c r="N137" s="201"/>
      <c r="O137" s="201"/>
      <c r="P137" s="202">
        <f>SUM(P138:P141)</f>
        <v>0</v>
      </c>
      <c r="Q137" s="201"/>
      <c r="R137" s="202">
        <f>SUM(R138:R141)</f>
        <v>0</v>
      </c>
      <c r="S137" s="201"/>
      <c r="T137" s="203">
        <f>SUM(T138:T141)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04" t="s">
        <v>79</v>
      </c>
      <c r="AT137" s="205" t="s">
        <v>70</v>
      </c>
      <c r="AU137" s="205" t="s">
        <v>71</v>
      </c>
      <c r="AY137" s="204" t="s">
        <v>114</v>
      </c>
      <c r="BK137" s="206">
        <f>SUM(BK138:BK141)</f>
        <v>0</v>
      </c>
    </row>
    <row r="138" s="2" customFormat="1" ht="14.4" customHeight="1">
      <c r="A138" s="34"/>
      <c r="B138" s="35"/>
      <c r="C138" s="207" t="s">
        <v>176</v>
      </c>
      <c r="D138" s="207" t="s">
        <v>115</v>
      </c>
      <c r="E138" s="208" t="s">
        <v>195</v>
      </c>
      <c r="F138" s="209" t="s">
        <v>196</v>
      </c>
      <c r="G138" s="210" t="s">
        <v>191</v>
      </c>
      <c r="H138" s="211">
        <v>80</v>
      </c>
      <c r="I138" s="212"/>
      <c r="J138" s="211">
        <f>ROUND(I138*H138,2)</f>
        <v>0</v>
      </c>
      <c r="K138" s="213"/>
      <c r="L138" s="40"/>
      <c r="M138" s="214" t="s">
        <v>1</v>
      </c>
      <c r="N138" s="215" t="s">
        <v>37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8" t="s">
        <v>113</v>
      </c>
      <c r="AT138" s="218" t="s">
        <v>115</v>
      </c>
      <c r="AU138" s="218" t="s">
        <v>79</v>
      </c>
      <c r="AY138" s="13" t="s">
        <v>114</v>
      </c>
      <c r="BE138" s="219">
        <f>IF(N138="základná",J138,0)</f>
        <v>0</v>
      </c>
      <c r="BF138" s="219">
        <f>IF(N138="znížená",J138,0)</f>
        <v>0</v>
      </c>
      <c r="BG138" s="219">
        <f>IF(N138="zákl. prenesená",J138,0)</f>
        <v>0</v>
      </c>
      <c r="BH138" s="219">
        <f>IF(N138="zníž. prenesená",J138,0)</f>
        <v>0</v>
      </c>
      <c r="BI138" s="219">
        <f>IF(N138="nulová",J138,0)</f>
        <v>0</v>
      </c>
      <c r="BJ138" s="13" t="s">
        <v>119</v>
      </c>
      <c r="BK138" s="219">
        <f>ROUND(I138*H138,2)</f>
        <v>0</v>
      </c>
      <c r="BL138" s="13" t="s">
        <v>113</v>
      </c>
      <c r="BM138" s="218" t="s">
        <v>197</v>
      </c>
    </row>
    <row r="139" s="2" customFormat="1" ht="14.4" customHeight="1">
      <c r="A139" s="34"/>
      <c r="B139" s="35"/>
      <c r="C139" s="207" t="s">
        <v>198</v>
      </c>
      <c r="D139" s="207" t="s">
        <v>115</v>
      </c>
      <c r="E139" s="208" t="s">
        <v>199</v>
      </c>
      <c r="F139" s="209" t="s">
        <v>200</v>
      </c>
      <c r="G139" s="210" t="s">
        <v>191</v>
      </c>
      <c r="H139" s="211">
        <v>40</v>
      </c>
      <c r="I139" s="212"/>
      <c r="J139" s="211">
        <f>ROUND(I139*H139,2)</f>
        <v>0</v>
      </c>
      <c r="K139" s="213"/>
      <c r="L139" s="40"/>
      <c r="M139" s="214" t="s">
        <v>1</v>
      </c>
      <c r="N139" s="215" t="s">
        <v>37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8" t="s">
        <v>113</v>
      </c>
      <c r="AT139" s="218" t="s">
        <v>115</v>
      </c>
      <c r="AU139" s="218" t="s">
        <v>79</v>
      </c>
      <c r="AY139" s="13" t="s">
        <v>114</v>
      </c>
      <c r="BE139" s="219">
        <f>IF(N139="základná",J139,0)</f>
        <v>0</v>
      </c>
      <c r="BF139" s="219">
        <f>IF(N139="znížená",J139,0)</f>
        <v>0</v>
      </c>
      <c r="BG139" s="219">
        <f>IF(N139="zákl. prenesená",J139,0)</f>
        <v>0</v>
      </c>
      <c r="BH139" s="219">
        <f>IF(N139="zníž. prenesená",J139,0)</f>
        <v>0</v>
      </c>
      <c r="BI139" s="219">
        <f>IF(N139="nulová",J139,0)</f>
        <v>0</v>
      </c>
      <c r="BJ139" s="13" t="s">
        <v>119</v>
      </c>
      <c r="BK139" s="219">
        <f>ROUND(I139*H139,2)</f>
        <v>0</v>
      </c>
      <c r="BL139" s="13" t="s">
        <v>113</v>
      </c>
      <c r="BM139" s="218" t="s">
        <v>201</v>
      </c>
    </row>
    <row r="140" s="2" customFormat="1" ht="24.15" customHeight="1">
      <c r="A140" s="34"/>
      <c r="B140" s="35"/>
      <c r="C140" s="207" t="s">
        <v>180</v>
      </c>
      <c r="D140" s="207" t="s">
        <v>115</v>
      </c>
      <c r="E140" s="208" t="s">
        <v>202</v>
      </c>
      <c r="F140" s="209" t="s">
        <v>203</v>
      </c>
      <c r="G140" s="210" t="s">
        <v>166</v>
      </c>
      <c r="H140" s="211">
        <v>200</v>
      </c>
      <c r="I140" s="212"/>
      <c r="J140" s="211">
        <f>ROUND(I140*H140,2)</f>
        <v>0</v>
      </c>
      <c r="K140" s="213"/>
      <c r="L140" s="40"/>
      <c r="M140" s="214" t="s">
        <v>1</v>
      </c>
      <c r="N140" s="215" t="s">
        <v>37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8" t="s">
        <v>113</v>
      </c>
      <c r="AT140" s="218" t="s">
        <v>115</v>
      </c>
      <c r="AU140" s="218" t="s">
        <v>79</v>
      </c>
      <c r="AY140" s="13" t="s">
        <v>114</v>
      </c>
      <c r="BE140" s="219">
        <f>IF(N140="základná",J140,0)</f>
        <v>0</v>
      </c>
      <c r="BF140" s="219">
        <f>IF(N140="znížená",J140,0)</f>
        <v>0</v>
      </c>
      <c r="BG140" s="219">
        <f>IF(N140="zákl. prenesená",J140,0)</f>
        <v>0</v>
      </c>
      <c r="BH140" s="219">
        <f>IF(N140="zníž. prenesená",J140,0)</f>
        <v>0</v>
      </c>
      <c r="BI140" s="219">
        <f>IF(N140="nulová",J140,0)</f>
        <v>0</v>
      </c>
      <c r="BJ140" s="13" t="s">
        <v>119</v>
      </c>
      <c r="BK140" s="219">
        <f>ROUND(I140*H140,2)</f>
        <v>0</v>
      </c>
      <c r="BL140" s="13" t="s">
        <v>113</v>
      </c>
      <c r="BM140" s="218" t="s">
        <v>204</v>
      </c>
    </row>
    <row r="141" s="2" customFormat="1" ht="24.15" customHeight="1">
      <c r="A141" s="34"/>
      <c r="B141" s="35"/>
      <c r="C141" s="207" t="s">
        <v>205</v>
      </c>
      <c r="D141" s="207" t="s">
        <v>115</v>
      </c>
      <c r="E141" s="208" t="s">
        <v>206</v>
      </c>
      <c r="F141" s="209" t="s">
        <v>207</v>
      </c>
      <c r="G141" s="210" t="s">
        <v>166</v>
      </c>
      <c r="H141" s="211">
        <v>200</v>
      </c>
      <c r="I141" s="212"/>
      <c r="J141" s="211">
        <f>ROUND(I141*H141,2)</f>
        <v>0</v>
      </c>
      <c r="K141" s="213"/>
      <c r="L141" s="40"/>
      <c r="M141" s="214" t="s">
        <v>1</v>
      </c>
      <c r="N141" s="215" t="s">
        <v>37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8" t="s">
        <v>113</v>
      </c>
      <c r="AT141" s="218" t="s">
        <v>115</v>
      </c>
      <c r="AU141" s="218" t="s">
        <v>79</v>
      </c>
      <c r="AY141" s="13" t="s">
        <v>114</v>
      </c>
      <c r="BE141" s="219">
        <f>IF(N141="základná",J141,0)</f>
        <v>0</v>
      </c>
      <c r="BF141" s="219">
        <f>IF(N141="znížená",J141,0)</f>
        <v>0</v>
      </c>
      <c r="BG141" s="219">
        <f>IF(N141="zákl. prenesená",J141,0)</f>
        <v>0</v>
      </c>
      <c r="BH141" s="219">
        <f>IF(N141="zníž. prenesená",J141,0)</f>
        <v>0</v>
      </c>
      <c r="BI141" s="219">
        <f>IF(N141="nulová",J141,0)</f>
        <v>0</v>
      </c>
      <c r="BJ141" s="13" t="s">
        <v>119</v>
      </c>
      <c r="BK141" s="219">
        <f>ROUND(I141*H141,2)</f>
        <v>0</v>
      </c>
      <c r="BL141" s="13" t="s">
        <v>113</v>
      </c>
      <c r="BM141" s="218" t="s">
        <v>208</v>
      </c>
    </row>
    <row r="142" s="11" customFormat="1" ht="25.92" customHeight="1">
      <c r="A142" s="11"/>
      <c r="B142" s="193"/>
      <c r="C142" s="194"/>
      <c r="D142" s="195" t="s">
        <v>70</v>
      </c>
      <c r="E142" s="196" t="s">
        <v>209</v>
      </c>
      <c r="F142" s="196" t="s">
        <v>210</v>
      </c>
      <c r="G142" s="194"/>
      <c r="H142" s="194"/>
      <c r="I142" s="197"/>
      <c r="J142" s="198">
        <f>BK142</f>
        <v>0</v>
      </c>
      <c r="K142" s="194"/>
      <c r="L142" s="199"/>
      <c r="M142" s="200"/>
      <c r="N142" s="201"/>
      <c r="O142" s="201"/>
      <c r="P142" s="202">
        <f>SUM(P143:P149)</f>
        <v>0</v>
      </c>
      <c r="Q142" s="201"/>
      <c r="R142" s="202">
        <f>SUM(R143:R149)</f>
        <v>0</v>
      </c>
      <c r="S142" s="201"/>
      <c r="T142" s="203">
        <f>SUM(T143:T149)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04" t="s">
        <v>79</v>
      </c>
      <c r="AT142" s="205" t="s">
        <v>70</v>
      </c>
      <c r="AU142" s="205" t="s">
        <v>71</v>
      </c>
      <c r="AY142" s="204" t="s">
        <v>114</v>
      </c>
      <c r="BK142" s="206">
        <f>SUM(BK143:BK149)</f>
        <v>0</v>
      </c>
    </row>
    <row r="143" s="2" customFormat="1" ht="14.4" customHeight="1">
      <c r="A143" s="34"/>
      <c r="B143" s="35"/>
      <c r="C143" s="207" t="s">
        <v>185</v>
      </c>
      <c r="D143" s="207" t="s">
        <v>115</v>
      </c>
      <c r="E143" s="208" t="s">
        <v>211</v>
      </c>
      <c r="F143" s="209" t="s">
        <v>212</v>
      </c>
      <c r="G143" s="210" t="s">
        <v>191</v>
      </c>
      <c r="H143" s="211">
        <v>40</v>
      </c>
      <c r="I143" s="212"/>
      <c r="J143" s="211">
        <f>ROUND(I143*H143,2)</f>
        <v>0</v>
      </c>
      <c r="K143" s="213"/>
      <c r="L143" s="40"/>
      <c r="M143" s="214" t="s">
        <v>1</v>
      </c>
      <c r="N143" s="215" t="s">
        <v>37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8" t="s">
        <v>113</v>
      </c>
      <c r="AT143" s="218" t="s">
        <v>115</v>
      </c>
      <c r="AU143" s="218" t="s">
        <v>79</v>
      </c>
      <c r="AY143" s="13" t="s">
        <v>114</v>
      </c>
      <c r="BE143" s="219">
        <f>IF(N143="základná",J143,0)</f>
        <v>0</v>
      </c>
      <c r="BF143" s="219">
        <f>IF(N143="znížená",J143,0)</f>
        <v>0</v>
      </c>
      <c r="BG143" s="219">
        <f>IF(N143="zákl. prenesená",J143,0)</f>
        <v>0</v>
      </c>
      <c r="BH143" s="219">
        <f>IF(N143="zníž. prenesená",J143,0)</f>
        <v>0</v>
      </c>
      <c r="BI143" s="219">
        <f>IF(N143="nulová",J143,0)</f>
        <v>0</v>
      </c>
      <c r="BJ143" s="13" t="s">
        <v>119</v>
      </c>
      <c r="BK143" s="219">
        <f>ROUND(I143*H143,2)</f>
        <v>0</v>
      </c>
      <c r="BL143" s="13" t="s">
        <v>113</v>
      </c>
      <c r="BM143" s="218" t="s">
        <v>213</v>
      </c>
    </row>
    <row r="144" s="2" customFormat="1" ht="14.4" customHeight="1">
      <c r="A144" s="34"/>
      <c r="B144" s="35"/>
      <c r="C144" s="207" t="s">
        <v>214</v>
      </c>
      <c r="D144" s="207" t="s">
        <v>115</v>
      </c>
      <c r="E144" s="208" t="s">
        <v>215</v>
      </c>
      <c r="F144" s="209" t="s">
        <v>216</v>
      </c>
      <c r="G144" s="210" t="s">
        <v>191</v>
      </c>
      <c r="H144" s="211">
        <v>80</v>
      </c>
      <c r="I144" s="212"/>
      <c r="J144" s="211">
        <f>ROUND(I144*H144,2)</f>
        <v>0</v>
      </c>
      <c r="K144" s="213"/>
      <c r="L144" s="40"/>
      <c r="M144" s="214" t="s">
        <v>1</v>
      </c>
      <c r="N144" s="215" t="s">
        <v>37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8" t="s">
        <v>113</v>
      </c>
      <c r="AT144" s="218" t="s">
        <v>115</v>
      </c>
      <c r="AU144" s="218" t="s">
        <v>79</v>
      </c>
      <c r="AY144" s="13" t="s">
        <v>114</v>
      </c>
      <c r="BE144" s="219">
        <f>IF(N144="základná",J144,0)</f>
        <v>0</v>
      </c>
      <c r="BF144" s="219">
        <f>IF(N144="znížená",J144,0)</f>
        <v>0</v>
      </c>
      <c r="BG144" s="219">
        <f>IF(N144="zákl. prenesená",J144,0)</f>
        <v>0</v>
      </c>
      <c r="BH144" s="219">
        <f>IF(N144="zníž. prenesená",J144,0)</f>
        <v>0</v>
      </c>
      <c r="BI144" s="219">
        <f>IF(N144="nulová",J144,0)</f>
        <v>0</v>
      </c>
      <c r="BJ144" s="13" t="s">
        <v>119</v>
      </c>
      <c r="BK144" s="219">
        <f>ROUND(I144*H144,2)</f>
        <v>0</v>
      </c>
      <c r="BL144" s="13" t="s">
        <v>113</v>
      </c>
      <c r="BM144" s="218" t="s">
        <v>217</v>
      </c>
    </row>
    <row r="145" s="2" customFormat="1" ht="14.4" customHeight="1">
      <c r="A145" s="34"/>
      <c r="B145" s="35"/>
      <c r="C145" s="207" t="s">
        <v>188</v>
      </c>
      <c r="D145" s="207" t="s">
        <v>115</v>
      </c>
      <c r="E145" s="208" t="s">
        <v>218</v>
      </c>
      <c r="F145" s="209" t="s">
        <v>219</v>
      </c>
      <c r="G145" s="210" t="s">
        <v>191</v>
      </c>
      <c r="H145" s="211">
        <v>1660</v>
      </c>
      <c r="I145" s="212"/>
      <c r="J145" s="211">
        <f>ROUND(I145*H145,2)</f>
        <v>0</v>
      </c>
      <c r="K145" s="213"/>
      <c r="L145" s="40"/>
      <c r="M145" s="214" t="s">
        <v>1</v>
      </c>
      <c r="N145" s="215" t="s">
        <v>37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8" t="s">
        <v>113</v>
      </c>
      <c r="AT145" s="218" t="s">
        <v>115</v>
      </c>
      <c r="AU145" s="218" t="s">
        <v>79</v>
      </c>
      <c r="AY145" s="13" t="s">
        <v>114</v>
      </c>
      <c r="BE145" s="219">
        <f>IF(N145="základná",J145,0)</f>
        <v>0</v>
      </c>
      <c r="BF145" s="219">
        <f>IF(N145="znížená",J145,0)</f>
        <v>0</v>
      </c>
      <c r="BG145" s="219">
        <f>IF(N145="zákl. prenesená",J145,0)</f>
        <v>0</v>
      </c>
      <c r="BH145" s="219">
        <f>IF(N145="zníž. prenesená",J145,0)</f>
        <v>0</v>
      </c>
      <c r="BI145" s="219">
        <f>IF(N145="nulová",J145,0)</f>
        <v>0</v>
      </c>
      <c r="BJ145" s="13" t="s">
        <v>119</v>
      </c>
      <c r="BK145" s="219">
        <f>ROUND(I145*H145,2)</f>
        <v>0</v>
      </c>
      <c r="BL145" s="13" t="s">
        <v>113</v>
      </c>
      <c r="BM145" s="218" t="s">
        <v>220</v>
      </c>
    </row>
    <row r="146" s="2" customFormat="1" ht="14.4" customHeight="1">
      <c r="A146" s="34"/>
      <c r="B146" s="35"/>
      <c r="C146" s="207" t="s">
        <v>221</v>
      </c>
      <c r="D146" s="207" t="s">
        <v>115</v>
      </c>
      <c r="E146" s="208" t="s">
        <v>222</v>
      </c>
      <c r="F146" s="209" t="s">
        <v>223</v>
      </c>
      <c r="G146" s="210" t="s">
        <v>191</v>
      </c>
      <c r="H146" s="211">
        <v>10680</v>
      </c>
      <c r="I146" s="212"/>
      <c r="J146" s="211">
        <f>ROUND(I146*H146,2)</f>
        <v>0</v>
      </c>
      <c r="K146" s="213"/>
      <c r="L146" s="40"/>
      <c r="M146" s="214" t="s">
        <v>1</v>
      </c>
      <c r="N146" s="215" t="s">
        <v>37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8" t="s">
        <v>113</v>
      </c>
      <c r="AT146" s="218" t="s">
        <v>115</v>
      </c>
      <c r="AU146" s="218" t="s">
        <v>79</v>
      </c>
      <c r="AY146" s="13" t="s">
        <v>114</v>
      </c>
      <c r="BE146" s="219">
        <f>IF(N146="základná",J146,0)</f>
        <v>0</v>
      </c>
      <c r="BF146" s="219">
        <f>IF(N146="znížená",J146,0)</f>
        <v>0</v>
      </c>
      <c r="BG146" s="219">
        <f>IF(N146="zákl. prenesená",J146,0)</f>
        <v>0</v>
      </c>
      <c r="BH146" s="219">
        <f>IF(N146="zníž. prenesená",J146,0)</f>
        <v>0</v>
      </c>
      <c r="BI146" s="219">
        <f>IF(N146="nulová",J146,0)</f>
        <v>0</v>
      </c>
      <c r="BJ146" s="13" t="s">
        <v>119</v>
      </c>
      <c r="BK146" s="219">
        <f>ROUND(I146*H146,2)</f>
        <v>0</v>
      </c>
      <c r="BL146" s="13" t="s">
        <v>113</v>
      </c>
      <c r="BM146" s="218" t="s">
        <v>224</v>
      </c>
    </row>
    <row r="147" s="2" customFormat="1" ht="14.4" customHeight="1">
      <c r="A147" s="34"/>
      <c r="B147" s="35"/>
      <c r="C147" s="207" t="s">
        <v>225</v>
      </c>
      <c r="D147" s="207" t="s">
        <v>115</v>
      </c>
      <c r="E147" s="208" t="s">
        <v>226</v>
      </c>
      <c r="F147" s="209" t="s">
        <v>227</v>
      </c>
      <c r="G147" s="210" t="s">
        <v>166</v>
      </c>
      <c r="H147" s="211">
        <v>10080</v>
      </c>
      <c r="I147" s="212"/>
      <c r="J147" s="211">
        <f>ROUND(I147*H147,2)</f>
        <v>0</v>
      </c>
      <c r="K147" s="213"/>
      <c r="L147" s="40"/>
      <c r="M147" s="214" t="s">
        <v>1</v>
      </c>
      <c r="N147" s="215" t="s">
        <v>37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8" t="s">
        <v>113</v>
      </c>
      <c r="AT147" s="218" t="s">
        <v>115</v>
      </c>
      <c r="AU147" s="218" t="s">
        <v>79</v>
      </c>
      <c r="AY147" s="13" t="s">
        <v>114</v>
      </c>
      <c r="BE147" s="219">
        <f>IF(N147="základná",J147,0)</f>
        <v>0</v>
      </c>
      <c r="BF147" s="219">
        <f>IF(N147="znížená",J147,0)</f>
        <v>0</v>
      </c>
      <c r="BG147" s="219">
        <f>IF(N147="zákl. prenesená",J147,0)</f>
        <v>0</v>
      </c>
      <c r="BH147" s="219">
        <f>IF(N147="zníž. prenesená",J147,0)</f>
        <v>0</v>
      </c>
      <c r="BI147" s="219">
        <f>IF(N147="nulová",J147,0)</f>
        <v>0</v>
      </c>
      <c r="BJ147" s="13" t="s">
        <v>119</v>
      </c>
      <c r="BK147" s="219">
        <f>ROUND(I147*H147,2)</f>
        <v>0</v>
      </c>
      <c r="BL147" s="13" t="s">
        <v>113</v>
      </c>
      <c r="BM147" s="218" t="s">
        <v>228</v>
      </c>
    </row>
    <row r="148" s="2" customFormat="1" ht="14.4" customHeight="1">
      <c r="A148" s="34"/>
      <c r="B148" s="35"/>
      <c r="C148" s="207" t="s">
        <v>229</v>
      </c>
      <c r="D148" s="207" t="s">
        <v>115</v>
      </c>
      <c r="E148" s="208" t="s">
        <v>230</v>
      </c>
      <c r="F148" s="209" t="s">
        <v>231</v>
      </c>
      <c r="G148" s="210" t="s">
        <v>166</v>
      </c>
      <c r="H148" s="211">
        <v>500</v>
      </c>
      <c r="I148" s="212"/>
      <c r="J148" s="211">
        <f>ROUND(I148*H148,2)</f>
        <v>0</v>
      </c>
      <c r="K148" s="213"/>
      <c r="L148" s="40"/>
      <c r="M148" s="214" t="s">
        <v>1</v>
      </c>
      <c r="N148" s="215" t="s">
        <v>37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8" t="s">
        <v>113</v>
      </c>
      <c r="AT148" s="218" t="s">
        <v>115</v>
      </c>
      <c r="AU148" s="218" t="s">
        <v>79</v>
      </c>
      <c r="AY148" s="13" t="s">
        <v>114</v>
      </c>
      <c r="BE148" s="219">
        <f>IF(N148="základná",J148,0)</f>
        <v>0</v>
      </c>
      <c r="BF148" s="219">
        <f>IF(N148="znížená",J148,0)</f>
        <v>0</v>
      </c>
      <c r="BG148" s="219">
        <f>IF(N148="zákl. prenesená",J148,0)</f>
        <v>0</v>
      </c>
      <c r="BH148" s="219">
        <f>IF(N148="zníž. prenesená",J148,0)</f>
        <v>0</v>
      </c>
      <c r="BI148" s="219">
        <f>IF(N148="nulová",J148,0)</f>
        <v>0</v>
      </c>
      <c r="BJ148" s="13" t="s">
        <v>119</v>
      </c>
      <c r="BK148" s="219">
        <f>ROUND(I148*H148,2)</f>
        <v>0</v>
      </c>
      <c r="BL148" s="13" t="s">
        <v>113</v>
      </c>
      <c r="BM148" s="218" t="s">
        <v>232</v>
      </c>
    </row>
    <row r="149" s="2" customFormat="1" ht="14.4" customHeight="1">
      <c r="A149" s="34"/>
      <c r="B149" s="35"/>
      <c r="C149" s="207" t="s">
        <v>7</v>
      </c>
      <c r="D149" s="207" t="s">
        <v>115</v>
      </c>
      <c r="E149" s="208" t="s">
        <v>233</v>
      </c>
      <c r="F149" s="209" t="s">
        <v>234</v>
      </c>
      <c r="G149" s="210" t="s">
        <v>166</v>
      </c>
      <c r="H149" s="211">
        <v>4000</v>
      </c>
      <c r="I149" s="212"/>
      <c r="J149" s="211">
        <f>ROUND(I149*H149,2)</f>
        <v>0</v>
      </c>
      <c r="K149" s="213"/>
      <c r="L149" s="40"/>
      <c r="M149" s="214" t="s">
        <v>1</v>
      </c>
      <c r="N149" s="215" t="s">
        <v>37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8" t="s">
        <v>113</v>
      </c>
      <c r="AT149" s="218" t="s">
        <v>115</v>
      </c>
      <c r="AU149" s="218" t="s">
        <v>79</v>
      </c>
      <c r="AY149" s="13" t="s">
        <v>114</v>
      </c>
      <c r="BE149" s="219">
        <f>IF(N149="základná",J149,0)</f>
        <v>0</v>
      </c>
      <c r="BF149" s="219">
        <f>IF(N149="znížená",J149,0)</f>
        <v>0</v>
      </c>
      <c r="BG149" s="219">
        <f>IF(N149="zákl. prenesená",J149,0)</f>
        <v>0</v>
      </c>
      <c r="BH149" s="219">
        <f>IF(N149="zníž. prenesená",J149,0)</f>
        <v>0</v>
      </c>
      <c r="BI149" s="219">
        <f>IF(N149="nulová",J149,0)</f>
        <v>0</v>
      </c>
      <c r="BJ149" s="13" t="s">
        <v>119</v>
      </c>
      <c r="BK149" s="219">
        <f>ROUND(I149*H149,2)</f>
        <v>0</v>
      </c>
      <c r="BL149" s="13" t="s">
        <v>113</v>
      </c>
      <c r="BM149" s="218" t="s">
        <v>235</v>
      </c>
    </row>
    <row r="150" s="11" customFormat="1" ht="25.92" customHeight="1">
      <c r="A150" s="11"/>
      <c r="B150" s="193"/>
      <c r="C150" s="194"/>
      <c r="D150" s="195" t="s">
        <v>70</v>
      </c>
      <c r="E150" s="196" t="s">
        <v>236</v>
      </c>
      <c r="F150" s="196" t="s">
        <v>237</v>
      </c>
      <c r="G150" s="194"/>
      <c r="H150" s="194"/>
      <c r="I150" s="197"/>
      <c r="J150" s="198">
        <f>BK150</f>
        <v>0</v>
      </c>
      <c r="K150" s="194"/>
      <c r="L150" s="199"/>
      <c r="M150" s="200"/>
      <c r="N150" s="201"/>
      <c r="O150" s="201"/>
      <c r="P150" s="202">
        <f>SUM(P151:P153)</f>
        <v>0</v>
      </c>
      <c r="Q150" s="201"/>
      <c r="R150" s="202">
        <f>SUM(R151:R153)</f>
        <v>0</v>
      </c>
      <c r="S150" s="201"/>
      <c r="T150" s="203">
        <f>SUM(T151:T153)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04" t="s">
        <v>79</v>
      </c>
      <c r="AT150" s="205" t="s">
        <v>70</v>
      </c>
      <c r="AU150" s="205" t="s">
        <v>71</v>
      </c>
      <c r="AY150" s="204" t="s">
        <v>114</v>
      </c>
      <c r="BK150" s="206">
        <f>SUM(BK151:BK153)</f>
        <v>0</v>
      </c>
    </row>
    <row r="151" s="2" customFormat="1" ht="14.4" customHeight="1">
      <c r="A151" s="34"/>
      <c r="B151" s="35"/>
      <c r="C151" s="207" t="s">
        <v>238</v>
      </c>
      <c r="D151" s="207" t="s">
        <v>115</v>
      </c>
      <c r="E151" s="208" t="s">
        <v>239</v>
      </c>
      <c r="F151" s="209" t="s">
        <v>240</v>
      </c>
      <c r="G151" s="210" t="s">
        <v>191</v>
      </c>
      <c r="H151" s="211">
        <v>1740</v>
      </c>
      <c r="I151" s="212"/>
      <c r="J151" s="211">
        <f>ROUND(I151*H151,2)</f>
        <v>0</v>
      </c>
      <c r="K151" s="213"/>
      <c r="L151" s="40"/>
      <c r="M151" s="214" t="s">
        <v>1</v>
      </c>
      <c r="N151" s="215" t="s">
        <v>37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8" t="s">
        <v>113</v>
      </c>
      <c r="AT151" s="218" t="s">
        <v>115</v>
      </c>
      <c r="AU151" s="218" t="s">
        <v>79</v>
      </c>
      <c r="AY151" s="13" t="s">
        <v>114</v>
      </c>
      <c r="BE151" s="219">
        <f>IF(N151="základná",J151,0)</f>
        <v>0</v>
      </c>
      <c r="BF151" s="219">
        <f>IF(N151="znížená",J151,0)</f>
        <v>0</v>
      </c>
      <c r="BG151" s="219">
        <f>IF(N151="zákl. prenesená",J151,0)</f>
        <v>0</v>
      </c>
      <c r="BH151" s="219">
        <f>IF(N151="zníž. prenesená",J151,0)</f>
        <v>0</v>
      </c>
      <c r="BI151" s="219">
        <f>IF(N151="nulová",J151,0)</f>
        <v>0</v>
      </c>
      <c r="BJ151" s="13" t="s">
        <v>119</v>
      </c>
      <c r="BK151" s="219">
        <f>ROUND(I151*H151,2)</f>
        <v>0</v>
      </c>
      <c r="BL151" s="13" t="s">
        <v>113</v>
      </c>
      <c r="BM151" s="218" t="s">
        <v>241</v>
      </c>
    </row>
    <row r="152" s="2" customFormat="1" ht="14.4" customHeight="1">
      <c r="A152" s="34"/>
      <c r="B152" s="35"/>
      <c r="C152" s="207" t="s">
        <v>192</v>
      </c>
      <c r="D152" s="207" t="s">
        <v>115</v>
      </c>
      <c r="E152" s="208" t="s">
        <v>189</v>
      </c>
      <c r="F152" s="209" t="s">
        <v>190</v>
      </c>
      <c r="G152" s="210" t="s">
        <v>191</v>
      </c>
      <c r="H152" s="211">
        <v>5276.3900000000003</v>
      </c>
      <c r="I152" s="212"/>
      <c r="J152" s="211">
        <f>ROUND(I152*H152,2)</f>
        <v>0</v>
      </c>
      <c r="K152" s="213"/>
      <c r="L152" s="40"/>
      <c r="M152" s="214" t="s">
        <v>1</v>
      </c>
      <c r="N152" s="215" t="s">
        <v>37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8" t="s">
        <v>113</v>
      </c>
      <c r="AT152" s="218" t="s">
        <v>115</v>
      </c>
      <c r="AU152" s="218" t="s">
        <v>79</v>
      </c>
      <c r="AY152" s="13" t="s">
        <v>114</v>
      </c>
      <c r="BE152" s="219">
        <f>IF(N152="základná",J152,0)</f>
        <v>0</v>
      </c>
      <c r="BF152" s="219">
        <f>IF(N152="znížená",J152,0)</f>
        <v>0</v>
      </c>
      <c r="BG152" s="219">
        <f>IF(N152="zákl. prenesená",J152,0)</f>
        <v>0</v>
      </c>
      <c r="BH152" s="219">
        <f>IF(N152="zníž. prenesená",J152,0)</f>
        <v>0</v>
      </c>
      <c r="BI152" s="219">
        <f>IF(N152="nulová",J152,0)</f>
        <v>0</v>
      </c>
      <c r="BJ152" s="13" t="s">
        <v>119</v>
      </c>
      <c r="BK152" s="219">
        <f>ROUND(I152*H152,2)</f>
        <v>0</v>
      </c>
      <c r="BL152" s="13" t="s">
        <v>113</v>
      </c>
      <c r="BM152" s="218" t="s">
        <v>242</v>
      </c>
    </row>
    <row r="153" s="2" customFormat="1" ht="14.4" customHeight="1">
      <c r="A153" s="34"/>
      <c r="B153" s="35"/>
      <c r="C153" s="207" t="s">
        <v>243</v>
      </c>
      <c r="D153" s="207" t="s">
        <v>115</v>
      </c>
      <c r="E153" s="208" t="s">
        <v>199</v>
      </c>
      <c r="F153" s="209" t="s">
        <v>200</v>
      </c>
      <c r="G153" s="210" t="s">
        <v>191</v>
      </c>
      <c r="H153" s="211">
        <v>336.38999999999999</v>
      </c>
      <c r="I153" s="212"/>
      <c r="J153" s="211">
        <f>ROUND(I153*H153,2)</f>
        <v>0</v>
      </c>
      <c r="K153" s="213"/>
      <c r="L153" s="40"/>
      <c r="M153" s="214" t="s">
        <v>1</v>
      </c>
      <c r="N153" s="215" t="s">
        <v>37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8" t="s">
        <v>113</v>
      </c>
      <c r="AT153" s="218" t="s">
        <v>115</v>
      </c>
      <c r="AU153" s="218" t="s">
        <v>79</v>
      </c>
      <c r="AY153" s="13" t="s">
        <v>114</v>
      </c>
      <c r="BE153" s="219">
        <f>IF(N153="základná",J153,0)</f>
        <v>0</v>
      </c>
      <c r="BF153" s="219">
        <f>IF(N153="znížená",J153,0)</f>
        <v>0</v>
      </c>
      <c r="BG153" s="219">
        <f>IF(N153="zákl. prenesená",J153,0)</f>
        <v>0</v>
      </c>
      <c r="BH153" s="219">
        <f>IF(N153="zníž. prenesená",J153,0)</f>
        <v>0</v>
      </c>
      <c r="BI153" s="219">
        <f>IF(N153="nulová",J153,0)</f>
        <v>0</v>
      </c>
      <c r="BJ153" s="13" t="s">
        <v>119</v>
      </c>
      <c r="BK153" s="219">
        <f>ROUND(I153*H153,2)</f>
        <v>0</v>
      </c>
      <c r="BL153" s="13" t="s">
        <v>113</v>
      </c>
      <c r="BM153" s="218" t="s">
        <v>244</v>
      </c>
    </row>
    <row r="154" s="11" customFormat="1" ht="25.92" customHeight="1">
      <c r="A154" s="11"/>
      <c r="B154" s="193"/>
      <c r="C154" s="194"/>
      <c r="D154" s="195" t="s">
        <v>70</v>
      </c>
      <c r="E154" s="196" t="s">
        <v>245</v>
      </c>
      <c r="F154" s="196" t="s">
        <v>246</v>
      </c>
      <c r="G154" s="194"/>
      <c r="H154" s="194"/>
      <c r="I154" s="197"/>
      <c r="J154" s="198">
        <f>BK154</f>
        <v>0</v>
      </c>
      <c r="K154" s="194"/>
      <c r="L154" s="199"/>
      <c r="M154" s="200"/>
      <c r="N154" s="201"/>
      <c r="O154" s="201"/>
      <c r="P154" s="202">
        <f>P155</f>
        <v>0</v>
      </c>
      <c r="Q154" s="201"/>
      <c r="R154" s="202">
        <f>R155</f>
        <v>0</v>
      </c>
      <c r="S154" s="201"/>
      <c r="T154" s="203">
        <f>T155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204" t="s">
        <v>79</v>
      </c>
      <c r="AT154" s="205" t="s">
        <v>70</v>
      </c>
      <c r="AU154" s="205" t="s">
        <v>71</v>
      </c>
      <c r="AY154" s="204" t="s">
        <v>114</v>
      </c>
      <c r="BK154" s="206">
        <f>BK155</f>
        <v>0</v>
      </c>
    </row>
    <row r="155" s="2" customFormat="1" ht="24.15" customHeight="1">
      <c r="A155" s="34"/>
      <c r="B155" s="35"/>
      <c r="C155" s="207" t="s">
        <v>197</v>
      </c>
      <c r="D155" s="207" t="s">
        <v>115</v>
      </c>
      <c r="E155" s="208" t="s">
        <v>247</v>
      </c>
      <c r="F155" s="209" t="s">
        <v>248</v>
      </c>
      <c r="G155" s="210" t="s">
        <v>166</v>
      </c>
      <c r="H155" s="211">
        <v>223.66999999999999</v>
      </c>
      <c r="I155" s="212"/>
      <c r="J155" s="211">
        <f>ROUND(I155*H155,2)</f>
        <v>0</v>
      </c>
      <c r="K155" s="213"/>
      <c r="L155" s="40"/>
      <c r="M155" s="214" t="s">
        <v>1</v>
      </c>
      <c r="N155" s="215" t="s">
        <v>37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8" t="s">
        <v>113</v>
      </c>
      <c r="AT155" s="218" t="s">
        <v>115</v>
      </c>
      <c r="AU155" s="218" t="s">
        <v>79</v>
      </c>
      <c r="AY155" s="13" t="s">
        <v>114</v>
      </c>
      <c r="BE155" s="219">
        <f>IF(N155="základná",J155,0)</f>
        <v>0</v>
      </c>
      <c r="BF155" s="219">
        <f>IF(N155="znížená",J155,0)</f>
        <v>0</v>
      </c>
      <c r="BG155" s="219">
        <f>IF(N155="zákl. prenesená",J155,0)</f>
        <v>0</v>
      </c>
      <c r="BH155" s="219">
        <f>IF(N155="zníž. prenesená",J155,0)</f>
        <v>0</v>
      </c>
      <c r="BI155" s="219">
        <f>IF(N155="nulová",J155,0)</f>
        <v>0</v>
      </c>
      <c r="BJ155" s="13" t="s">
        <v>119</v>
      </c>
      <c r="BK155" s="219">
        <f>ROUND(I155*H155,2)</f>
        <v>0</v>
      </c>
      <c r="BL155" s="13" t="s">
        <v>113</v>
      </c>
      <c r="BM155" s="218" t="s">
        <v>249</v>
      </c>
    </row>
    <row r="156" s="11" customFormat="1" ht="25.92" customHeight="1">
      <c r="A156" s="11"/>
      <c r="B156" s="193"/>
      <c r="C156" s="194"/>
      <c r="D156" s="195" t="s">
        <v>70</v>
      </c>
      <c r="E156" s="196" t="s">
        <v>250</v>
      </c>
      <c r="F156" s="196" t="s">
        <v>251</v>
      </c>
      <c r="G156" s="194"/>
      <c r="H156" s="194"/>
      <c r="I156" s="197"/>
      <c r="J156" s="198">
        <f>BK156</f>
        <v>0</v>
      </c>
      <c r="K156" s="194"/>
      <c r="L156" s="199"/>
      <c r="M156" s="200"/>
      <c r="N156" s="201"/>
      <c r="O156" s="201"/>
      <c r="P156" s="202">
        <f>SUM(P157:P163)</f>
        <v>0</v>
      </c>
      <c r="Q156" s="201"/>
      <c r="R156" s="202">
        <f>SUM(R157:R163)</f>
        <v>0</v>
      </c>
      <c r="S156" s="201"/>
      <c r="T156" s="203">
        <f>SUM(T157:T163)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204" t="s">
        <v>79</v>
      </c>
      <c r="AT156" s="205" t="s">
        <v>70</v>
      </c>
      <c r="AU156" s="205" t="s">
        <v>71</v>
      </c>
      <c r="AY156" s="204" t="s">
        <v>114</v>
      </c>
      <c r="BK156" s="206">
        <f>SUM(BK157:BK163)</f>
        <v>0</v>
      </c>
    </row>
    <row r="157" s="2" customFormat="1" ht="24.15" customHeight="1">
      <c r="A157" s="34"/>
      <c r="B157" s="35"/>
      <c r="C157" s="207" t="s">
        <v>252</v>
      </c>
      <c r="D157" s="207" t="s">
        <v>115</v>
      </c>
      <c r="E157" s="208" t="s">
        <v>253</v>
      </c>
      <c r="F157" s="209" t="s">
        <v>254</v>
      </c>
      <c r="G157" s="210" t="s">
        <v>166</v>
      </c>
      <c r="H157" s="211">
        <v>18880</v>
      </c>
      <c r="I157" s="212"/>
      <c r="J157" s="211">
        <f>ROUND(I157*H157,2)</f>
        <v>0</v>
      </c>
      <c r="K157" s="213"/>
      <c r="L157" s="40"/>
      <c r="M157" s="214" t="s">
        <v>1</v>
      </c>
      <c r="N157" s="215" t="s">
        <v>37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8" t="s">
        <v>113</v>
      </c>
      <c r="AT157" s="218" t="s">
        <v>115</v>
      </c>
      <c r="AU157" s="218" t="s">
        <v>79</v>
      </c>
      <c r="AY157" s="13" t="s">
        <v>114</v>
      </c>
      <c r="BE157" s="219">
        <f>IF(N157="základná",J157,0)</f>
        <v>0</v>
      </c>
      <c r="BF157" s="219">
        <f>IF(N157="znížená",J157,0)</f>
        <v>0</v>
      </c>
      <c r="BG157" s="219">
        <f>IF(N157="zákl. prenesená",J157,0)</f>
        <v>0</v>
      </c>
      <c r="BH157" s="219">
        <f>IF(N157="zníž. prenesená",J157,0)</f>
        <v>0</v>
      </c>
      <c r="BI157" s="219">
        <f>IF(N157="nulová",J157,0)</f>
        <v>0</v>
      </c>
      <c r="BJ157" s="13" t="s">
        <v>119</v>
      </c>
      <c r="BK157" s="219">
        <f>ROUND(I157*H157,2)</f>
        <v>0</v>
      </c>
      <c r="BL157" s="13" t="s">
        <v>113</v>
      </c>
      <c r="BM157" s="218" t="s">
        <v>255</v>
      </c>
    </row>
    <row r="158" s="2" customFormat="1" ht="24.15" customHeight="1">
      <c r="A158" s="34"/>
      <c r="B158" s="35"/>
      <c r="C158" s="207" t="s">
        <v>201</v>
      </c>
      <c r="D158" s="207" t="s">
        <v>115</v>
      </c>
      <c r="E158" s="208" t="s">
        <v>256</v>
      </c>
      <c r="F158" s="209" t="s">
        <v>257</v>
      </c>
      <c r="G158" s="210" t="s">
        <v>191</v>
      </c>
      <c r="H158" s="211">
        <v>944.60000000000002</v>
      </c>
      <c r="I158" s="212"/>
      <c r="J158" s="211">
        <f>ROUND(I158*H158,2)</f>
        <v>0</v>
      </c>
      <c r="K158" s="213"/>
      <c r="L158" s="40"/>
      <c r="M158" s="214" t="s">
        <v>1</v>
      </c>
      <c r="N158" s="215" t="s">
        <v>37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8" t="s">
        <v>113</v>
      </c>
      <c r="AT158" s="218" t="s">
        <v>115</v>
      </c>
      <c r="AU158" s="218" t="s">
        <v>79</v>
      </c>
      <c r="AY158" s="13" t="s">
        <v>114</v>
      </c>
      <c r="BE158" s="219">
        <f>IF(N158="základná",J158,0)</f>
        <v>0</v>
      </c>
      <c r="BF158" s="219">
        <f>IF(N158="znížená",J158,0)</f>
        <v>0</v>
      </c>
      <c r="BG158" s="219">
        <f>IF(N158="zákl. prenesená",J158,0)</f>
        <v>0</v>
      </c>
      <c r="BH158" s="219">
        <f>IF(N158="zníž. prenesená",J158,0)</f>
        <v>0</v>
      </c>
      <c r="BI158" s="219">
        <f>IF(N158="nulová",J158,0)</f>
        <v>0</v>
      </c>
      <c r="BJ158" s="13" t="s">
        <v>119</v>
      </c>
      <c r="BK158" s="219">
        <f>ROUND(I158*H158,2)</f>
        <v>0</v>
      </c>
      <c r="BL158" s="13" t="s">
        <v>113</v>
      </c>
      <c r="BM158" s="218" t="s">
        <v>258</v>
      </c>
    </row>
    <row r="159" s="2" customFormat="1" ht="14.4" customHeight="1">
      <c r="A159" s="34"/>
      <c r="B159" s="35"/>
      <c r="C159" s="207" t="s">
        <v>259</v>
      </c>
      <c r="D159" s="207" t="s">
        <v>115</v>
      </c>
      <c r="E159" s="208" t="s">
        <v>260</v>
      </c>
      <c r="F159" s="209" t="s">
        <v>261</v>
      </c>
      <c r="G159" s="210" t="s">
        <v>179</v>
      </c>
      <c r="H159" s="211">
        <v>200</v>
      </c>
      <c r="I159" s="212"/>
      <c r="J159" s="211">
        <f>ROUND(I159*H159,2)</f>
        <v>0</v>
      </c>
      <c r="K159" s="213"/>
      <c r="L159" s="40"/>
      <c r="M159" s="214" t="s">
        <v>1</v>
      </c>
      <c r="N159" s="215" t="s">
        <v>37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8" t="s">
        <v>113</v>
      </c>
      <c r="AT159" s="218" t="s">
        <v>115</v>
      </c>
      <c r="AU159" s="218" t="s">
        <v>79</v>
      </c>
      <c r="AY159" s="13" t="s">
        <v>114</v>
      </c>
      <c r="BE159" s="219">
        <f>IF(N159="základná",J159,0)</f>
        <v>0</v>
      </c>
      <c r="BF159" s="219">
        <f>IF(N159="znížená",J159,0)</f>
        <v>0</v>
      </c>
      <c r="BG159" s="219">
        <f>IF(N159="zákl. prenesená",J159,0)</f>
        <v>0</v>
      </c>
      <c r="BH159" s="219">
        <f>IF(N159="zníž. prenesená",J159,0)</f>
        <v>0</v>
      </c>
      <c r="BI159" s="219">
        <f>IF(N159="nulová",J159,0)</f>
        <v>0</v>
      </c>
      <c r="BJ159" s="13" t="s">
        <v>119</v>
      </c>
      <c r="BK159" s="219">
        <f>ROUND(I159*H159,2)</f>
        <v>0</v>
      </c>
      <c r="BL159" s="13" t="s">
        <v>113</v>
      </c>
      <c r="BM159" s="218" t="s">
        <v>262</v>
      </c>
    </row>
    <row r="160" s="2" customFormat="1" ht="24.15" customHeight="1">
      <c r="A160" s="34"/>
      <c r="B160" s="35"/>
      <c r="C160" s="207" t="s">
        <v>204</v>
      </c>
      <c r="D160" s="207" t="s">
        <v>115</v>
      </c>
      <c r="E160" s="208" t="s">
        <v>263</v>
      </c>
      <c r="F160" s="209" t="s">
        <v>264</v>
      </c>
      <c r="G160" s="210" t="s">
        <v>265</v>
      </c>
      <c r="H160" s="211">
        <v>36</v>
      </c>
      <c r="I160" s="212"/>
      <c r="J160" s="211">
        <f>ROUND(I160*H160,2)</f>
        <v>0</v>
      </c>
      <c r="K160" s="213"/>
      <c r="L160" s="40"/>
      <c r="M160" s="214" t="s">
        <v>1</v>
      </c>
      <c r="N160" s="215" t="s">
        <v>37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8" t="s">
        <v>113</v>
      </c>
      <c r="AT160" s="218" t="s">
        <v>115</v>
      </c>
      <c r="AU160" s="218" t="s">
        <v>79</v>
      </c>
      <c r="AY160" s="13" t="s">
        <v>114</v>
      </c>
      <c r="BE160" s="219">
        <f>IF(N160="základná",J160,0)</f>
        <v>0</v>
      </c>
      <c r="BF160" s="219">
        <f>IF(N160="znížená",J160,0)</f>
        <v>0</v>
      </c>
      <c r="BG160" s="219">
        <f>IF(N160="zákl. prenesená",J160,0)</f>
        <v>0</v>
      </c>
      <c r="BH160" s="219">
        <f>IF(N160="zníž. prenesená",J160,0)</f>
        <v>0</v>
      </c>
      <c r="BI160" s="219">
        <f>IF(N160="nulová",J160,0)</f>
        <v>0</v>
      </c>
      <c r="BJ160" s="13" t="s">
        <v>119</v>
      </c>
      <c r="BK160" s="219">
        <f>ROUND(I160*H160,2)</f>
        <v>0</v>
      </c>
      <c r="BL160" s="13" t="s">
        <v>113</v>
      </c>
      <c r="BM160" s="218" t="s">
        <v>266</v>
      </c>
    </row>
    <row r="161" s="2" customFormat="1" ht="24.15" customHeight="1">
      <c r="A161" s="34"/>
      <c r="B161" s="35"/>
      <c r="C161" s="207" t="s">
        <v>267</v>
      </c>
      <c r="D161" s="207" t="s">
        <v>115</v>
      </c>
      <c r="E161" s="208" t="s">
        <v>268</v>
      </c>
      <c r="F161" s="209" t="s">
        <v>269</v>
      </c>
      <c r="G161" s="210" t="s">
        <v>265</v>
      </c>
      <c r="H161" s="211">
        <v>14</v>
      </c>
      <c r="I161" s="212"/>
      <c r="J161" s="211">
        <f>ROUND(I161*H161,2)</f>
        <v>0</v>
      </c>
      <c r="K161" s="213"/>
      <c r="L161" s="40"/>
      <c r="M161" s="214" t="s">
        <v>1</v>
      </c>
      <c r="N161" s="215" t="s">
        <v>37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8" t="s">
        <v>113</v>
      </c>
      <c r="AT161" s="218" t="s">
        <v>115</v>
      </c>
      <c r="AU161" s="218" t="s">
        <v>79</v>
      </c>
      <c r="AY161" s="13" t="s">
        <v>114</v>
      </c>
      <c r="BE161" s="219">
        <f>IF(N161="základná",J161,0)</f>
        <v>0</v>
      </c>
      <c r="BF161" s="219">
        <f>IF(N161="znížená",J161,0)</f>
        <v>0</v>
      </c>
      <c r="BG161" s="219">
        <f>IF(N161="zákl. prenesená",J161,0)</f>
        <v>0</v>
      </c>
      <c r="BH161" s="219">
        <f>IF(N161="zníž. prenesená",J161,0)</f>
        <v>0</v>
      </c>
      <c r="BI161" s="219">
        <f>IF(N161="nulová",J161,0)</f>
        <v>0</v>
      </c>
      <c r="BJ161" s="13" t="s">
        <v>119</v>
      </c>
      <c r="BK161" s="219">
        <f>ROUND(I161*H161,2)</f>
        <v>0</v>
      </c>
      <c r="BL161" s="13" t="s">
        <v>113</v>
      </c>
      <c r="BM161" s="218" t="s">
        <v>270</v>
      </c>
    </row>
    <row r="162" s="2" customFormat="1" ht="24.15" customHeight="1">
      <c r="A162" s="34"/>
      <c r="B162" s="35"/>
      <c r="C162" s="207" t="s">
        <v>208</v>
      </c>
      <c r="D162" s="207" t="s">
        <v>115</v>
      </c>
      <c r="E162" s="208" t="s">
        <v>271</v>
      </c>
      <c r="F162" s="209" t="s">
        <v>272</v>
      </c>
      <c r="G162" s="210" t="s">
        <v>265</v>
      </c>
      <c r="H162" s="211">
        <v>28</v>
      </c>
      <c r="I162" s="212"/>
      <c r="J162" s="211">
        <f>ROUND(I162*H162,2)</f>
        <v>0</v>
      </c>
      <c r="K162" s="213"/>
      <c r="L162" s="40"/>
      <c r="M162" s="214" t="s">
        <v>1</v>
      </c>
      <c r="N162" s="215" t="s">
        <v>37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8" t="s">
        <v>113</v>
      </c>
      <c r="AT162" s="218" t="s">
        <v>115</v>
      </c>
      <c r="AU162" s="218" t="s">
        <v>79</v>
      </c>
      <c r="AY162" s="13" t="s">
        <v>114</v>
      </c>
      <c r="BE162" s="219">
        <f>IF(N162="základná",J162,0)</f>
        <v>0</v>
      </c>
      <c r="BF162" s="219">
        <f>IF(N162="znížená",J162,0)</f>
        <v>0</v>
      </c>
      <c r="BG162" s="219">
        <f>IF(N162="zákl. prenesená",J162,0)</f>
        <v>0</v>
      </c>
      <c r="BH162" s="219">
        <f>IF(N162="zníž. prenesená",J162,0)</f>
        <v>0</v>
      </c>
      <c r="BI162" s="219">
        <f>IF(N162="nulová",J162,0)</f>
        <v>0</v>
      </c>
      <c r="BJ162" s="13" t="s">
        <v>119</v>
      </c>
      <c r="BK162" s="219">
        <f>ROUND(I162*H162,2)</f>
        <v>0</v>
      </c>
      <c r="BL162" s="13" t="s">
        <v>113</v>
      </c>
      <c r="BM162" s="218" t="s">
        <v>273</v>
      </c>
    </row>
    <row r="163" s="2" customFormat="1" ht="24.15" customHeight="1">
      <c r="A163" s="34"/>
      <c r="B163" s="35"/>
      <c r="C163" s="207" t="s">
        <v>274</v>
      </c>
      <c r="D163" s="207" t="s">
        <v>115</v>
      </c>
      <c r="E163" s="208" t="s">
        <v>275</v>
      </c>
      <c r="F163" s="209" t="s">
        <v>276</v>
      </c>
      <c r="G163" s="210" t="s">
        <v>179</v>
      </c>
      <c r="H163" s="211">
        <v>895</v>
      </c>
      <c r="I163" s="212"/>
      <c r="J163" s="211">
        <f>ROUND(I163*H163,2)</f>
        <v>0</v>
      </c>
      <c r="K163" s="213"/>
      <c r="L163" s="40"/>
      <c r="M163" s="214" t="s">
        <v>1</v>
      </c>
      <c r="N163" s="215" t="s">
        <v>37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8" t="s">
        <v>113</v>
      </c>
      <c r="AT163" s="218" t="s">
        <v>115</v>
      </c>
      <c r="AU163" s="218" t="s">
        <v>79</v>
      </c>
      <c r="AY163" s="13" t="s">
        <v>114</v>
      </c>
      <c r="BE163" s="219">
        <f>IF(N163="základná",J163,0)</f>
        <v>0</v>
      </c>
      <c r="BF163" s="219">
        <f>IF(N163="znížená",J163,0)</f>
        <v>0</v>
      </c>
      <c r="BG163" s="219">
        <f>IF(N163="zákl. prenesená",J163,0)</f>
        <v>0</v>
      </c>
      <c r="BH163" s="219">
        <f>IF(N163="zníž. prenesená",J163,0)</f>
        <v>0</v>
      </c>
      <c r="BI163" s="219">
        <f>IF(N163="nulová",J163,0)</f>
        <v>0</v>
      </c>
      <c r="BJ163" s="13" t="s">
        <v>119</v>
      </c>
      <c r="BK163" s="219">
        <f>ROUND(I163*H163,2)</f>
        <v>0</v>
      </c>
      <c r="BL163" s="13" t="s">
        <v>113</v>
      </c>
      <c r="BM163" s="218" t="s">
        <v>277</v>
      </c>
    </row>
    <row r="164" s="11" customFormat="1" ht="25.92" customHeight="1">
      <c r="A164" s="11"/>
      <c r="B164" s="193"/>
      <c r="C164" s="194"/>
      <c r="D164" s="195" t="s">
        <v>70</v>
      </c>
      <c r="E164" s="196" t="s">
        <v>278</v>
      </c>
      <c r="F164" s="196" t="s">
        <v>279</v>
      </c>
      <c r="G164" s="194"/>
      <c r="H164" s="194"/>
      <c r="I164" s="197"/>
      <c r="J164" s="198">
        <f>BK164</f>
        <v>0</v>
      </c>
      <c r="K164" s="194"/>
      <c r="L164" s="199"/>
      <c r="M164" s="200"/>
      <c r="N164" s="201"/>
      <c r="O164" s="201"/>
      <c r="P164" s="202">
        <f>SUM(P165:P167)</f>
        <v>0</v>
      </c>
      <c r="Q164" s="201"/>
      <c r="R164" s="202">
        <f>SUM(R165:R167)</f>
        <v>0</v>
      </c>
      <c r="S164" s="201"/>
      <c r="T164" s="203">
        <f>SUM(T165:T167)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04" t="s">
        <v>79</v>
      </c>
      <c r="AT164" s="205" t="s">
        <v>70</v>
      </c>
      <c r="AU164" s="205" t="s">
        <v>71</v>
      </c>
      <c r="AY164" s="204" t="s">
        <v>114</v>
      </c>
      <c r="BK164" s="206">
        <f>SUM(BK165:BK167)</f>
        <v>0</v>
      </c>
    </row>
    <row r="165" s="2" customFormat="1" ht="24.15" customHeight="1">
      <c r="A165" s="34"/>
      <c r="B165" s="35"/>
      <c r="C165" s="207" t="s">
        <v>213</v>
      </c>
      <c r="D165" s="207" t="s">
        <v>115</v>
      </c>
      <c r="E165" s="208" t="s">
        <v>280</v>
      </c>
      <c r="F165" s="209" t="s">
        <v>281</v>
      </c>
      <c r="G165" s="210" t="s">
        <v>191</v>
      </c>
      <c r="H165" s="211">
        <v>1649.8399999999999</v>
      </c>
      <c r="I165" s="212"/>
      <c r="J165" s="211">
        <f>ROUND(I165*H165,2)</f>
        <v>0</v>
      </c>
      <c r="K165" s="213"/>
      <c r="L165" s="40"/>
      <c r="M165" s="214" t="s">
        <v>1</v>
      </c>
      <c r="N165" s="215" t="s">
        <v>37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8" t="s">
        <v>113</v>
      </c>
      <c r="AT165" s="218" t="s">
        <v>115</v>
      </c>
      <c r="AU165" s="218" t="s">
        <v>79</v>
      </c>
      <c r="AY165" s="13" t="s">
        <v>114</v>
      </c>
      <c r="BE165" s="219">
        <f>IF(N165="základná",J165,0)</f>
        <v>0</v>
      </c>
      <c r="BF165" s="219">
        <f>IF(N165="znížená",J165,0)</f>
        <v>0</v>
      </c>
      <c r="BG165" s="219">
        <f>IF(N165="zákl. prenesená",J165,0)</f>
        <v>0</v>
      </c>
      <c r="BH165" s="219">
        <f>IF(N165="zníž. prenesená",J165,0)</f>
        <v>0</v>
      </c>
      <c r="BI165" s="219">
        <f>IF(N165="nulová",J165,0)</f>
        <v>0</v>
      </c>
      <c r="BJ165" s="13" t="s">
        <v>119</v>
      </c>
      <c r="BK165" s="219">
        <f>ROUND(I165*H165,2)</f>
        <v>0</v>
      </c>
      <c r="BL165" s="13" t="s">
        <v>113</v>
      </c>
      <c r="BM165" s="218" t="s">
        <v>282</v>
      </c>
    </row>
    <row r="166" s="2" customFormat="1" ht="24.15" customHeight="1">
      <c r="A166" s="34"/>
      <c r="B166" s="35"/>
      <c r="C166" s="207" t="s">
        <v>283</v>
      </c>
      <c r="D166" s="207" t="s">
        <v>115</v>
      </c>
      <c r="E166" s="208" t="s">
        <v>284</v>
      </c>
      <c r="F166" s="209" t="s">
        <v>285</v>
      </c>
      <c r="G166" s="210" t="s">
        <v>191</v>
      </c>
      <c r="H166" s="211">
        <v>1612.2000000000001</v>
      </c>
      <c r="I166" s="212"/>
      <c r="J166" s="211">
        <f>ROUND(I166*H166,2)</f>
        <v>0</v>
      </c>
      <c r="K166" s="213"/>
      <c r="L166" s="40"/>
      <c r="M166" s="214" t="s">
        <v>1</v>
      </c>
      <c r="N166" s="215" t="s">
        <v>37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8" t="s">
        <v>113</v>
      </c>
      <c r="AT166" s="218" t="s">
        <v>115</v>
      </c>
      <c r="AU166" s="218" t="s">
        <v>79</v>
      </c>
      <c r="AY166" s="13" t="s">
        <v>114</v>
      </c>
      <c r="BE166" s="219">
        <f>IF(N166="základná",J166,0)</f>
        <v>0</v>
      </c>
      <c r="BF166" s="219">
        <f>IF(N166="znížená",J166,0)</f>
        <v>0</v>
      </c>
      <c r="BG166" s="219">
        <f>IF(N166="zákl. prenesená",J166,0)</f>
        <v>0</v>
      </c>
      <c r="BH166" s="219">
        <f>IF(N166="zníž. prenesená",J166,0)</f>
        <v>0</v>
      </c>
      <c r="BI166" s="219">
        <f>IF(N166="nulová",J166,0)</f>
        <v>0</v>
      </c>
      <c r="BJ166" s="13" t="s">
        <v>119</v>
      </c>
      <c r="BK166" s="219">
        <f>ROUND(I166*H166,2)</f>
        <v>0</v>
      </c>
      <c r="BL166" s="13" t="s">
        <v>113</v>
      </c>
      <c r="BM166" s="218" t="s">
        <v>286</v>
      </c>
    </row>
    <row r="167" s="2" customFormat="1" ht="24.15" customHeight="1">
      <c r="A167" s="34"/>
      <c r="B167" s="35"/>
      <c r="C167" s="207" t="s">
        <v>220</v>
      </c>
      <c r="D167" s="207" t="s">
        <v>115</v>
      </c>
      <c r="E167" s="208" t="s">
        <v>287</v>
      </c>
      <c r="F167" s="209" t="s">
        <v>288</v>
      </c>
      <c r="G167" s="210" t="s">
        <v>191</v>
      </c>
      <c r="H167" s="211">
        <v>336.38999999999999</v>
      </c>
      <c r="I167" s="212"/>
      <c r="J167" s="211">
        <f>ROUND(I167*H167,2)</f>
        <v>0</v>
      </c>
      <c r="K167" s="213"/>
      <c r="L167" s="40"/>
      <c r="M167" s="214" t="s">
        <v>1</v>
      </c>
      <c r="N167" s="215" t="s">
        <v>37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8" t="s">
        <v>113</v>
      </c>
      <c r="AT167" s="218" t="s">
        <v>115</v>
      </c>
      <c r="AU167" s="218" t="s">
        <v>79</v>
      </c>
      <c r="AY167" s="13" t="s">
        <v>114</v>
      </c>
      <c r="BE167" s="219">
        <f>IF(N167="základná",J167,0)</f>
        <v>0</v>
      </c>
      <c r="BF167" s="219">
        <f>IF(N167="znížená",J167,0)</f>
        <v>0</v>
      </c>
      <c r="BG167" s="219">
        <f>IF(N167="zákl. prenesená",J167,0)</f>
        <v>0</v>
      </c>
      <c r="BH167" s="219">
        <f>IF(N167="zníž. prenesená",J167,0)</f>
        <v>0</v>
      </c>
      <c r="BI167" s="219">
        <f>IF(N167="nulová",J167,0)</f>
        <v>0</v>
      </c>
      <c r="BJ167" s="13" t="s">
        <v>119</v>
      </c>
      <c r="BK167" s="219">
        <f>ROUND(I167*H167,2)</f>
        <v>0</v>
      </c>
      <c r="BL167" s="13" t="s">
        <v>113</v>
      </c>
      <c r="BM167" s="218" t="s">
        <v>289</v>
      </c>
    </row>
    <row r="168" s="11" customFormat="1" ht="25.92" customHeight="1">
      <c r="A168" s="11"/>
      <c r="B168" s="193"/>
      <c r="C168" s="194"/>
      <c r="D168" s="195" t="s">
        <v>70</v>
      </c>
      <c r="E168" s="196" t="s">
        <v>290</v>
      </c>
      <c r="F168" s="196" t="s">
        <v>291</v>
      </c>
      <c r="G168" s="194"/>
      <c r="H168" s="194"/>
      <c r="I168" s="197"/>
      <c r="J168" s="198">
        <f>BK168</f>
        <v>0</v>
      </c>
      <c r="K168" s="194"/>
      <c r="L168" s="199"/>
      <c r="M168" s="200"/>
      <c r="N168" s="201"/>
      <c r="O168" s="201"/>
      <c r="P168" s="202">
        <f>SUM(P169:P173)</f>
        <v>0</v>
      </c>
      <c r="Q168" s="201"/>
      <c r="R168" s="202">
        <f>SUM(R169:R173)</f>
        <v>0</v>
      </c>
      <c r="S168" s="201"/>
      <c r="T168" s="203">
        <f>SUM(T169:T173)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04" t="s">
        <v>79</v>
      </c>
      <c r="AT168" s="205" t="s">
        <v>70</v>
      </c>
      <c r="AU168" s="205" t="s">
        <v>71</v>
      </c>
      <c r="AY168" s="204" t="s">
        <v>114</v>
      </c>
      <c r="BK168" s="206">
        <f>SUM(BK169:BK173)</f>
        <v>0</v>
      </c>
    </row>
    <row r="169" s="2" customFormat="1" ht="24.15" customHeight="1">
      <c r="A169" s="34"/>
      <c r="B169" s="35"/>
      <c r="C169" s="207" t="s">
        <v>292</v>
      </c>
      <c r="D169" s="207" t="s">
        <v>115</v>
      </c>
      <c r="E169" s="208" t="s">
        <v>293</v>
      </c>
      <c r="F169" s="209" t="s">
        <v>294</v>
      </c>
      <c r="G169" s="210" t="s">
        <v>191</v>
      </c>
      <c r="H169" s="211">
        <v>72.650000000000006</v>
      </c>
      <c r="I169" s="212"/>
      <c r="J169" s="211">
        <f>ROUND(I169*H169,2)</f>
        <v>0</v>
      </c>
      <c r="K169" s="213"/>
      <c r="L169" s="40"/>
      <c r="M169" s="214" t="s">
        <v>1</v>
      </c>
      <c r="N169" s="215" t="s">
        <v>37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8" t="s">
        <v>113</v>
      </c>
      <c r="AT169" s="218" t="s">
        <v>115</v>
      </c>
      <c r="AU169" s="218" t="s">
        <v>79</v>
      </c>
      <c r="AY169" s="13" t="s">
        <v>114</v>
      </c>
      <c r="BE169" s="219">
        <f>IF(N169="základná",J169,0)</f>
        <v>0</v>
      </c>
      <c r="BF169" s="219">
        <f>IF(N169="znížená",J169,0)</f>
        <v>0</v>
      </c>
      <c r="BG169" s="219">
        <f>IF(N169="zákl. prenesená",J169,0)</f>
        <v>0</v>
      </c>
      <c r="BH169" s="219">
        <f>IF(N169="zníž. prenesená",J169,0)</f>
        <v>0</v>
      </c>
      <c r="BI169" s="219">
        <f>IF(N169="nulová",J169,0)</f>
        <v>0</v>
      </c>
      <c r="BJ169" s="13" t="s">
        <v>119</v>
      </c>
      <c r="BK169" s="219">
        <f>ROUND(I169*H169,2)</f>
        <v>0</v>
      </c>
      <c r="BL169" s="13" t="s">
        <v>113</v>
      </c>
      <c r="BM169" s="218" t="s">
        <v>295</v>
      </c>
    </row>
    <row r="170" s="2" customFormat="1" ht="24.15" customHeight="1">
      <c r="A170" s="34"/>
      <c r="B170" s="35"/>
      <c r="C170" s="207" t="s">
        <v>224</v>
      </c>
      <c r="D170" s="207" t="s">
        <v>115</v>
      </c>
      <c r="E170" s="208" t="s">
        <v>296</v>
      </c>
      <c r="F170" s="209" t="s">
        <v>297</v>
      </c>
      <c r="G170" s="210" t="s">
        <v>191</v>
      </c>
      <c r="H170" s="211">
        <v>16.640000000000001</v>
      </c>
      <c r="I170" s="212"/>
      <c r="J170" s="211">
        <f>ROUND(I170*H170,2)</f>
        <v>0</v>
      </c>
      <c r="K170" s="213"/>
      <c r="L170" s="40"/>
      <c r="M170" s="214" t="s">
        <v>1</v>
      </c>
      <c r="N170" s="215" t="s">
        <v>37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8" t="s">
        <v>113</v>
      </c>
      <c r="AT170" s="218" t="s">
        <v>115</v>
      </c>
      <c r="AU170" s="218" t="s">
        <v>79</v>
      </c>
      <c r="AY170" s="13" t="s">
        <v>114</v>
      </c>
      <c r="BE170" s="219">
        <f>IF(N170="základná",J170,0)</f>
        <v>0</v>
      </c>
      <c r="BF170" s="219">
        <f>IF(N170="znížená",J170,0)</f>
        <v>0</v>
      </c>
      <c r="BG170" s="219">
        <f>IF(N170="zákl. prenesená",J170,0)</f>
        <v>0</v>
      </c>
      <c r="BH170" s="219">
        <f>IF(N170="zníž. prenesená",J170,0)</f>
        <v>0</v>
      </c>
      <c r="BI170" s="219">
        <f>IF(N170="nulová",J170,0)</f>
        <v>0</v>
      </c>
      <c r="BJ170" s="13" t="s">
        <v>119</v>
      </c>
      <c r="BK170" s="219">
        <f>ROUND(I170*H170,2)</f>
        <v>0</v>
      </c>
      <c r="BL170" s="13" t="s">
        <v>113</v>
      </c>
      <c r="BM170" s="218" t="s">
        <v>298</v>
      </c>
    </row>
    <row r="171" s="2" customFormat="1" ht="24.15" customHeight="1">
      <c r="A171" s="34"/>
      <c r="B171" s="35"/>
      <c r="C171" s="207" t="s">
        <v>299</v>
      </c>
      <c r="D171" s="207" t="s">
        <v>115</v>
      </c>
      <c r="E171" s="208" t="s">
        <v>300</v>
      </c>
      <c r="F171" s="209" t="s">
        <v>301</v>
      </c>
      <c r="G171" s="210" t="s">
        <v>179</v>
      </c>
      <c r="H171" s="211">
        <v>320</v>
      </c>
      <c r="I171" s="212"/>
      <c r="J171" s="211">
        <f>ROUND(I171*H171,2)</f>
        <v>0</v>
      </c>
      <c r="K171" s="213"/>
      <c r="L171" s="40"/>
      <c r="M171" s="214" t="s">
        <v>1</v>
      </c>
      <c r="N171" s="215" t="s">
        <v>37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8" t="s">
        <v>113</v>
      </c>
      <c r="AT171" s="218" t="s">
        <v>115</v>
      </c>
      <c r="AU171" s="218" t="s">
        <v>79</v>
      </c>
      <c r="AY171" s="13" t="s">
        <v>114</v>
      </c>
      <c r="BE171" s="219">
        <f>IF(N171="základná",J171,0)</f>
        <v>0</v>
      </c>
      <c r="BF171" s="219">
        <f>IF(N171="znížená",J171,0)</f>
        <v>0</v>
      </c>
      <c r="BG171" s="219">
        <f>IF(N171="zákl. prenesená",J171,0)</f>
        <v>0</v>
      </c>
      <c r="BH171" s="219">
        <f>IF(N171="zníž. prenesená",J171,0)</f>
        <v>0</v>
      </c>
      <c r="BI171" s="219">
        <f>IF(N171="nulová",J171,0)</f>
        <v>0</v>
      </c>
      <c r="BJ171" s="13" t="s">
        <v>119</v>
      </c>
      <c r="BK171" s="219">
        <f>ROUND(I171*H171,2)</f>
        <v>0</v>
      </c>
      <c r="BL171" s="13" t="s">
        <v>113</v>
      </c>
      <c r="BM171" s="218" t="s">
        <v>302</v>
      </c>
    </row>
    <row r="172" s="2" customFormat="1" ht="24.15" customHeight="1">
      <c r="A172" s="34"/>
      <c r="B172" s="35"/>
      <c r="C172" s="207" t="s">
        <v>228</v>
      </c>
      <c r="D172" s="207" t="s">
        <v>115</v>
      </c>
      <c r="E172" s="208" t="s">
        <v>303</v>
      </c>
      <c r="F172" s="209" t="s">
        <v>304</v>
      </c>
      <c r="G172" s="210" t="s">
        <v>166</v>
      </c>
      <c r="H172" s="211">
        <v>3800</v>
      </c>
      <c r="I172" s="212"/>
      <c r="J172" s="211">
        <f>ROUND(I172*H172,2)</f>
        <v>0</v>
      </c>
      <c r="K172" s="213"/>
      <c r="L172" s="40"/>
      <c r="M172" s="214" t="s">
        <v>1</v>
      </c>
      <c r="N172" s="215" t="s">
        <v>37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8" t="s">
        <v>113</v>
      </c>
      <c r="AT172" s="218" t="s">
        <v>115</v>
      </c>
      <c r="AU172" s="218" t="s">
        <v>79</v>
      </c>
      <c r="AY172" s="13" t="s">
        <v>114</v>
      </c>
      <c r="BE172" s="219">
        <f>IF(N172="základná",J172,0)</f>
        <v>0</v>
      </c>
      <c r="BF172" s="219">
        <f>IF(N172="znížená",J172,0)</f>
        <v>0</v>
      </c>
      <c r="BG172" s="219">
        <f>IF(N172="zákl. prenesená",J172,0)</f>
        <v>0</v>
      </c>
      <c r="BH172" s="219">
        <f>IF(N172="zníž. prenesená",J172,0)</f>
        <v>0</v>
      </c>
      <c r="BI172" s="219">
        <f>IF(N172="nulová",J172,0)</f>
        <v>0</v>
      </c>
      <c r="BJ172" s="13" t="s">
        <v>119</v>
      </c>
      <c r="BK172" s="219">
        <f>ROUND(I172*H172,2)</f>
        <v>0</v>
      </c>
      <c r="BL172" s="13" t="s">
        <v>113</v>
      </c>
      <c r="BM172" s="218" t="s">
        <v>305</v>
      </c>
    </row>
    <row r="173" s="2" customFormat="1" ht="24.15" customHeight="1">
      <c r="A173" s="34"/>
      <c r="B173" s="35"/>
      <c r="C173" s="207" t="s">
        <v>306</v>
      </c>
      <c r="D173" s="207" t="s">
        <v>115</v>
      </c>
      <c r="E173" s="208" t="s">
        <v>307</v>
      </c>
      <c r="F173" s="209" t="s">
        <v>308</v>
      </c>
      <c r="G173" s="210" t="s">
        <v>191</v>
      </c>
      <c r="H173" s="211">
        <v>1660</v>
      </c>
      <c r="I173" s="212"/>
      <c r="J173" s="211">
        <f>ROUND(I173*H173,2)</f>
        <v>0</v>
      </c>
      <c r="K173" s="213"/>
      <c r="L173" s="40"/>
      <c r="M173" s="220" t="s">
        <v>1</v>
      </c>
      <c r="N173" s="221" t="s">
        <v>37</v>
      </c>
      <c r="O173" s="222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8" t="s">
        <v>113</v>
      </c>
      <c r="AT173" s="218" t="s">
        <v>115</v>
      </c>
      <c r="AU173" s="218" t="s">
        <v>79</v>
      </c>
      <c r="AY173" s="13" t="s">
        <v>114</v>
      </c>
      <c r="BE173" s="219">
        <f>IF(N173="základná",J173,0)</f>
        <v>0</v>
      </c>
      <c r="BF173" s="219">
        <f>IF(N173="znížená",J173,0)</f>
        <v>0</v>
      </c>
      <c r="BG173" s="219">
        <f>IF(N173="zákl. prenesená",J173,0)</f>
        <v>0</v>
      </c>
      <c r="BH173" s="219">
        <f>IF(N173="zníž. prenesená",J173,0)</f>
        <v>0</v>
      </c>
      <c r="BI173" s="219">
        <f>IF(N173="nulová",J173,0)</f>
        <v>0</v>
      </c>
      <c r="BJ173" s="13" t="s">
        <v>119</v>
      </c>
      <c r="BK173" s="219">
        <f>ROUND(I173*H173,2)</f>
        <v>0</v>
      </c>
      <c r="BL173" s="13" t="s">
        <v>113</v>
      </c>
      <c r="BM173" s="218" t="s">
        <v>309</v>
      </c>
    </row>
    <row r="174" s="2" customFormat="1" ht="6.96" customHeight="1">
      <c r="A174" s="34"/>
      <c r="B174" s="62"/>
      <c r="C174" s="63"/>
      <c r="D174" s="63"/>
      <c r="E174" s="63"/>
      <c r="F174" s="63"/>
      <c r="G174" s="63"/>
      <c r="H174" s="63"/>
      <c r="I174" s="63"/>
      <c r="J174" s="63"/>
      <c r="K174" s="63"/>
      <c r="L174" s="40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sheetProtection sheet="1" autoFilter="0" formatColumns="0" formatRows="0" objects="1" scenarios="1" spinCount="100000" saltValue="lhtqaHuNP4vGUTGMON8yLQlt++ZQYZLzZnbEHFUvZU9uXTH6ResGMJbUULbaYMBbmvHVB7s4XN2wk/noD0hkcw==" hashValue="DmqSwA84eYiqyO7RkpbbIZN4+XlBeTmrGp6Azlhh2EYBp2sY17Tv2l259c9JCXYllxn5qRrTtZRBVR4UR1feqw==" algorithmName="SHA-512" password="CC35"/>
  <autoFilter ref="C124:K17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71</v>
      </c>
    </row>
    <row r="4" s="1" customFormat="1" ht="24.96" customHeight="1">
      <c r="B4" s="16"/>
      <c r="D4" s="134" t="s">
        <v>90</v>
      </c>
      <c r="L4" s="16"/>
      <c r="M4" s="135" t="s">
        <v>9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14</v>
      </c>
      <c r="L6" s="16"/>
    </row>
    <row r="7" s="1" customFormat="1" ht="16.5" customHeight="1">
      <c r="B7" s="16"/>
      <c r="E7" s="137" t="str">
        <f>'Rekapitulácia stavby'!K6</f>
        <v>Veľký Šariš Baratoky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8" t="s">
        <v>310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16</v>
      </c>
      <c r="E11" s="34"/>
      <c r="F11" s="139" t="s">
        <v>1</v>
      </c>
      <c r="G11" s="34"/>
      <c r="H11" s="34"/>
      <c r="I11" s="136" t="s">
        <v>17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18</v>
      </c>
      <c r="E12" s="34"/>
      <c r="F12" s="139" t="s">
        <v>19</v>
      </c>
      <c r="G12" s="34"/>
      <c r="H12" s="34"/>
      <c r="I12" s="136" t="s">
        <v>20</v>
      </c>
      <c r="J12" s="140" t="str">
        <f>'Rekapitulácia stavby'!AN8</f>
        <v>1. 10. 2020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22</v>
      </c>
      <c r="E14" s="34"/>
      <c r="F14" s="34"/>
      <c r="G14" s="34"/>
      <c r="H14" s="34"/>
      <c r="I14" s="136" t="s">
        <v>23</v>
      </c>
      <c r="J14" s="139" t="str">
        <f>IF('Rekapitulácia stavby'!AN10="","",'Rekapitulácia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IF('Rekapitulácia stavby'!E11="","",'Rekapitulácia stavby'!E11)</f>
        <v xml:space="preserve"> </v>
      </c>
      <c r="F15" s="34"/>
      <c r="G15" s="34"/>
      <c r="H15" s="34"/>
      <c r="I15" s="136" t="s">
        <v>24</v>
      </c>
      <c r="J15" s="139" t="str">
        <f>IF('Rekapitulácia stavby'!AN11="","",'Rekapitulácia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25</v>
      </c>
      <c r="E17" s="34"/>
      <c r="F17" s="34"/>
      <c r="G17" s="34"/>
      <c r="H17" s="34"/>
      <c r="I17" s="136" t="s">
        <v>23</v>
      </c>
      <c r="J17" s="29" t="str">
        <f>'Rekapitulácia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'Rekapitulácia stavby'!E14</f>
        <v>Vyplň údaj</v>
      </c>
      <c r="F18" s="139"/>
      <c r="G18" s="139"/>
      <c r="H18" s="139"/>
      <c r="I18" s="136" t="s">
        <v>24</v>
      </c>
      <c r="J18" s="29" t="str">
        <f>'Rekapitulácia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27</v>
      </c>
      <c r="E20" s="34"/>
      <c r="F20" s="34"/>
      <c r="G20" s="34"/>
      <c r="H20" s="34"/>
      <c r="I20" s="136" t="s">
        <v>23</v>
      </c>
      <c r="J20" s="139" t="str">
        <f>IF('Rekapitulácia stavby'!AN16="","",'Rekapitulácia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IF('Rekapitulácia stavby'!E17="","",'Rekapitulácia stavby'!E17)</f>
        <v xml:space="preserve"> </v>
      </c>
      <c r="F21" s="34"/>
      <c r="G21" s="34"/>
      <c r="H21" s="34"/>
      <c r="I21" s="136" t="s">
        <v>24</v>
      </c>
      <c r="J21" s="139" t="str">
        <f>IF('Rekapitulácia stavby'!AN17="","",'Rekapitulácia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29</v>
      </c>
      <c r="E23" s="34"/>
      <c r="F23" s="34"/>
      <c r="G23" s="34"/>
      <c r="H23" s="34"/>
      <c r="I23" s="136" t="s">
        <v>23</v>
      </c>
      <c r="J23" s="139" t="str">
        <f>IF('Rekapitulácia stavby'!AN19="","",'Rekapitulácia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IF('Rekapitulácia stavby'!E20="","",'Rekapitulácia stavby'!E20)</f>
        <v xml:space="preserve"> </v>
      </c>
      <c r="F24" s="34"/>
      <c r="G24" s="34"/>
      <c r="H24" s="34"/>
      <c r="I24" s="136" t="s">
        <v>24</v>
      </c>
      <c r="J24" s="139" t="str">
        <f>IF('Rekapitulácia stavby'!AN20="","",'Rekapitulácia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30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31</v>
      </c>
      <c r="E30" s="34"/>
      <c r="F30" s="34"/>
      <c r="G30" s="34"/>
      <c r="H30" s="34"/>
      <c r="I30" s="34"/>
      <c r="J30" s="147">
        <f>ROUND(J126,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33</v>
      </c>
      <c r="G32" s="34"/>
      <c r="H32" s="34"/>
      <c r="I32" s="148" t="s">
        <v>32</v>
      </c>
      <c r="J32" s="148" t="s">
        <v>34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35</v>
      </c>
      <c r="E33" s="136" t="s">
        <v>36</v>
      </c>
      <c r="F33" s="150">
        <f>ROUND((SUM(BE126:BE200)),  2)</f>
        <v>0</v>
      </c>
      <c r="G33" s="34"/>
      <c r="H33" s="34"/>
      <c r="I33" s="151">
        <v>0.20000000000000001</v>
      </c>
      <c r="J33" s="150">
        <f>ROUND(((SUM(BE126:BE200))*I33),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37</v>
      </c>
      <c r="F34" s="150">
        <f>ROUND((SUM(BF126:BF200)),  2)</f>
        <v>0</v>
      </c>
      <c r="G34" s="34"/>
      <c r="H34" s="34"/>
      <c r="I34" s="151">
        <v>0.20000000000000001</v>
      </c>
      <c r="J34" s="150">
        <f>ROUND(((SUM(BF126:BF200))*I34),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38</v>
      </c>
      <c r="F35" s="150">
        <f>ROUND((SUM(BG126:BG200)),  2)</f>
        <v>0</v>
      </c>
      <c r="G35" s="34"/>
      <c r="H35" s="34"/>
      <c r="I35" s="151">
        <v>0.20000000000000001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39</v>
      </c>
      <c r="F36" s="150">
        <f>ROUND((SUM(BH126:BH200)),  2)</f>
        <v>0</v>
      </c>
      <c r="G36" s="34"/>
      <c r="H36" s="34"/>
      <c r="I36" s="151">
        <v>0.20000000000000001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40</v>
      </c>
      <c r="F37" s="150">
        <f>ROUND((SUM(BI126:BI200)),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41</v>
      </c>
      <c r="E39" s="154"/>
      <c r="F39" s="154"/>
      <c r="G39" s="155" t="s">
        <v>42</v>
      </c>
      <c r="H39" s="156" t="s">
        <v>43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44</v>
      </c>
      <c r="E50" s="160"/>
      <c r="F50" s="160"/>
      <c r="G50" s="159" t="s">
        <v>45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46</v>
      </c>
      <c r="E61" s="162"/>
      <c r="F61" s="163" t="s">
        <v>47</v>
      </c>
      <c r="G61" s="161" t="s">
        <v>46</v>
      </c>
      <c r="H61" s="162"/>
      <c r="I61" s="162"/>
      <c r="J61" s="164" t="s">
        <v>47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48</v>
      </c>
      <c r="E65" s="165"/>
      <c r="F65" s="165"/>
      <c r="G65" s="159" t="s">
        <v>49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46</v>
      </c>
      <c r="E76" s="162"/>
      <c r="F76" s="163" t="s">
        <v>47</v>
      </c>
      <c r="G76" s="161" t="s">
        <v>46</v>
      </c>
      <c r="H76" s="162"/>
      <c r="I76" s="162"/>
      <c r="J76" s="164" t="s">
        <v>47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Veľký Šariš Baratoky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200-00 - Most Baratoky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6"/>
      <c r="E89" s="36"/>
      <c r="F89" s="23" t="str">
        <f>F12</f>
        <v xml:space="preserve"> </v>
      </c>
      <c r="G89" s="36"/>
      <c r="H89" s="36"/>
      <c r="I89" s="28" t="s">
        <v>20</v>
      </c>
      <c r="J89" s="75" t="str">
        <f>IF(J12="","",J12)</f>
        <v>1. 10. 2020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6"/>
      <c r="E91" s="36"/>
      <c r="F91" s="23" t="str">
        <f>E15</f>
        <v xml:space="preserve"> </v>
      </c>
      <c r="G91" s="36"/>
      <c r="H91" s="36"/>
      <c r="I91" s="28" t="s">
        <v>27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25</v>
      </c>
      <c r="D92" s="36"/>
      <c r="E92" s="36"/>
      <c r="F92" s="23" t="str">
        <f>IF(E18="","",E18)</f>
        <v>Vyplň údaj</v>
      </c>
      <c r="G92" s="36"/>
      <c r="H92" s="36"/>
      <c r="I92" s="28" t="s">
        <v>29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J126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311</v>
      </c>
      <c r="E97" s="178"/>
      <c r="F97" s="178"/>
      <c r="G97" s="178"/>
      <c r="H97" s="178"/>
      <c r="I97" s="178"/>
      <c r="J97" s="179">
        <f>J127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312</v>
      </c>
      <c r="E98" s="178"/>
      <c r="F98" s="178"/>
      <c r="G98" s="178"/>
      <c r="H98" s="178"/>
      <c r="I98" s="178"/>
      <c r="J98" s="179">
        <f>J130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5"/>
      <c r="C99" s="176"/>
      <c r="D99" s="177" t="s">
        <v>313</v>
      </c>
      <c r="E99" s="178"/>
      <c r="F99" s="178"/>
      <c r="G99" s="178"/>
      <c r="H99" s="178"/>
      <c r="I99" s="178"/>
      <c r="J99" s="179">
        <f>J138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5"/>
      <c r="C100" s="176"/>
      <c r="D100" s="177" t="s">
        <v>314</v>
      </c>
      <c r="E100" s="178"/>
      <c r="F100" s="178"/>
      <c r="G100" s="178"/>
      <c r="H100" s="178"/>
      <c r="I100" s="178"/>
      <c r="J100" s="179">
        <f>J141</f>
        <v>0</v>
      </c>
      <c r="K100" s="176"/>
      <c r="L100" s="18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5"/>
      <c r="C101" s="176"/>
      <c r="D101" s="177" t="s">
        <v>315</v>
      </c>
      <c r="E101" s="178"/>
      <c r="F101" s="178"/>
      <c r="G101" s="178"/>
      <c r="H101" s="178"/>
      <c r="I101" s="178"/>
      <c r="J101" s="179">
        <f>J174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5"/>
      <c r="C102" s="176"/>
      <c r="D102" s="177" t="s">
        <v>316</v>
      </c>
      <c r="E102" s="178"/>
      <c r="F102" s="178"/>
      <c r="G102" s="178"/>
      <c r="H102" s="178"/>
      <c r="I102" s="178"/>
      <c r="J102" s="179">
        <f>J176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5"/>
      <c r="C103" s="176"/>
      <c r="D103" s="177" t="s">
        <v>317</v>
      </c>
      <c r="E103" s="178"/>
      <c r="F103" s="178"/>
      <c r="G103" s="178"/>
      <c r="H103" s="178"/>
      <c r="I103" s="178"/>
      <c r="J103" s="179">
        <f>J183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5"/>
      <c r="C104" s="176"/>
      <c r="D104" s="177" t="s">
        <v>318</v>
      </c>
      <c r="E104" s="178"/>
      <c r="F104" s="178"/>
      <c r="G104" s="178"/>
      <c r="H104" s="178"/>
      <c r="I104" s="178"/>
      <c r="J104" s="179">
        <f>J187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5"/>
      <c r="C105" s="176"/>
      <c r="D105" s="177" t="s">
        <v>319</v>
      </c>
      <c r="E105" s="178"/>
      <c r="F105" s="178"/>
      <c r="G105" s="178"/>
      <c r="H105" s="178"/>
      <c r="I105" s="178"/>
      <c r="J105" s="179">
        <f>J194</f>
        <v>0</v>
      </c>
      <c r="K105" s="176"/>
      <c r="L105" s="18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5"/>
      <c r="C106" s="176"/>
      <c r="D106" s="177" t="s">
        <v>320</v>
      </c>
      <c r="E106" s="178"/>
      <c r="F106" s="178"/>
      <c r="G106" s="178"/>
      <c r="H106" s="178"/>
      <c r="I106" s="178"/>
      <c r="J106" s="179">
        <f>J198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99</v>
      </c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14</v>
      </c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6"/>
      <c r="D116" s="36"/>
      <c r="E116" s="170" t="str">
        <f>E7</f>
        <v>Veľký Šariš Baratoky</v>
      </c>
      <c r="F116" s="28"/>
      <c r="G116" s="28"/>
      <c r="H116" s="28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91</v>
      </c>
      <c r="D117" s="36"/>
      <c r="E117" s="36"/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6"/>
      <c r="D118" s="36"/>
      <c r="E118" s="72" t="str">
        <f>E9</f>
        <v>200-00 - Most Baratoky</v>
      </c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18</v>
      </c>
      <c r="D120" s="36"/>
      <c r="E120" s="36"/>
      <c r="F120" s="23" t="str">
        <f>F12</f>
        <v xml:space="preserve"> </v>
      </c>
      <c r="G120" s="36"/>
      <c r="H120" s="36"/>
      <c r="I120" s="28" t="s">
        <v>20</v>
      </c>
      <c r="J120" s="75" t="str">
        <f>IF(J12="","",J12)</f>
        <v>1. 10. 2020</v>
      </c>
      <c r="K120" s="36"/>
      <c r="L120" s="5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22</v>
      </c>
      <c r="D122" s="36"/>
      <c r="E122" s="36"/>
      <c r="F122" s="23" t="str">
        <f>E15</f>
        <v xml:space="preserve"> </v>
      </c>
      <c r="G122" s="36"/>
      <c r="H122" s="36"/>
      <c r="I122" s="28" t="s">
        <v>27</v>
      </c>
      <c r="J122" s="32" t="str">
        <f>E21</f>
        <v xml:space="preserve"> </v>
      </c>
      <c r="K122" s="36"/>
      <c r="L122" s="59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25</v>
      </c>
      <c r="D123" s="36"/>
      <c r="E123" s="36"/>
      <c r="F123" s="23" t="str">
        <f>IF(E18="","",E18)</f>
        <v>Vyplň údaj</v>
      </c>
      <c r="G123" s="36"/>
      <c r="H123" s="36"/>
      <c r="I123" s="28" t="s">
        <v>29</v>
      </c>
      <c r="J123" s="32" t="str">
        <f>E24</f>
        <v xml:space="preserve"> </v>
      </c>
      <c r="K123" s="36"/>
      <c r="L123" s="59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9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0" customFormat="1" ht="29.28" customHeight="1">
      <c r="A125" s="181"/>
      <c r="B125" s="182"/>
      <c r="C125" s="183" t="s">
        <v>100</v>
      </c>
      <c r="D125" s="184" t="s">
        <v>56</v>
      </c>
      <c r="E125" s="184" t="s">
        <v>52</v>
      </c>
      <c r="F125" s="184" t="s">
        <v>53</v>
      </c>
      <c r="G125" s="184" t="s">
        <v>101</v>
      </c>
      <c r="H125" s="184" t="s">
        <v>102</v>
      </c>
      <c r="I125" s="184" t="s">
        <v>103</v>
      </c>
      <c r="J125" s="185" t="s">
        <v>95</v>
      </c>
      <c r="K125" s="186" t="s">
        <v>104</v>
      </c>
      <c r="L125" s="187"/>
      <c r="M125" s="96" t="s">
        <v>1</v>
      </c>
      <c r="N125" s="97" t="s">
        <v>35</v>
      </c>
      <c r="O125" s="97" t="s">
        <v>105</v>
      </c>
      <c r="P125" s="97" t="s">
        <v>106</v>
      </c>
      <c r="Q125" s="97" t="s">
        <v>107</v>
      </c>
      <c r="R125" s="97" t="s">
        <v>108</v>
      </c>
      <c r="S125" s="97" t="s">
        <v>109</v>
      </c>
      <c r="T125" s="98" t="s">
        <v>110</v>
      </c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</row>
    <row r="126" s="2" customFormat="1" ht="22.8" customHeight="1">
      <c r="A126" s="34"/>
      <c r="B126" s="35"/>
      <c r="C126" s="103" t="s">
        <v>96</v>
      </c>
      <c r="D126" s="36"/>
      <c r="E126" s="36"/>
      <c r="F126" s="36"/>
      <c r="G126" s="36"/>
      <c r="H126" s="36"/>
      <c r="I126" s="36"/>
      <c r="J126" s="188">
        <f>BK126</f>
        <v>0</v>
      </c>
      <c r="K126" s="36"/>
      <c r="L126" s="40"/>
      <c r="M126" s="99"/>
      <c r="N126" s="189"/>
      <c r="O126" s="100"/>
      <c r="P126" s="190">
        <f>P127+P130+P138+P141+P174+P176+P183+P187+P194+P198</f>
        <v>0</v>
      </c>
      <c r="Q126" s="100"/>
      <c r="R126" s="190">
        <f>R127+R130+R138+R141+R174+R176+R183+R187+R194+R198</f>
        <v>0</v>
      </c>
      <c r="S126" s="100"/>
      <c r="T126" s="191">
        <f>T127+T130+T138+T141+T174+T176+T183+T187+T194+T198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3" t="s">
        <v>70</v>
      </c>
      <c r="AU126" s="13" t="s">
        <v>97</v>
      </c>
      <c r="BK126" s="192">
        <f>BK127+BK130+BK138+BK141+BK174+BK176+BK183+BK187+BK194+BK198</f>
        <v>0</v>
      </c>
    </row>
    <row r="127" s="11" customFormat="1" ht="25.92" customHeight="1">
      <c r="A127" s="11"/>
      <c r="B127" s="193"/>
      <c r="C127" s="194"/>
      <c r="D127" s="195" t="s">
        <v>70</v>
      </c>
      <c r="E127" s="196" t="s">
        <v>193</v>
      </c>
      <c r="F127" s="196" t="s">
        <v>321</v>
      </c>
      <c r="G127" s="194"/>
      <c r="H127" s="194"/>
      <c r="I127" s="197"/>
      <c r="J127" s="198">
        <f>BK127</f>
        <v>0</v>
      </c>
      <c r="K127" s="194"/>
      <c r="L127" s="199"/>
      <c r="M127" s="200"/>
      <c r="N127" s="201"/>
      <c r="O127" s="201"/>
      <c r="P127" s="202">
        <f>SUM(P128:P129)</f>
        <v>0</v>
      </c>
      <c r="Q127" s="201"/>
      <c r="R127" s="202">
        <f>SUM(R128:R129)</f>
        <v>0</v>
      </c>
      <c r="S127" s="201"/>
      <c r="T127" s="203">
        <f>SUM(T128:T129)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4" t="s">
        <v>79</v>
      </c>
      <c r="AT127" s="205" t="s">
        <v>70</v>
      </c>
      <c r="AU127" s="205" t="s">
        <v>71</v>
      </c>
      <c r="AY127" s="204" t="s">
        <v>114</v>
      </c>
      <c r="BK127" s="206">
        <f>SUM(BK128:BK129)</f>
        <v>0</v>
      </c>
    </row>
    <row r="128" s="2" customFormat="1" ht="14.4" customHeight="1">
      <c r="A128" s="34"/>
      <c r="B128" s="35"/>
      <c r="C128" s="207" t="s">
        <v>79</v>
      </c>
      <c r="D128" s="207" t="s">
        <v>115</v>
      </c>
      <c r="E128" s="208" t="s">
        <v>183</v>
      </c>
      <c r="F128" s="209" t="s">
        <v>184</v>
      </c>
      <c r="G128" s="210" t="s">
        <v>166</v>
      </c>
      <c r="H128" s="211">
        <v>700</v>
      </c>
      <c r="I128" s="212"/>
      <c r="J128" s="211">
        <f>ROUND(I128*H128,2)</f>
        <v>0</v>
      </c>
      <c r="K128" s="213"/>
      <c r="L128" s="40"/>
      <c r="M128" s="214" t="s">
        <v>1</v>
      </c>
      <c r="N128" s="215" t="s">
        <v>37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8" t="s">
        <v>113</v>
      </c>
      <c r="AT128" s="218" t="s">
        <v>115</v>
      </c>
      <c r="AU128" s="218" t="s">
        <v>79</v>
      </c>
      <c r="AY128" s="13" t="s">
        <v>114</v>
      </c>
      <c r="BE128" s="219">
        <f>IF(N128="základná",J128,0)</f>
        <v>0</v>
      </c>
      <c r="BF128" s="219">
        <f>IF(N128="znížená",J128,0)</f>
        <v>0</v>
      </c>
      <c r="BG128" s="219">
        <f>IF(N128="zákl. prenesená",J128,0)</f>
        <v>0</v>
      </c>
      <c r="BH128" s="219">
        <f>IF(N128="zníž. prenesená",J128,0)</f>
        <v>0</v>
      </c>
      <c r="BI128" s="219">
        <f>IF(N128="nulová",J128,0)</f>
        <v>0</v>
      </c>
      <c r="BJ128" s="13" t="s">
        <v>119</v>
      </c>
      <c r="BK128" s="219">
        <f>ROUND(I128*H128,2)</f>
        <v>0</v>
      </c>
      <c r="BL128" s="13" t="s">
        <v>113</v>
      </c>
      <c r="BM128" s="218" t="s">
        <v>185</v>
      </c>
    </row>
    <row r="129" s="2" customFormat="1" ht="14.4" customHeight="1">
      <c r="A129" s="34"/>
      <c r="B129" s="35"/>
      <c r="C129" s="207" t="s">
        <v>119</v>
      </c>
      <c r="D129" s="207" t="s">
        <v>115</v>
      </c>
      <c r="E129" s="208" t="s">
        <v>322</v>
      </c>
      <c r="F129" s="209" t="s">
        <v>323</v>
      </c>
      <c r="G129" s="210" t="s">
        <v>166</v>
      </c>
      <c r="H129" s="211">
        <v>700</v>
      </c>
      <c r="I129" s="212"/>
      <c r="J129" s="211">
        <f>ROUND(I129*H129,2)</f>
        <v>0</v>
      </c>
      <c r="K129" s="213"/>
      <c r="L129" s="40"/>
      <c r="M129" s="214" t="s">
        <v>1</v>
      </c>
      <c r="N129" s="215" t="s">
        <v>37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8" t="s">
        <v>113</v>
      </c>
      <c r="AT129" s="218" t="s">
        <v>115</v>
      </c>
      <c r="AU129" s="218" t="s">
        <v>79</v>
      </c>
      <c r="AY129" s="13" t="s">
        <v>114</v>
      </c>
      <c r="BE129" s="219">
        <f>IF(N129="základná",J129,0)</f>
        <v>0</v>
      </c>
      <c r="BF129" s="219">
        <f>IF(N129="znížená",J129,0)</f>
        <v>0</v>
      </c>
      <c r="BG129" s="219">
        <f>IF(N129="zákl. prenesená",J129,0)</f>
        <v>0</v>
      </c>
      <c r="BH129" s="219">
        <f>IF(N129="zníž. prenesená",J129,0)</f>
        <v>0</v>
      </c>
      <c r="BI129" s="219">
        <f>IF(N129="nulová",J129,0)</f>
        <v>0</v>
      </c>
      <c r="BJ129" s="13" t="s">
        <v>119</v>
      </c>
      <c r="BK129" s="219">
        <f>ROUND(I129*H129,2)</f>
        <v>0</v>
      </c>
      <c r="BL129" s="13" t="s">
        <v>113</v>
      </c>
      <c r="BM129" s="218" t="s">
        <v>188</v>
      </c>
    </row>
    <row r="130" s="11" customFormat="1" ht="25.92" customHeight="1">
      <c r="A130" s="11"/>
      <c r="B130" s="193"/>
      <c r="C130" s="194"/>
      <c r="D130" s="195" t="s">
        <v>70</v>
      </c>
      <c r="E130" s="196" t="s">
        <v>209</v>
      </c>
      <c r="F130" s="196" t="s">
        <v>324</v>
      </c>
      <c r="G130" s="194"/>
      <c r="H130" s="194"/>
      <c r="I130" s="197"/>
      <c r="J130" s="198">
        <f>BK130</f>
        <v>0</v>
      </c>
      <c r="K130" s="194"/>
      <c r="L130" s="199"/>
      <c r="M130" s="200"/>
      <c r="N130" s="201"/>
      <c r="O130" s="201"/>
      <c r="P130" s="202">
        <f>SUM(P131:P137)</f>
        <v>0</v>
      </c>
      <c r="Q130" s="201"/>
      <c r="R130" s="202">
        <f>SUM(R131:R137)</f>
        <v>0</v>
      </c>
      <c r="S130" s="201"/>
      <c r="T130" s="203">
        <f>SUM(T131:T137)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4" t="s">
        <v>79</v>
      </c>
      <c r="AT130" s="205" t="s">
        <v>70</v>
      </c>
      <c r="AU130" s="205" t="s">
        <v>71</v>
      </c>
      <c r="AY130" s="204" t="s">
        <v>114</v>
      </c>
      <c r="BK130" s="206">
        <f>SUM(BK131:BK137)</f>
        <v>0</v>
      </c>
    </row>
    <row r="131" s="2" customFormat="1" ht="14.4" customHeight="1">
      <c r="A131" s="34"/>
      <c r="B131" s="35"/>
      <c r="C131" s="207" t="s">
        <v>124</v>
      </c>
      <c r="D131" s="207" t="s">
        <v>115</v>
      </c>
      <c r="E131" s="208" t="s">
        <v>325</v>
      </c>
      <c r="F131" s="209" t="s">
        <v>326</v>
      </c>
      <c r="G131" s="210" t="s">
        <v>327</v>
      </c>
      <c r="H131" s="211">
        <v>480</v>
      </c>
      <c r="I131" s="212"/>
      <c r="J131" s="211">
        <f>ROUND(I131*H131,2)</f>
        <v>0</v>
      </c>
      <c r="K131" s="213"/>
      <c r="L131" s="40"/>
      <c r="M131" s="214" t="s">
        <v>1</v>
      </c>
      <c r="N131" s="215" t="s">
        <v>37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8" t="s">
        <v>113</v>
      </c>
      <c r="AT131" s="218" t="s">
        <v>115</v>
      </c>
      <c r="AU131" s="218" t="s">
        <v>79</v>
      </c>
      <c r="AY131" s="13" t="s">
        <v>114</v>
      </c>
      <c r="BE131" s="219">
        <f>IF(N131="základná",J131,0)</f>
        <v>0</v>
      </c>
      <c r="BF131" s="219">
        <f>IF(N131="znížená",J131,0)</f>
        <v>0</v>
      </c>
      <c r="BG131" s="219">
        <f>IF(N131="zákl. prenesená",J131,0)</f>
        <v>0</v>
      </c>
      <c r="BH131" s="219">
        <f>IF(N131="zníž. prenesená",J131,0)</f>
        <v>0</v>
      </c>
      <c r="BI131" s="219">
        <f>IF(N131="nulová",J131,0)</f>
        <v>0</v>
      </c>
      <c r="BJ131" s="13" t="s">
        <v>119</v>
      </c>
      <c r="BK131" s="219">
        <f>ROUND(I131*H131,2)</f>
        <v>0</v>
      </c>
      <c r="BL131" s="13" t="s">
        <v>113</v>
      </c>
      <c r="BM131" s="218" t="s">
        <v>225</v>
      </c>
    </row>
    <row r="132" s="2" customFormat="1" ht="14.4" customHeight="1">
      <c r="A132" s="34"/>
      <c r="B132" s="35"/>
      <c r="C132" s="207" t="s">
        <v>113</v>
      </c>
      <c r="D132" s="207" t="s">
        <v>115</v>
      </c>
      <c r="E132" s="208" t="s">
        <v>328</v>
      </c>
      <c r="F132" s="209" t="s">
        <v>329</v>
      </c>
      <c r="G132" s="210" t="s">
        <v>191</v>
      </c>
      <c r="H132" s="211">
        <v>200</v>
      </c>
      <c r="I132" s="212"/>
      <c r="J132" s="211">
        <f>ROUND(I132*H132,2)</f>
        <v>0</v>
      </c>
      <c r="K132" s="213"/>
      <c r="L132" s="40"/>
      <c r="M132" s="214" t="s">
        <v>1</v>
      </c>
      <c r="N132" s="215" t="s">
        <v>37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8" t="s">
        <v>113</v>
      </c>
      <c r="AT132" s="218" t="s">
        <v>115</v>
      </c>
      <c r="AU132" s="218" t="s">
        <v>79</v>
      </c>
      <c r="AY132" s="13" t="s">
        <v>114</v>
      </c>
      <c r="BE132" s="219">
        <f>IF(N132="základná",J132,0)</f>
        <v>0</v>
      </c>
      <c r="BF132" s="219">
        <f>IF(N132="znížená",J132,0)</f>
        <v>0</v>
      </c>
      <c r="BG132" s="219">
        <f>IF(N132="zákl. prenesená",J132,0)</f>
        <v>0</v>
      </c>
      <c r="BH132" s="219">
        <f>IF(N132="zníž. prenesená",J132,0)</f>
        <v>0</v>
      </c>
      <c r="BI132" s="219">
        <f>IF(N132="nulová",J132,0)</f>
        <v>0</v>
      </c>
      <c r="BJ132" s="13" t="s">
        <v>119</v>
      </c>
      <c r="BK132" s="219">
        <f>ROUND(I132*H132,2)</f>
        <v>0</v>
      </c>
      <c r="BL132" s="13" t="s">
        <v>113</v>
      </c>
      <c r="BM132" s="218" t="s">
        <v>7</v>
      </c>
    </row>
    <row r="133" s="2" customFormat="1" ht="14.4" customHeight="1">
      <c r="A133" s="34"/>
      <c r="B133" s="35"/>
      <c r="C133" s="207" t="s">
        <v>131</v>
      </c>
      <c r="D133" s="207" t="s">
        <v>115</v>
      </c>
      <c r="E133" s="208" t="s">
        <v>330</v>
      </c>
      <c r="F133" s="209" t="s">
        <v>331</v>
      </c>
      <c r="G133" s="210" t="s">
        <v>191</v>
      </c>
      <c r="H133" s="211">
        <v>105</v>
      </c>
      <c r="I133" s="212"/>
      <c r="J133" s="211">
        <f>ROUND(I133*H133,2)</f>
        <v>0</v>
      </c>
      <c r="K133" s="213"/>
      <c r="L133" s="40"/>
      <c r="M133" s="214" t="s">
        <v>1</v>
      </c>
      <c r="N133" s="215" t="s">
        <v>37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8" t="s">
        <v>113</v>
      </c>
      <c r="AT133" s="218" t="s">
        <v>115</v>
      </c>
      <c r="AU133" s="218" t="s">
        <v>79</v>
      </c>
      <c r="AY133" s="13" t="s">
        <v>114</v>
      </c>
      <c r="BE133" s="219">
        <f>IF(N133="základná",J133,0)</f>
        <v>0</v>
      </c>
      <c r="BF133" s="219">
        <f>IF(N133="znížená",J133,0)</f>
        <v>0</v>
      </c>
      <c r="BG133" s="219">
        <f>IF(N133="zákl. prenesená",J133,0)</f>
        <v>0</v>
      </c>
      <c r="BH133" s="219">
        <f>IF(N133="zníž. prenesená",J133,0)</f>
        <v>0</v>
      </c>
      <c r="BI133" s="219">
        <f>IF(N133="nulová",J133,0)</f>
        <v>0</v>
      </c>
      <c r="BJ133" s="13" t="s">
        <v>119</v>
      </c>
      <c r="BK133" s="219">
        <f>ROUND(I133*H133,2)</f>
        <v>0</v>
      </c>
      <c r="BL133" s="13" t="s">
        <v>113</v>
      </c>
      <c r="BM133" s="218" t="s">
        <v>192</v>
      </c>
    </row>
    <row r="134" s="2" customFormat="1" ht="14.4" customHeight="1">
      <c r="A134" s="34"/>
      <c r="B134" s="35"/>
      <c r="C134" s="207" t="s">
        <v>136</v>
      </c>
      <c r="D134" s="207" t="s">
        <v>115</v>
      </c>
      <c r="E134" s="208" t="s">
        <v>332</v>
      </c>
      <c r="F134" s="209" t="s">
        <v>216</v>
      </c>
      <c r="G134" s="210" t="s">
        <v>191</v>
      </c>
      <c r="H134" s="211">
        <v>9</v>
      </c>
      <c r="I134" s="212"/>
      <c r="J134" s="211">
        <f>ROUND(I134*H134,2)</f>
        <v>0</v>
      </c>
      <c r="K134" s="213"/>
      <c r="L134" s="40"/>
      <c r="M134" s="214" t="s">
        <v>1</v>
      </c>
      <c r="N134" s="215" t="s">
        <v>37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8" t="s">
        <v>113</v>
      </c>
      <c r="AT134" s="218" t="s">
        <v>115</v>
      </c>
      <c r="AU134" s="218" t="s">
        <v>79</v>
      </c>
      <c r="AY134" s="13" t="s">
        <v>114</v>
      </c>
      <c r="BE134" s="219">
        <f>IF(N134="základná",J134,0)</f>
        <v>0</v>
      </c>
      <c r="BF134" s="219">
        <f>IF(N134="znížená",J134,0)</f>
        <v>0</v>
      </c>
      <c r="BG134" s="219">
        <f>IF(N134="zákl. prenesená",J134,0)</f>
        <v>0</v>
      </c>
      <c r="BH134" s="219">
        <f>IF(N134="zníž. prenesená",J134,0)</f>
        <v>0</v>
      </c>
      <c r="BI134" s="219">
        <f>IF(N134="nulová",J134,0)</f>
        <v>0</v>
      </c>
      <c r="BJ134" s="13" t="s">
        <v>119</v>
      </c>
      <c r="BK134" s="219">
        <f>ROUND(I134*H134,2)</f>
        <v>0</v>
      </c>
      <c r="BL134" s="13" t="s">
        <v>113</v>
      </c>
      <c r="BM134" s="218" t="s">
        <v>197</v>
      </c>
    </row>
    <row r="135" s="2" customFormat="1" ht="14.4" customHeight="1">
      <c r="A135" s="34"/>
      <c r="B135" s="35"/>
      <c r="C135" s="207" t="s">
        <v>140</v>
      </c>
      <c r="D135" s="207" t="s">
        <v>115</v>
      </c>
      <c r="E135" s="208" t="s">
        <v>222</v>
      </c>
      <c r="F135" s="209" t="s">
        <v>223</v>
      </c>
      <c r="G135" s="210" t="s">
        <v>191</v>
      </c>
      <c r="H135" s="211">
        <v>544</v>
      </c>
      <c r="I135" s="212"/>
      <c r="J135" s="211">
        <f>ROUND(I135*H135,2)</f>
        <v>0</v>
      </c>
      <c r="K135" s="213"/>
      <c r="L135" s="40"/>
      <c r="M135" s="214" t="s">
        <v>1</v>
      </c>
      <c r="N135" s="215" t="s">
        <v>37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8" t="s">
        <v>113</v>
      </c>
      <c r="AT135" s="218" t="s">
        <v>115</v>
      </c>
      <c r="AU135" s="218" t="s">
        <v>79</v>
      </c>
      <c r="AY135" s="13" t="s">
        <v>114</v>
      </c>
      <c r="BE135" s="219">
        <f>IF(N135="základná",J135,0)</f>
        <v>0</v>
      </c>
      <c r="BF135" s="219">
        <f>IF(N135="znížená",J135,0)</f>
        <v>0</v>
      </c>
      <c r="BG135" s="219">
        <f>IF(N135="zákl. prenesená",J135,0)</f>
        <v>0</v>
      </c>
      <c r="BH135" s="219">
        <f>IF(N135="zníž. prenesená",J135,0)</f>
        <v>0</v>
      </c>
      <c r="BI135" s="219">
        <f>IF(N135="nulová",J135,0)</f>
        <v>0</v>
      </c>
      <c r="BJ135" s="13" t="s">
        <v>119</v>
      </c>
      <c r="BK135" s="219">
        <f>ROUND(I135*H135,2)</f>
        <v>0</v>
      </c>
      <c r="BL135" s="13" t="s">
        <v>113</v>
      </c>
      <c r="BM135" s="218" t="s">
        <v>201</v>
      </c>
    </row>
    <row r="136" s="2" customFormat="1" ht="14.4" customHeight="1">
      <c r="A136" s="34"/>
      <c r="B136" s="35"/>
      <c r="C136" s="207" t="s">
        <v>144</v>
      </c>
      <c r="D136" s="207" t="s">
        <v>115</v>
      </c>
      <c r="E136" s="208" t="s">
        <v>333</v>
      </c>
      <c r="F136" s="209" t="s">
        <v>334</v>
      </c>
      <c r="G136" s="210" t="s">
        <v>191</v>
      </c>
      <c r="H136" s="211">
        <v>202</v>
      </c>
      <c r="I136" s="212"/>
      <c r="J136" s="211">
        <f>ROUND(I136*H136,2)</f>
        <v>0</v>
      </c>
      <c r="K136" s="213"/>
      <c r="L136" s="40"/>
      <c r="M136" s="214" t="s">
        <v>1</v>
      </c>
      <c r="N136" s="215" t="s">
        <v>37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8" t="s">
        <v>113</v>
      </c>
      <c r="AT136" s="218" t="s">
        <v>115</v>
      </c>
      <c r="AU136" s="218" t="s">
        <v>79</v>
      </c>
      <c r="AY136" s="13" t="s">
        <v>114</v>
      </c>
      <c r="BE136" s="219">
        <f>IF(N136="základná",J136,0)</f>
        <v>0</v>
      </c>
      <c r="BF136" s="219">
        <f>IF(N136="znížená",J136,0)</f>
        <v>0</v>
      </c>
      <c r="BG136" s="219">
        <f>IF(N136="zákl. prenesená",J136,0)</f>
        <v>0</v>
      </c>
      <c r="BH136" s="219">
        <f>IF(N136="zníž. prenesená",J136,0)</f>
        <v>0</v>
      </c>
      <c r="BI136" s="219">
        <f>IF(N136="nulová",J136,0)</f>
        <v>0</v>
      </c>
      <c r="BJ136" s="13" t="s">
        <v>119</v>
      </c>
      <c r="BK136" s="219">
        <f>ROUND(I136*H136,2)</f>
        <v>0</v>
      </c>
      <c r="BL136" s="13" t="s">
        <v>113</v>
      </c>
      <c r="BM136" s="218" t="s">
        <v>204</v>
      </c>
    </row>
    <row r="137" s="2" customFormat="1" ht="14.4" customHeight="1">
      <c r="A137" s="34"/>
      <c r="B137" s="35"/>
      <c r="C137" s="207" t="s">
        <v>148</v>
      </c>
      <c r="D137" s="207" t="s">
        <v>115</v>
      </c>
      <c r="E137" s="208" t="s">
        <v>233</v>
      </c>
      <c r="F137" s="209" t="s">
        <v>234</v>
      </c>
      <c r="G137" s="210" t="s">
        <v>166</v>
      </c>
      <c r="H137" s="211">
        <v>60</v>
      </c>
      <c r="I137" s="212"/>
      <c r="J137" s="211">
        <f>ROUND(I137*H137,2)</f>
        <v>0</v>
      </c>
      <c r="K137" s="213"/>
      <c r="L137" s="40"/>
      <c r="M137" s="214" t="s">
        <v>1</v>
      </c>
      <c r="N137" s="215" t="s">
        <v>37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8" t="s">
        <v>113</v>
      </c>
      <c r="AT137" s="218" t="s">
        <v>115</v>
      </c>
      <c r="AU137" s="218" t="s">
        <v>79</v>
      </c>
      <c r="AY137" s="13" t="s">
        <v>114</v>
      </c>
      <c r="BE137" s="219">
        <f>IF(N137="základná",J137,0)</f>
        <v>0</v>
      </c>
      <c r="BF137" s="219">
        <f>IF(N137="znížená",J137,0)</f>
        <v>0</v>
      </c>
      <c r="BG137" s="219">
        <f>IF(N137="zákl. prenesená",J137,0)</f>
        <v>0</v>
      </c>
      <c r="BH137" s="219">
        <f>IF(N137="zníž. prenesená",J137,0)</f>
        <v>0</v>
      </c>
      <c r="BI137" s="219">
        <f>IF(N137="nulová",J137,0)</f>
        <v>0</v>
      </c>
      <c r="BJ137" s="13" t="s">
        <v>119</v>
      </c>
      <c r="BK137" s="219">
        <f>ROUND(I137*H137,2)</f>
        <v>0</v>
      </c>
      <c r="BL137" s="13" t="s">
        <v>113</v>
      </c>
      <c r="BM137" s="218" t="s">
        <v>208</v>
      </c>
    </row>
    <row r="138" s="11" customFormat="1" ht="25.92" customHeight="1">
      <c r="A138" s="11"/>
      <c r="B138" s="193"/>
      <c r="C138" s="194"/>
      <c r="D138" s="195" t="s">
        <v>70</v>
      </c>
      <c r="E138" s="196" t="s">
        <v>236</v>
      </c>
      <c r="F138" s="196" t="s">
        <v>335</v>
      </c>
      <c r="G138" s="194"/>
      <c r="H138" s="194"/>
      <c r="I138" s="197"/>
      <c r="J138" s="198">
        <f>BK138</f>
        <v>0</v>
      </c>
      <c r="K138" s="194"/>
      <c r="L138" s="199"/>
      <c r="M138" s="200"/>
      <c r="N138" s="201"/>
      <c r="O138" s="201"/>
      <c r="P138" s="202">
        <f>SUM(P139:P140)</f>
        <v>0</v>
      </c>
      <c r="Q138" s="201"/>
      <c r="R138" s="202">
        <f>SUM(R139:R140)</f>
        <v>0</v>
      </c>
      <c r="S138" s="201"/>
      <c r="T138" s="203">
        <f>SUM(T139:T140)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4" t="s">
        <v>79</v>
      </c>
      <c r="AT138" s="205" t="s">
        <v>70</v>
      </c>
      <c r="AU138" s="205" t="s">
        <v>71</v>
      </c>
      <c r="AY138" s="204" t="s">
        <v>114</v>
      </c>
      <c r="BK138" s="206">
        <f>SUM(BK139:BK140)</f>
        <v>0</v>
      </c>
    </row>
    <row r="139" s="2" customFormat="1" ht="14.4" customHeight="1">
      <c r="A139" s="34"/>
      <c r="B139" s="35"/>
      <c r="C139" s="207" t="s">
        <v>176</v>
      </c>
      <c r="D139" s="207" t="s">
        <v>115</v>
      </c>
      <c r="E139" s="208" t="s">
        <v>239</v>
      </c>
      <c r="F139" s="209" t="s">
        <v>240</v>
      </c>
      <c r="G139" s="210" t="s">
        <v>191</v>
      </c>
      <c r="H139" s="211">
        <v>628</v>
      </c>
      <c r="I139" s="212"/>
      <c r="J139" s="211">
        <f>ROUND(I139*H139,2)</f>
        <v>0</v>
      </c>
      <c r="K139" s="213"/>
      <c r="L139" s="40"/>
      <c r="M139" s="214" t="s">
        <v>1</v>
      </c>
      <c r="N139" s="215" t="s">
        <v>37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8" t="s">
        <v>113</v>
      </c>
      <c r="AT139" s="218" t="s">
        <v>115</v>
      </c>
      <c r="AU139" s="218" t="s">
        <v>79</v>
      </c>
      <c r="AY139" s="13" t="s">
        <v>114</v>
      </c>
      <c r="BE139" s="219">
        <f>IF(N139="základná",J139,0)</f>
        <v>0</v>
      </c>
      <c r="BF139" s="219">
        <f>IF(N139="znížená",J139,0)</f>
        <v>0</v>
      </c>
      <c r="BG139" s="219">
        <f>IF(N139="zákl. prenesená",J139,0)</f>
        <v>0</v>
      </c>
      <c r="BH139" s="219">
        <f>IF(N139="zníž. prenesená",J139,0)</f>
        <v>0</v>
      </c>
      <c r="BI139" s="219">
        <f>IF(N139="nulová",J139,0)</f>
        <v>0</v>
      </c>
      <c r="BJ139" s="13" t="s">
        <v>119</v>
      </c>
      <c r="BK139" s="219">
        <f>ROUND(I139*H139,2)</f>
        <v>0</v>
      </c>
      <c r="BL139" s="13" t="s">
        <v>113</v>
      </c>
      <c r="BM139" s="218" t="s">
        <v>213</v>
      </c>
    </row>
    <row r="140" s="2" customFormat="1" ht="14.4" customHeight="1">
      <c r="A140" s="34"/>
      <c r="B140" s="35"/>
      <c r="C140" s="207" t="s">
        <v>198</v>
      </c>
      <c r="D140" s="207" t="s">
        <v>115</v>
      </c>
      <c r="E140" s="208" t="s">
        <v>189</v>
      </c>
      <c r="F140" s="209" t="s">
        <v>190</v>
      </c>
      <c r="G140" s="210" t="s">
        <v>191</v>
      </c>
      <c r="H140" s="211">
        <v>432</v>
      </c>
      <c r="I140" s="212"/>
      <c r="J140" s="211">
        <f>ROUND(I140*H140,2)</f>
        <v>0</v>
      </c>
      <c r="K140" s="213"/>
      <c r="L140" s="40"/>
      <c r="M140" s="214" t="s">
        <v>1</v>
      </c>
      <c r="N140" s="215" t="s">
        <v>37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8" t="s">
        <v>113</v>
      </c>
      <c r="AT140" s="218" t="s">
        <v>115</v>
      </c>
      <c r="AU140" s="218" t="s">
        <v>79</v>
      </c>
      <c r="AY140" s="13" t="s">
        <v>114</v>
      </c>
      <c r="BE140" s="219">
        <f>IF(N140="základná",J140,0)</f>
        <v>0</v>
      </c>
      <c r="BF140" s="219">
        <f>IF(N140="znížená",J140,0)</f>
        <v>0</v>
      </c>
      <c r="BG140" s="219">
        <f>IF(N140="zákl. prenesená",J140,0)</f>
        <v>0</v>
      </c>
      <c r="BH140" s="219">
        <f>IF(N140="zníž. prenesená",J140,0)</f>
        <v>0</v>
      </c>
      <c r="BI140" s="219">
        <f>IF(N140="nulová",J140,0)</f>
        <v>0</v>
      </c>
      <c r="BJ140" s="13" t="s">
        <v>119</v>
      </c>
      <c r="BK140" s="219">
        <f>ROUND(I140*H140,2)</f>
        <v>0</v>
      </c>
      <c r="BL140" s="13" t="s">
        <v>113</v>
      </c>
      <c r="BM140" s="218" t="s">
        <v>220</v>
      </c>
    </row>
    <row r="141" s="11" customFormat="1" ht="25.92" customHeight="1">
      <c r="A141" s="11"/>
      <c r="B141" s="193"/>
      <c r="C141" s="194"/>
      <c r="D141" s="195" t="s">
        <v>70</v>
      </c>
      <c r="E141" s="196" t="s">
        <v>250</v>
      </c>
      <c r="F141" s="196" t="s">
        <v>336</v>
      </c>
      <c r="G141" s="194"/>
      <c r="H141" s="194"/>
      <c r="I141" s="197"/>
      <c r="J141" s="198">
        <f>BK141</f>
        <v>0</v>
      </c>
      <c r="K141" s="194"/>
      <c r="L141" s="199"/>
      <c r="M141" s="200"/>
      <c r="N141" s="201"/>
      <c r="O141" s="201"/>
      <c r="P141" s="202">
        <f>SUM(P142:P173)</f>
        <v>0</v>
      </c>
      <c r="Q141" s="201"/>
      <c r="R141" s="202">
        <f>SUM(R142:R173)</f>
        <v>0</v>
      </c>
      <c r="S141" s="201"/>
      <c r="T141" s="203">
        <f>SUM(T142:T173)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204" t="s">
        <v>79</v>
      </c>
      <c r="AT141" s="205" t="s">
        <v>70</v>
      </c>
      <c r="AU141" s="205" t="s">
        <v>71</v>
      </c>
      <c r="AY141" s="204" t="s">
        <v>114</v>
      </c>
      <c r="BK141" s="206">
        <f>SUM(BK142:BK173)</f>
        <v>0</v>
      </c>
    </row>
    <row r="142" s="2" customFormat="1" ht="14.4" customHeight="1">
      <c r="A142" s="34"/>
      <c r="B142" s="35"/>
      <c r="C142" s="207" t="s">
        <v>180</v>
      </c>
      <c r="D142" s="207" t="s">
        <v>115</v>
      </c>
      <c r="E142" s="208" t="s">
        <v>337</v>
      </c>
      <c r="F142" s="209" t="s">
        <v>338</v>
      </c>
      <c r="G142" s="210" t="s">
        <v>191</v>
      </c>
      <c r="H142" s="211">
        <v>45</v>
      </c>
      <c r="I142" s="212"/>
      <c r="J142" s="211">
        <f>ROUND(I142*H142,2)</f>
        <v>0</v>
      </c>
      <c r="K142" s="213"/>
      <c r="L142" s="40"/>
      <c r="M142" s="214" t="s">
        <v>1</v>
      </c>
      <c r="N142" s="215" t="s">
        <v>37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8" t="s">
        <v>113</v>
      </c>
      <c r="AT142" s="218" t="s">
        <v>115</v>
      </c>
      <c r="AU142" s="218" t="s">
        <v>79</v>
      </c>
      <c r="AY142" s="13" t="s">
        <v>114</v>
      </c>
      <c r="BE142" s="219">
        <f>IF(N142="základná",J142,0)</f>
        <v>0</v>
      </c>
      <c r="BF142" s="219">
        <f>IF(N142="znížená",J142,0)</f>
        <v>0</v>
      </c>
      <c r="BG142" s="219">
        <f>IF(N142="zákl. prenesená",J142,0)</f>
        <v>0</v>
      </c>
      <c r="BH142" s="219">
        <f>IF(N142="zníž. prenesená",J142,0)</f>
        <v>0</v>
      </c>
      <c r="BI142" s="219">
        <f>IF(N142="nulová",J142,0)</f>
        <v>0</v>
      </c>
      <c r="BJ142" s="13" t="s">
        <v>119</v>
      </c>
      <c r="BK142" s="219">
        <f>ROUND(I142*H142,2)</f>
        <v>0</v>
      </c>
      <c r="BL142" s="13" t="s">
        <v>113</v>
      </c>
      <c r="BM142" s="218" t="s">
        <v>224</v>
      </c>
    </row>
    <row r="143" s="2" customFormat="1" ht="14.4" customHeight="1">
      <c r="A143" s="34"/>
      <c r="B143" s="35"/>
      <c r="C143" s="207" t="s">
        <v>205</v>
      </c>
      <c r="D143" s="207" t="s">
        <v>115</v>
      </c>
      <c r="E143" s="208" t="s">
        <v>339</v>
      </c>
      <c r="F143" s="209" t="s">
        <v>340</v>
      </c>
      <c r="G143" s="210" t="s">
        <v>166</v>
      </c>
      <c r="H143" s="211">
        <v>38</v>
      </c>
      <c r="I143" s="212"/>
      <c r="J143" s="211">
        <f>ROUND(I143*H143,2)</f>
        <v>0</v>
      </c>
      <c r="K143" s="213"/>
      <c r="L143" s="40"/>
      <c r="M143" s="214" t="s">
        <v>1</v>
      </c>
      <c r="N143" s="215" t="s">
        <v>37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8" t="s">
        <v>113</v>
      </c>
      <c r="AT143" s="218" t="s">
        <v>115</v>
      </c>
      <c r="AU143" s="218" t="s">
        <v>79</v>
      </c>
      <c r="AY143" s="13" t="s">
        <v>114</v>
      </c>
      <c r="BE143" s="219">
        <f>IF(N143="základná",J143,0)</f>
        <v>0</v>
      </c>
      <c r="BF143" s="219">
        <f>IF(N143="znížená",J143,0)</f>
        <v>0</v>
      </c>
      <c r="BG143" s="219">
        <f>IF(N143="zákl. prenesená",J143,0)</f>
        <v>0</v>
      </c>
      <c r="BH143" s="219">
        <f>IF(N143="zníž. prenesená",J143,0)</f>
        <v>0</v>
      </c>
      <c r="BI143" s="219">
        <f>IF(N143="nulová",J143,0)</f>
        <v>0</v>
      </c>
      <c r="BJ143" s="13" t="s">
        <v>119</v>
      </c>
      <c r="BK143" s="219">
        <f>ROUND(I143*H143,2)</f>
        <v>0</v>
      </c>
      <c r="BL143" s="13" t="s">
        <v>113</v>
      </c>
      <c r="BM143" s="218" t="s">
        <v>228</v>
      </c>
    </row>
    <row r="144" s="2" customFormat="1" ht="14.4" customHeight="1">
      <c r="A144" s="34"/>
      <c r="B144" s="35"/>
      <c r="C144" s="207" t="s">
        <v>185</v>
      </c>
      <c r="D144" s="207" t="s">
        <v>115</v>
      </c>
      <c r="E144" s="208" t="s">
        <v>341</v>
      </c>
      <c r="F144" s="209" t="s">
        <v>342</v>
      </c>
      <c r="G144" s="210" t="s">
        <v>173</v>
      </c>
      <c r="H144" s="211">
        <v>3.2000000000000002</v>
      </c>
      <c r="I144" s="212"/>
      <c r="J144" s="211">
        <f>ROUND(I144*H144,2)</f>
        <v>0</v>
      </c>
      <c r="K144" s="213"/>
      <c r="L144" s="40"/>
      <c r="M144" s="214" t="s">
        <v>1</v>
      </c>
      <c r="N144" s="215" t="s">
        <v>37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8" t="s">
        <v>113</v>
      </c>
      <c r="AT144" s="218" t="s">
        <v>115</v>
      </c>
      <c r="AU144" s="218" t="s">
        <v>79</v>
      </c>
      <c r="AY144" s="13" t="s">
        <v>114</v>
      </c>
      <c r="BE144" s="219">
        <f>IF(N144="základná",J144,0)</f>
        <v>0</v>
      </c>
      <c r="BF144" s="219">
        <f>IF(N144="znížená",J144,0)</f>
        <v>0</v>
      </c>
      <c r="BG144" s="219">
        <f>IF(N144="zákl. prenesená",J144,0)</f>
        <v>0</v>
      </c>
      <c r="BH144" s="219">
        <f>IF(N144="zníž. prenesená",J144,0)</f>
        <v>0</v>
      </c>
      <c r="BI144" s="219">
        <f>IF(N144="nulová",J144,0)</f>
        <v>0</v>
      </c>
      <c r="BJ144" s="13" t="s">
        <v>119</v>
      </c>
      <c r="BK144" s="219">
        <f>ROUND(I144*H144,2)</f>
        <v>0</v>
      </c>
      <c r="BL144" s="13" t="s">
        <v>113</v>
      </c>
      <c r="BM144" s="218" t="s">
        <v>232</v>
      </c>
    </row>
    <row r="145" s="2" customFormat="1" ht="14.4" customHeight="1">
      <c r="A145" s="34"/>
      <c r="B145" s="35"/>
      <c r="C145" s="207" t="s">
        <v>214</v>
      </c>
      <c r="D145" s="207" t="s">
        <v>115</v>
      </c>
      <c r="E145" s="208" t="s">
        <v>343</v>
      </c>
      <c r="F145" s="209" t="s">
        <v>344</v>
      </c>
      <c r="G145" s="210" t="s">
        <v>191</v>
      </c>
      <c r="H145" s="211">
        <v>58</v>
      </c>
      <c r="I145" s="212"/>
      <c r="J145" s="211">
        <f>ROUND(I145*H145,2)</f>
        <v>0</v>
      </c>
      <c r="K145" s="213"/>
      <c r="L145" s="40"/>
      <c r="M145" s="214" t="s">
        <v>1</v>
      </c>
      <c r="N145" s="215" t="s">
        <v>37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8" t="s">
        <v>113</v>
      </c>
      <c r="AT145" s="218" t="s">
        <v>115</v>
      </c>
      <c r="AU145" s="218" t="s">
        <v>79</v>
      </c>
      <c r="AY145" s="13" t="s">
        <v>114</v>
      </c>
      <c r="BE145" s="219">
        <f>IF(N145="základná",J145,0)</f>
        <v>0</v>
      </c>
      <c r="BF145" s="219">
        <f>IF(N145="znížená",J145,0)</f>
        <v>0</v>
      </c>
      <c r="BG145" s="219">
        <f>IF(N145="zákl. prenesená",J145,0)</f>
        <v>0</v>
      </c>
      <c r="BH145" s="219">
        <f>IF(N145="zníž. prenesená",J145,0)</f>
        <v>0</v>
      </c>
      <c r="BI145" s="219">
        <f>IF(N145="nulová",J145,0)</f>
        <v>0</v>
      </c>
      <c r="BJ145" s="13" t="s">
        <v>119</v>
      </c>
      <c r="BK145" s="219">
        <f>ROUND(I145*H145,2)</f>
        <v>0</v>
      </c>
      <c r="BL145" s="13" t="s">
        <v>113</v>
      </c>
      <c r="BM145" s="218" t="s">
        <v>235</v>
      </c>
    </row>
    <row r="146" s="2" customFormat="1" ht="14.4" customHeight="1">
      <c r="A146" s="34"/>
      <c r="B146" s="35"/>
      <c r="C146" s="207" t="s">
        <v>188</v>
      </c>
      <c r="D146" s="207" t="s">
        <v>115</v>
      </c>
      <c r="E146" s="208" t="s">
        <v>345</v>
      </c>
      <c r="F146" s="209" t="s">
        <v>346</v>
      </c>
      <c r="G146" s="210" t="s">
        <v>166</v>
      </c>
      <c r="H146" s="211">
        <v>69</v>
      </c>
      <c r="I146" s="212"/>
      <c r="J146" s="211">
        <f>ROUND(I146*H146,2)</f>
        <v>0</v>
      </c>
      <c r="K146" s="213"/>
      <c r="L146" s="40"/>
      <c r="M146" s="214" t="s">
        <v>1</v>
      </c>
      <c r="N146" s="215" t="s">
        <v>37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8" t="s">
        <v>113</v>
      </c>
      <c r="AT146" s="218" t="s">
        <v>115</v>
      </c>
      <c r="AU146" s="218" t="s">
        <v>79</v>
      </c>
      <c r="AY146" s="13" t="s">
        <v>114</v>
      </c>
      <c r="BE146" s="219">
        <f>IF(N146="základná",J146,0)</f>
        <v>0</v>
      </c>
      <c r="BF146" s="219">
        <f>IF(N146="znížená",J146,0)</f>
        <v>0</v>
      </c>
      <c r="BG146" s="219">
        <f>IF(N146="zákl. prenesená",J146,0)</f>
        <v>0</v>
      </c>
      <c r="BH146" s="219">
        <f>IF(N146="zníž. prenesená",J146,0)</f>
        <v>0</v>
      </c>
      <c r="BI146" s="219">
        <f>IF(N146="nulová",J146,0)</f>
        <v>0</v>
      </c>
      <c r="BJ146" s="13" t="s">
        <v>119</v>
      </c>
      <c r="BK146" s="219">
        <f>ROUND(I146*H146,2)</f>
        <v>0</v>
      </c>
      <c r="BL146" s="13" t="s">
        <v>113</v>
      </c>
      <c r="BM146" s="218" t="s">
        <v>241</v>
      </c>
    </row>
    <row r="147" s="2" customFormat="1" ht="14.4" customHeight="1">
      <c r="A147" s="34"/>
      <c r="B147" s="35"/>
      <c r="C147" s="207" t="s">
        <v>221</v>
      </c>
      <c r="D147" s="207" t="s">
        <v>115</v>
      </c>
      <c r="E147" s="208" t="s">
        <v>347</v>
      </c>
      <c r="F147" s="209" t="s">
        <v>348</v>
      </c>
      <c r="G147" s="210" t="s">
        <v>173</v>
      </c>
      <c r="H147" s="211">
        <v>5.0999999999999996</v>
      </c>
      <c r="I147" s="212"/>
      <c r="J147" s="211">
        <f>ROUND(I147*H147,2)</f>
        <v>0</v>
      </c>
      <c r="K147" s="213"/>
      <c r="L147" s="40"/>
      <c r="M147" s="214" t="s">
        <v>1</v>
      </c>
      <c r="N147" s="215" t="s">
        <v>37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8" t="s">
        <v>113</v>
      </c>
      <c r="AT147" s="218" t="s">
        <v>115</v>
      </c>
      <c r="AU147" s="218" t="s">
        <v>79</v>
      </c>
      <c r="AY147" s="13" t="s">
        <v>114</v>
      </c>
      <c r="BE147" s="219">
        <f>IF(N147="základná",J147,0)</f>
        <v>0</v>
      </c>
      <c r="BF147" s="219">
        <f>IF(N147="znížená",J147,0)</f>
        <v>0</v>
      </c>
      <c r="BG147" s="219">
        <f>IF(N147="zákl. prenesená",J147,0)</f>
        <v>0</v>
      </c>
      <c r="BH147" s="219">
        <f>IF(N147="zníž. prenesená",J147,0)</f>
        <v>0</v>
      </c>
      <c r="BI147" s="219">
        <f>IF(N147="nulová",J147,0)</f>
        <v>0</v>
      </c>
      <c r="BJ147" s="13" t="s">
        <v>119</v>
      </c>
      <c r="BK147" s="219">
        <f>ROUND(I147*H147,2)</f>
        <v>0</v>
      </c>
      <c r="BL147" s="13" t="s">
        <v>113</v>
      </c>
      <c r="BM147" s="218" t="s">
        <v>242</v>
      </c>
    </row>
    <row r="148" s="2" customFormat="1" ht="24.15" customHeight="1">
      <c r="A148" s="34"/>
      <c r="B148" s="35"/>
      <c r="C148" s="207" t="s">
        <v>225</v>
      </c>
      <c r="D148" s="207" t="s">
        <v>115</v>
      </c>
      <c r="E148" s="208" t="s">
        <v>349</v>
      </c>
      <c r="F148" s="209" t="s">
        <v>350</v>
      </c>
      <c r="G148" s="210" t="s">
        <v>191</v>
      </c>
      <c r="H148" s="211">
        <v>25</v>
      </c>
      <c r="I148" s="212"/>
      <c r="J148" s="211">
        <f>ROUND(I148*H148,2)</f>
        <v>0</v>
      </c>
      <c r="K148" s="213"/>
      <c r="L148" s="40"/>
      <c r="M148" s="214" t="s">
        <v>1</v>
      </c>
      <c r="N148" s="215" t="s">
        <v>37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8" t="s">
        <v>113</v>
      </c>
      <c r="AT148" s="218" t="s">
        <v>115</v>
      </c>
      <c r="AU148" s="218" t="s">
        <v>79</v>
      </c>
      <c r="AY148" s="13" t="s">
        <v>114</v>
      </c>
      <c r="BE148" s="219">
        <f>IF(N148="základná",J148,0)</f>
        <v>0</v>
      </c>
      <c r="BF148" s="219">
        <f>IF(N148="znížená",J148,0)</f>
        <v>0</v>
      </c>
      <c r="BG148" s="219">
        <f>IF(N148="zákl. prenesená",J148,0)</f>
        <v>0</v>
      </c>
      <c r="BH148" s="219">
        <f>IF(N148="zníž. prenesená",J148,0)</f>
        <v>0</v>
      </c>
      <c r="BI148" s="219">
        <f>IF(N148="nulová",J148,0)</f>
        <v>0</v>
      </c>
      <c r="BJ148" s="13" t="s">
        <v>119</v>
      </c>
      <c r="BK148" s="219">
        <f>ROUND(I148*H148,2)</f>
        <v>0</v>
      </c>
      <c r="BL148" s="13" t="s">
        <v>113</v>
      </c>
      <c r="BM148" s="218" t="s">
        <v>244</v>
      </c>
    </row>
    <row r="149" s="2" customFormat="1" ht="24.15" customHeight="1">
      <c r="A149" s="34"/>
      <c r="B149" s="35"/>
      <c r="C149" s="207" t="s">
        <v>229</v>
      </c>
      <c r="D149" s="207" t="s">
        <v>115</v>
      </c>
      <c r="E149" s="208" t="s">
        <v>351</v>
      </c>
      <c r="F149" s="209" t="s">
        <v>352</v>
      </c>
      <c r="G149" s="210" t="s">
        <v>166</v>
      </c>
      <c r="H149" s="211">
        <v>48</v>
      </c>
      <c r="I149" s="212"/>
      <c r="J149" s="211">
        <f>ROUND(I149*H149,2)</f>
        <v>0</v>
      </c>
      <c r="K149" s="213"/>
      <c r="L149" s="40"/>
      <c r="M149" s="214" t="s">
        <v>1</v>
      </c>
      <c r="N149" s="215" t="s">
        <v>37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8" t="s">
        <v>113</v>
      </c>
      <c r="AT149" s="218" t="s">
        <v>115</v>
      </c>
      <c r="AU149" s="218" t="s">
        <v>79</v>
      </c>
      <c r="AY149" s="13" t="s">
        <v>114</v>
      </c>
      <c r="BE149" s="219">
        <f>IF(N149="základná",J149,0)</f>
        <v>0</v>
      </c>
      <c r="BF149" s="219">
        <f>IF(N149="znížená",J149,0)</f>
        <v>0</v>
      </c>
      <c r="BG149" s="219">
        <f>IF(N149="zákl. prenesená",J149,0)</f>
        <v>0</v>
      </c>
      <c r="BH149" s="219">
        <f>IF(N149="zníž. prenesená",J149,0)</f>
        <v>0</v>
      </c>
      <c r="BI149" s="219">
        <f>IF(N149="nulová",J149,0)</f>
        <v>0</v>
      </c>
      <c r="BJ149" s="13" t="s">
        <v>119</v>
      </c>
      <c r="BK149" s="219">
        <f>ROUND(I149*H149,2)</f>
        <v>0</v>
      </c>
      <c r="BL149" s="13" t="s">
        <v>113</v>
      </c>
      <c r="BM149" s="218" t="s">
        <v>255</v>
      </c>
    </row>
    <row r="150" s="2" customFormat="1" ht="24.15" customHeight="1">
      <c r="A150" s="34"/>
      <c r="B150" s="35"/>
      <c r="C150" s="207" t="s">
        <v>7</v>
      </c>
      <c r="D150" s="207" t="s">
        <v>115</v>
      </c>
      <c r="E150" s="208" t="s">
        <v>353</v>
      </c>
      <c r="F150" s="209" t="s">
        <v>354</v>
      </c>
      <c r="G150" s="210" t="s">
        <v>173</v>
      </c>
      <c r="H150" s="211">
        <v>1.5</v>
      </c>
      <c r="I150" s="212"/>
      <c r="J150" s="211">
        <f>ROUND(I150*H150,2)</f>
        <v>0</v>
      </c>
      <c r="K150" s="213"/>
      <c r="L150" s="40"/>
      <c r="M150" s="214" t="s">
        <v>1</v>
      </c>
      <c r="N150" s="215" t="s">
        <v>37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8" t="s">
        <v>113</v>
      </c>
      <c r="AT150" s="218" t="s">
        <v>115</v>
      </c>
      <c r="AU150" s="218" t="s">
        <v>79</v>
      </c>
      <c r="AY150" s="13" t="s">
        <v>114</v>
      </c>
      <c r="BE150" s="219">
        <f>IF(N150="základná",J150,0)</f>
        <v>0</v>
      </c>
      <c r="BF150" s="219">
        <f>IF(N150="znížená",J150,0)</f>
        <v>0</v>
      </c>
      <c r="BG150" s="219">
        <f>IF(N150="zákl. prenesená",J150,0)</f>
        <v>0</v>
      </c>
      <c r="BH150" s="219">
        <f>IF(N150="zníž. prenesená",J150,0)</f>
        <v>0</v>
      </c>
      <c r="BI150" s="219">
        <f>IF(N150="nulová",J150,0)</f>
        <v>0</v>
      </c>
      <c r="BJ150" s="13" t="s">
        <v>119</v>
      </c>
      <c r="BK150" s="219">
        <f>ROUND(I150*H150,2)</f>
        <v>0</v>
      </c>
      <c r="BL150" s="13" t="s">
        <v>113</v>
      </c>
      <c r="BM150" s="218" t="s">
        <v>258</v>
      </c>
    </row>
    <row r="151" s="2" customFormat="1" ht="24.15" customHeight="1">
      <c r="A151" s="34"/>
      <c r="B151" s="35"/>
      <c r="C151" s="207" t="s">
        <v>238</v>
      </c>
      <c r="D151" s="207" t="s">
        <v>115</v>
      </c>
      <c r="E151" s="208" t="s">
        <v>355</v>
      </c>
      <c r="F151" s="209" t="s">
        <v>356</v>
      </c>
      <c r="G151" s="210" t="s">
        <v>191</v>
      </c>
      <c r="H151" s="211">
        <v>142</v>
      </c>
      <c r="I151" s="212"/>
      <c r="J151" s="211">
        <f>ROUND(I151*H151,2)</f>
        <v>0</v>
      </c>
      <c r="K151" s="213"/>
      <c r="L151" s="40"/>
      <c r="M151" s="214" t="s">
        <v>1</v>
      </c>
      <c r="N151" s="215" t="s">
        <v>37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8" t="s">
        <v>113</v>
      </c>
      <c r="AT151" s="218" t="s">
        <v>115</v>
      </c>
      <c r="AU151" s="218" t="s">
        <v>79</v>
      </c>
      <c r="AY151" s="13" t="s">
        <v>114</v>
      </c>
      <c r="BE151" s="219">
        <f>IF(N151="základná",J151,0)</f>
        <v>0</v>
      </c>
      <c r="BF151" s="219">
        <f>IF(N151="znížená",J151,0)</f>
        <v>0</v>
      </c>
      <c r="BG151" s="219">
        <f>IF(N151="zákl. prenesená",J151,0)</f>
        <v>0</v>
      </c>
      <c r="BH151" s="219">
        <f>IF(N151="zníž. prenesená",J151,0)</f>
        <v>0</v>
      </c>
      <c r="BI151" s="219">
        <f>IF(N151="nulová",J151,0)</f>
        <v>0</v>
      </c>
      <c r="BJ151" s="13" t="s">
        <v>119</v>
      </c>
      <c r="BK151" s="219">
        <f>ROUND(I151*H151,2)</f>
        <v>0</v>
      </c>
      <c r="BL151" s="13" t="s">
        <v>113</v>
      </c>
      <c r="BM151" s="218" t="s">
        <v>262</v>
      </c>
    </row>
    <row r="152" s="2" customFormat="1" ht="24.15" customHeight="1">
      <c r="A152" s="34"/>
      <c r="B152" s="35"/>
      <c r="C152" s="207" t="s">
        <v>192</v>
      </c>
      <c r="D152" s="207" t="s">
        <v>115</v>
      </c>
      <c r="E152" s="208" t="s">
        <v>357</v>
      </c>
      <c r="F152" s="209" t="s">
        <v>358</v>
      </c>
      <c r="G152" s="210" t="s">
        <v>166</v>
      </c>
      <c r="H152" s="211">
        <v>314</v>
      </c>
      <c r="I152" s="212"/>
      <c r="J152" s="211">
        <f>ROUND(I152*H152,2)</f>
        <v>0</v>
      </c>
      <c r="K152" s="213"/>
      <c r="L152" s="40"/>
      <c r="M152" s="214" t="s">
        <v>1</v>
      </c>
      <c r="N152" s="215" t="s">
        <v>37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8" t="s">
        <v>113</v>
      </c>
      <c r="AT152" s="218" t="s">
        <v>115</v>
      </c>
      <c r="AU152" s="218" t="s">
        <v>79</v>
      </c>
      <c r="AY152" s="13" t="s">
        <v>114</v>
      </c>
      <c r="BE152" s="219">
        <f>IF(N152="základná",J152,0)</f>
        <v>0</v>
      </c>
      <c r="BF152" s="219">
        <f>IF(N152="znížená",J152,0)</f>
        <v>0</v>
      </c>
      <c r="BG152" s="219">
        <f>IF(N152="zákl. prenesená",J152,0)</f>
        <v>0</v>
      </c>
      <c r="BH152" s="219">
        <f>IF(N152="zníž. prenesená",J152,0)</f>
        <v>0</v>
      </c>
      <c r="BI152" s="219">
        <f>IF(N152="nulová",J152,0)</f>
        <v>0</v>
      </c>
      <c r="BJ152" s="13" t="s">
        <v>119</v>
      </c>
      <c r="BK152" s="219">
        <f>ROUND(I152*H152,2)</f>
        <v>0</v>
      </c>
      <c r="BL152" s="13" t="s">
        <v>113</v>
      </c>
      <c r="BM152" s="218" t="s">
        <v>270</v>
      </c>
    </row>
    <row r="153" s="2" customFormat="1" ht="24.15" customHeight="1">
      <c r="A153" s="34"/>
      <c r="B153" s="35"/>
      <c r="C153" s="207" t="s">
        <v>243</v>
      </c>
      <c r="D153" s="207" t="s">
        <v>115</v>
      </c>
      <c r="E153" s="208" t="s">
        <v>359</v>
      </c>
      <c r="F153" s="209" t="s">
        <v>360</v>
      </c>
      <c r="G153" s="210" t="s">
        <v>173</v>
      </c>
      <c r="H153" s="211">
        <v>10.5</v>
      </c>
      <c r="I153" s="212"/>
      <c r="J153" s="211">
        <f>ROUND(I153*H153,2)</f>
        <v>0</v>
      </c>
      <c r="K153" s="213"/>
      <c r="L153" s="40"/>
      <c r="M153" s="214" t="s">
        <v>1</v>
      </c>
      <c r="N153" s="215" t="s">
        <v>37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8" t="s">
        <v>113</v>
      </c>
      <c r="AT153" s="218" t="s">
        <v>115</v>
      </c>
      <c r="AU153" s="218" t="s">
        <v>79</v>
      </c>
      <c r="AY153" s="13" t="s">
        <v>114</v>
      </c>
      <c r="BE153" s="219">
        <f>IF(N153="základná",J153,0)</f>
        <v>0</v>
      </c>
      <c r="BF153" s="219">
        <f>IF(N153="znížená",J153,0)</f>
        <v>0</v>
      </c>
      <c r="BG153" s="219">
        <f>IF(N153="zákl. prenesená",J153,0)</f>
        <v>0</v>
      </c>
      <c r="BH153" s="219">
        <f>IF(N153="zníž. prenesená",J153,0)</f>
        <v>0</v>
      </c>
      <c r="BI153" s="219">
        <f>IF(N153="nulová",J153,0)</f>
        <v>0</v>
      </c>
      <c r="BJ153" s="13" t="s">
        <v>119</v>
      </c>
      <c r="BK153" s="219">
        <f>ROUND(I153*H153,2)</f>
        <v>0</v>
      </c>
      <c r="BL153" s="13" t="s">
        <v>113</v>
      </c>
      <c r="BM153" s="218" t="s">
        <v>273</v>
      </c>
    </row>
    <row r="154" s="2" customFormat="1" ht="24.15" customHeight="1">
      <c r="A154" s="34"/>
      <c r="B154" s="35"/>
      <c r="C154" s="207" t="s">
        <v>197</v>
      </c>
      <c r="D154" s="207" t="s">
        <v>115</v>
      </c>
      <c r="E154" s="208" t="s">
        <v>361</v>
      </c>
      <c r="F154" s="209" t="s">
        <v>362</v>
      </c>
      <c r="G154" s="210" t="s">
        <v>191</v>
      </c>
      <c r="H154" s="211">
        <v>37</v>
      </c>
      <c r="I154" s="212"/>
      <c r="J154" s="211">
        <f>ROUND(I154*H154,2)</f>
        <v>0</v>
      </c>
      <c r="K154" s="213"/>
      <c r="L154" s="40"/>
      <c r="M154" s="214" t="s">
        <v>1</v>
      </c>
      <c r="N154" s="215" t="s">
        <v>37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8" t="s">
        <v>113</v>
      </c>
      <c r="AT154" s="218" t="s">
        <v>115</v>
      </c>
      <c r="AU154" s="218" t="s">
        <v>79</v>
      </c>
      <c r="AY154" s="13" t="s">
        <v>114</v>
      </c>
      <c r="BE154" s="219">
        <f>IF(N154="základná",J154,0)</f>
        <v>0</v>
      </c>
      <c r="BF154" s="219">
        <f>IF(N154="znížená",J154,0)</f>
        <v>0</v>
      </c>
      <c r="BG154" s="219">
        <f>IF(N154="zákl. prenesená",J154,0)</f>
        <v>0</v>
      </c>
      <c r="BH154" s="219">
        <f>IF(N154="zníž. prenesená",J154,0)</f>
        <v>0</v>
      </c>
      <c r="BI154" s="219">
        <f>IF(N154="nulová",J154,0)</f>
        <v>0</v>
      </c>
      <c r="BJ154" s="13" t="s">
        <v>119</v>
      </c>
      <c r="BK154" s="219">
        <f>ROUND(I154*H154,2)</f>
        <v>0</v>
      </c>
      <c r="BL154" s="13" t="s">
        <v>113</v>
      </c>
      <c r="BM154" s="218" t="s">
        <v>277</v>
      </c>
    </row>
    <row r="155" s="2" customFormat="1" ht="24.15" customHeight="1">
      <c r="A155" s="34"/>
      <c r="B155" s="35"/>
      <c r="C155" s="207" t="s">
        <v>252</v>
      </c>
      <c r="D155" s="207" t="s">
        <v>115</v>
      </c>
      <c r="E155" s="208" t="s">
        <v>363</v>
      </c>
      <c r="F155" s="209" t="s">
        <v>364</v>
      </c>
      <c r="G155" s="210" t="s">
        <v>166</v>
      </c>
      <c r="H155" s="211">
        <v>174</v>
      </c>
      <c r="I155" s="212"/>
      <c r="J155" s="211">
        <f>ROUND(I155*H155,2)</f>
        <v>0</v>
      </c>
      <c r="K155" s="213"/>
      <c r="L155" s="40"/>
      <c r="M155" s="214" t="s">
        <v>1</v>
      </c>
      <c r="N155" s="215" t="s">
        <v>37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8" t="s">
        <v>113</v>
      </c>
      <c r="AT155" s="218" t="s">
        <v>115</v>
      </c>
      <c r="AU155" s="218" t="s">
        <v>79</v>
      </c>
      <c r="AY155" s="13" t="s">
        <v>114</v>
      </c>
      <c r="BE155" s="219">
        <f>IF(N155="základná",J155,0)</f>
        <v>0</v>
      </c>
      <c r="BF155" s="219">
        <f>IF(N155="znížená",J155,0)</f>
        <v>0</v>
      </c>
      <c r="BG155" s="219">
        <f>IF(N155="zákl. prenesená",J155,0)</f>
        <v>0</v>
      </c>
      <c r="BH155" s="219">
        <f>IF(N155="zníž. prenesená",J155,0)</f>
        <v>0</v>
      </c>
      <c r="BI155" s="219">
        <f>IF(N155="nulová",J155,0)</f>
        <v>0</v>
      </c>
      <c r="BJ155" s="13" t="s">
        <v>119</v>
      </c>
      <c r="BK155" s="219">
        <f>ROUND(I155*H155,2)</f>
        <v>0</v>
      </c>
      <c r="BL155" s="13" t="s">
        <v>113</v>
      </c>
      <c r="BM155" s="218" t="s">
        <v>282</v>
      </c>
    </row>
    <row r="156" s="2" customFormat="1" ht="24.15" customHeight="1">
      <c r="A156" s="34"/>
      <c r="B156" s="35"/>
      <c r="C156" s="207" t="s">
        <v>201</v>
      </c>
      <c r="D156" s="207" t="s">
        <v>115</v>
      </c>
      <c r="E156" s="208" t="s">
        <v>365</v>
      </c>
      <c r="F156" s="209" t="s">
        <v>366</v>
      </c>
      <c r="G156" s="210" t="s">
        <v>173</v>
      </c>
      <c r="H156" s="211">
        <v>5.4000000000000004</v>
      </c>
      <c r="I156" s="212"/>
      <c r="J156" s="211">
        <f>ROUND(I156*H156,2)</f>
        <v>0</v>
      </c>
      <c r="K156" s="213"/>
      <c r="L156" s="40"/>
      <c r="M156" s="214" t="s">
        <v>1</v>
      </c>
      <c r="N156" s="215" t="s">
        <v>37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8" t="s">
        <v>113</v>
      </c>
      <c r="AT156" s="218" t="s">
        <v>115</v>
      </c>
      <c r="AU156" s="218" t="s">
        <v>79</v>
      </c>
      <c r="AY156" s="13" t="s">
        <v>114</v>
      </c>
      <c r="BE156" s="219">
        <f>IF(N156="základná",J156,0)</f>
        <v>0</v>
      </c>
      <c r="BF156" s="219">
        <f>IF(N156="znížená",J156,0)</f>
        <v>0</v>
      </c>
      <c r="BG156" s="219">
        <f>IF(N156="zákl. prenesená",J156,0)</f>
        <v>0</v>
      </c>
      <c r="BH156" s="219">
        <f>IF(N156="zníž. prenesená",J156,0)</f>
        <v>0</v>
      </c>
      <c r="BI156" s="219">
        <f>IF(N156="nulová",J156,0)</f>
        <v>0</v>
      </c>
      <c r="BJ156" s="13" t="s">
        <v>119</v>
      </c>
      <c r="BK156" s="219">
        <f>ROUND(I156*H156,2)</f>
        <v>0</v>
      </c>
      <c r="BL156" s="13" t="s">
        <v>113</v>
      </c>
      <c r="BM156" s="218" t="s">
        <v>286</v>
      </c>
    </row>
    <row r="157" s="2" customFormat="1" ht="24.15" customHeight="1">
      <c r="A157" s="34"/>
      <c r="B157" s="35"/>
      <c r="C157" s="207" t="s">
        <v>259</v>
      </c>
      <c r="D157" s="207" t="s">
        <v>115</v>
      </c>
      <c r="E157" s="208" t="s">
        <v>367</v>
      </c>
      <c r="F157" s="209" t="s">
        <v>368</v>
      </c>
      <c r="G157" s="210" t="s">
        <v>191</v>
      </c>
      <c r="H157" s="211">
        <v>28</v>
      </c>
      <c r="I157" s="212"/>
      <c r="J157" s="211">
        <f>ROUND(I157*H157,2)</f>
        <v>0</v>
      </c>
      <c r="K157" s="213"/>
      <c r="L157" s="40"/>
      <c r="M157" s="214" t="s">
        <v>1</v>
      </c>
      <c r="N157" s="215" t="s">
        <v>37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8" t="s">
        <v>113</v>
      </c>
      <c r="AT157" s="218" t="s">
        <v>115</v>
      </c>
      <c r="AU157" s="218" t="s">
        <v>79</v>
      </c>
      <c r="AY157" s="13" t="s">
        <v>114</v>
      </c>
      <c r="BE157" s="219">
        <f>IF(N157="základná",J157,0)</f>
        <v>0</v>
      </c>
      <c r="BF157" s="219">
        <f>IF(N157="znížená",J157,0)</f>
        <v>0</v>
      </c>
      <c r="BG157" s="219">
        <f>IF(N157="zákl. prenesená",J157,0)</f>
        <v>0</v>
      </c>
      <c r="BH157" s="219">
        <f>IF(N157="zníž. prenesená",J157,0)</f>
        <v>0</v>
      </c>
      <c r="BI157" s="219">
        <f>IF(N157="nulová",J157,0)</f>
        <v>0</v>
      </c>
      <c r="BJ157" s="13" t="s">
        <v>119</v>
      </c>
      <c r="BK157" s="219">
        <f>ROUND(I157*H157,2)</f>
        <v>0</v>
      </c>
      <c r="BL157" s="13" t="s">
        <v>113</v>
      </c>
      <c r="BM157" s="218" t="s">
        <v>289</v>
      </c>
    </row>
    <row r="158" s="2" customFormat="1" ht="24.15" customHeight="1">
      <c r="A158" s="34"/>
      <c r="B158" s="35"/>
      <c r="C158" s="207" t="s">
        <v>204</v>
      </c>
      <c r="D158" s="207" t="s">
        <v>115</v>
      </c>
      <c r="E158" s="208" t="s">
        <v>369</v>
      </c>
      <c r="F158" s="209" t="s">
        <v>370</v>
      </c>
      <c r="G158" s="210" t="s">
        <v>166</v>
      </c>
      <c r="H158" s="211">
        <v>22</v>
      </c>
      <c r="I158" s="212"/>
      <c r="J158" s="211">
        <f>ROUND(I158*H158,2)</f>
        <v>0</v>
      </c>
      <c r="K158" s="213"/>
      <c r="L158" s="40"/>
      <c r="M158" s="214" t="s">
        <v>1</v>
      </c>
      <c r="N158" s="215" t="s">
        <v>37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8" t="s">
        <v>113</v>
      </c>
      <c r="AT158" s="218" t="s">
        <v>115</v>
      </c>
      <c r="AU158" s="218" t="s">
        <v>79</v>
      </c>
      <c r="AY158" s="13" t="s">
        <v>114</v>
      </c>
      <c r="BE158" s="219">
        <f>IF(N158="základná",J158,0)</f>
        <v>0</v>
      </c>
      <c r="BF158" s="219">
        <f>IF(N158="znížená",J158,0)</f>
        <v>0</v>
      </c>
      <c r="BG158" s="219">
        <f>IF(N158="zákl. prenesená",J158,0)</f>
        <v>0</v>
      </c>
      <c r="BH158" s="219">
        <f>IF(N158="zníž. prenesená",J158,0)</f>
        <v>0</v>
      </c>
      <c r="BI158" s="219">
        <f>IF(N158="nulová",J158,0)</f>
        <v>0</v>
      </c>
      <c r="BJ158" s="13" t="s">
        <v>119</v>
      </c>
      <c r="BK158" s="219">
        <f>ROUND(I158*H158,2)</f>
        <v>0</v>
      </c>
      <c r="BL158" s="13" t="s">
        <v>113</v>
      </c>
      <c r="BM158" s="218" t="s">
        <v>371</v>
      </c>
    </row>
    <row r="159" s="2" customFormat="1" ht="24.15" customHeight="1">
      <c r="A159" s="34"/>
      <c r="B159" s="35"/>
      <c r="C159" s="207" t="s">
        <v>267</v>
      </c>
      <c r="D159" s="207" t="s">
        <v>115</v>
      </c>
      <c r="E159" s="208" t="s">
        <v>372</v>
      </c>
      <c r="F159" s="209" t="s">
        <v>373</v>
      </c>
      <c r="G159" s="210" t="s">
        <v>173</v>
      </c>
      <c r="H159" s="211">
        <v>2.1000000000000001</v>
      </c>
      <c r="I159" s="212"/>
      <c r="J159" s="211">
        <f>ROUND(I159*H159,2)</f>
        <v>0</v>
      </c>
      <c r="K159" s="213"/>
      <c r="L159" s="40"/>
      <c r="M159" s="214" t="s">
        <v>1</v>
      </c>
      <c r="N159" s="215" t="s">
        <v>37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8" t="s">
        <v>113</v>
      </c>
      <c r="AT159" s="218" t="s">
        <v>115</v>
      </c>
      <c r="AU159" s="218" t="s">
        <v>79</v>
      </c>
      <c r="AY159" s="13" t="s">
        <v>114</v>
      </c>
      <c r="BE159" s="219">
        <f>IF(N159="základná",J159,0)</f>
        <v>0</v>
      </c>
      <c r="BF159" s="219">
        <f>IF(N159="znížená",J159,0)</f>
        <v>0</v>
      </c>
      <c r="BG159" s="219">
        <f>IF(N159="zákl. prenesená",J159,0)</f>
        <v>0</v>
      </c>
      <c r="BH159" s="219">
        <f>IF(N159="zníž. prenesená",J159,0)</f>
        <v>0</v>
      </c>
      <c r="BI159" s="219">
        <f>IF(N159="nulová",J159,0)</f>
        <v>0</v>
      </c>
      <c r="BJ159" s="13" t="s">
        <v>119</v>
      </c>
      <c r="BK159" s="219">
        <f>ROUND(I159*H159,2)</f>
        <v>0</v>
      </c>
      <c r="BL159" s="13" t="s">
        <v>113</v>
      </c>
      <c r="BM159" s="218" t="s">
        <v>374</v>
      </c>
    </row>
    <row r="160" s="2" customFormat="1" ht="24.15" customHeight="1">
      <c r="A160" s="34"/>
      <c r="B160" s="35"/>
      <c r="C160" s="207" t="s">
        <v>208</v>
      </c>
      <c r="D160" s="207" t="s">
        <v>115</v>
      </c>
      <c r="E160" s="208" t="s">
        <v>375</v>
      </c>
      <c r="F160" s="209" t="s">
        <v>376</v>
      </c>
      <c r="G160" s="210" t="s">
        <v>191</v>
      </c>
      <c r="H160" s="211">
        <v>408</v>
      </c>
      <c r="I160" s="212"/>
      <c r="J160" s="211">
        <f>ROUND(I160*H160,2)</f>
        <v>0</v>
      </c>
      <c r="K160" s="213"/>
      <c r="L160" s="40"/>
      <c r="M160" s="214" t="s">
        <v>1</v>
      </c>
      <c r="N160" s="215" t="s">
        <v>37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8" t="s">
        <v>113</v>
      </c>
      <c r="AT160" s="218" t="s">
        <v>115</v>
      </c>
      <c r="AU160" s="218" t="s">
        <v>79</v>
      </c>
      <c r="AY160" s="13" t="s">
        <v>114</v>
      </c>
      <c r="BE160" s="219">
        <f>IF(N160="základná",J160,0)</f>
        <v>0</v>
      </c>
      <c r="BF160" s="219">
        <f>IF(N160="znížená",J160,0)</f>
        <v>0</v>
      </c>
      <c r="BG160" s="219">
        <f>IF(N160="zákl. prenesená",J160,0)</f>
        <v>0</v>
      </c>
      <c r="BH160" s="219">
        <f>IF(N160="zníž. prenesená",J160,0)</f>
        <v>0</v>
      </c>
      <c r="BI160" s="219">
        <f>IF(N160="nulová",J160,0)</f>
        <v>0</v>
      </c>
      <c r="BJ160" s="13" t="s">
        <v>119</v>
      </c>
      <c r="BK160" s="219">
        <f>ROUND(I160*H160,2)</f>
        <v>0</v>
      </c>
      <c r="BL160" s="13" t="s">
        <v>113</v>
      </c>
      <c r="BM160" s="218" t="s">
        <v>377</v>
      </c>
    </row>
    <row r="161" s="2" customFormat="1" ht="24.15" customHeight="1">
      <c r="A161" s="34"/>
      <c r="B161" s="35"/>
      <c r="C161" s="207" t="s">
        <v>274</v>
      </c>
      <c r="D161" s="207" t="s">
        <v>115</v>
      </c>
      <c r="E161" s="208" t="s">
        <v>378</v>
      </c>
      <c r="F161" s="209" t="s">
        <v>379</v>
      </c>
      <c r="G161" s="210" t="s">
        <v>166</v>
      </c>
      <c r="H161" s="211">
        <v>629</v>
      </c>
      <c r="I161" s="212"/>
      <c r="J161" s="211">
        <f>ROUND(I161*H161,2)</f>
        <v>0</v>
      </c>
      <c r="K161" s="213"/>
      <c r="L161" s="40"/>
      <c r="M161" s="214" t="s">
        <v>1</v>
      </c>
      <c r="N161" s="215" t="s">
        <v>37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8" t="s">
        <v>113</v>
      </c>
      <c r="AT161" s="218" t="s">
        <v>115</v>
      </c>
      <c r="AU161" s="218" t="s">
        <v>79</v>
      </c>
      <c r="AY161" s="13" t="s">
        <v>114</v>
      </c>
      <c r="BE161" s="219">
        <f>IF(N161="základná",J161,0)</f>
        <v>0</v>
      </c>
      <c r="BF161" s="219">
        <f>IF(N161="znížená",J161,0)</f>
        <v>0</v>
      </c>
      <c r="BG161" s="219">
        <f>IF(N161="zákl. prenesená",J161,0)</f>
        <v>0</v>
      </c>
      <c r="BH161" s="219">
        <f>IF(N161="zníž. prenesená",J161,0)</f>
        <v>0</v>
      </c>
      <c r="BI161" s="219">
        <f>IF(N161="nulová",J161,0)</f>
        <v>0</v>
      </c>
      <c r="BJ161" s="13" t="s">
        <v>119</v>
      </c>
      <c r="BK161" s="219">
        <f>ROUND(I161*H161,2)</f>
        <v>0</v>
      </c>
      <c r="BL161" s="13" t="s">
        <v>113</v>
      </c>
      <c r="BM161" s="218" t="s">
        <v>380</v>
      </c>
    </row>
    <row r="162" s="2" customFormat="1" ht="24.15" customHeight="1">
      <c r="A162" s="34"/>
      <c r="B162" s="35"/>
      <c r="C162" s="207" t="s">
        <v>213</v>
      </c>
      <c r="D162" s="207" t="s">
        <v>115</v>
      </c>
      <c r="E162" s="208" t="s">
        <v>381</v>
      </c>
      <c r="F162" s="209" t="s">
        <v>382</v>
      </c>
      <c r="G162" s="210" t="s">
        <v>173</v>
      </c>
      <c r="H162" s="211">
        <v>51.100000000000001</v>
      </c>
      <c r="I162" s="212"/>
      <c r="J162" s="211">
        <f>ROUND(I162*H162,2)</f>
        <v>0</v>
      </c>
      <c r="K162" s="213"/>
      <c r="L162" s="40"/>
      <c r="M162" s="214" t="s">
        <v>1</v>
      </c>
      <c r="N162" s="215" t="s">
        <v>37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8" t="s">
        <v>113</v>
      </c>
      <c r="AT162" s="218" t="s">
        <v>115</v>
      </c>
      <c r="AU162" s="218" t="s">
        <v>79</v>
      </c>
      <c r="AY162" s="13" t="s">
        <v>114</v>
      </c>
      <c r="BE162" s="219">
        <f>IF(N162="základná",J162,0)</f>
        <v>0</v>
      </c>
      <c r="BF162" s="219">
        <f>IF(N162="znížená",J162,0)</f>
        <v>0</v>
      </c>
      <c r="BG162" s="219">
        <f>IF(N162="zákl. prenesená",J162,0)</f>
        <v>0</v>
      </c>
      <c r="BH162" s="219">
        <f>IF(N162="zníž. prenesená",J162,0)</f>
        <v>0</v>
      </c>
      <c r="BI162" s="219">
        <f>IF(N162="nulová",J162,0)</f>
        <v>0</v>
      </c>
      <c r="BJ162" s="13" t="s">
        <v>119</v>
      </c>
      <c r="BK162" s="219">
        <f>ROUND(I162*H162,2)</f>
        <v>0</v>
      </c>
      <c r="BL162" s="13" t="s">
        <v>113</v>
      </c>
      <c r="BM162" s="218" t="s">
        <v>383</v>
      </c>
    </row>
    <row r="163" s="2" customFormat="1" ht="24.15" customHeight="1">
      <c r="A163" s="34"/>
      <c r="B163" s="35"/>
      <c r="C163" s="207" t="s">
        <v>283</v>
      </c>
      <c r="D163" s="207" t="s">
        <v>115</v>
      </c>
      <c r="E163" s="208" t="s">
        <v>384</v>
      </c>
      <c r="F163" s="209" t="s">
        <v>385</v>
      </c>
      <c r="G163" s="210" t="s">
        <v>173</v>
      </c>
      <c r="H163" s="211">
        <v>14.199999999999999</v>
      </c>
      <c r="I163" s="212"/>
      <c r="J163" s="211">
        <f>ROUND(I163*H163,2)</f>
        <v>0</v>
      </c>
      <c r="K163" s="213"/>
      <c r="L163" s="40"/>
      <c r="M163" s="214" t="s">
        <v>1</v>
      </c>
      <c r="N163" s="215" t="s">
        <v>37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8" t="s">
        <v>113</v>
      </c>
      <c r="AT163" s="218" t="s">
        <v>115</v>
      </c>
      <c r="AU163" s="218" t="s">
        <v>79</v>
      </c>
      <c r="AY163" s="13" t="s">
        <v>114</v>
      </c>
      <c r="BE163" s="219">
        <f>IF(N163="základná",J163,0)</f>
        <v>0</v>
      </c>
      <c r="BF163" s="219">
        <f>IF(N163="znížená",J163,0)</f>
        <v>0</v>
      </c>
      <c r="BG163" s="219">
        <f>IF(N163="zákl. prenesená",J163,0)</f>
        <v>0</v>
      </c>
      <c r="BH163" s="219">
        <f>IF(N163="zníž. prenesená",J163,0)</f>
        <v>0</v>
      </c>
      <c r="BI163" s="219">
        <f>IF(N163="nulová",J163,0)</f>
        <v>0</v>
      </c>
      <c r="BJ163" s="13" t="s">
        <v>119</v>
      </c>
      <c r="BK163" s="219">
        <f>ROUND(I163*H163,2)</f>
        <v>0</v>
      </c>
      <c r="BL163" s="13" t="s">
        <v>113</v>
      </c>
      <c r="BM163" s="218" t="s">
        <v>386</v>
      </c>
    </row>
    <row r="164" s="2" customFormat="1" ht="14.4" customHeight="1">
      <c r="A164" s="34"/>
      <c r="B164" s="35"/>
      <c r="C164" s="207" t="s">
        <v>220</v>
      </c>
      <c r="D164" s="207" t="s">
        <v>115</v>
      </c>
      <c r="E164" s="208" t="s">
        <v>387</v>
      </c>
      <c r="F164" s="209" t="s">
        <v>388</v>
      </c>
      <c r="G164" s="210" t="s">
        <v>265</v>
      </c>
      <c r="H164" s="211">
        <v>6</v>
      </c>
      <c r="I164" s="212"/>
      <c r="J164" s="211">
        <f>ROUND(I164*H164,2)</f>
        <v>0</v>
      </c>
      <c r="K164" s="213"/>
      <c r="L164" s="40"/>
      <c r="M164" s="214" t="s">
        <v>1</v>
      </c>
      <c r="N164" s="215" t="s">
        <v>37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8" t="s">
        <v>113</v>
      </c>
      <c r="AT164" s="218" t="s">
        <v>115</v>
      </c>
      <c r="AU164" s="218" t="s">
        <v>79</v>
      </c>
      <c r="AY164" s="13" t="s">
        <v>114</v>
      </c>
      <c r="BE164" s="219">
        <f>IF(N164="základná",J164,0)</f>
        <v>0</v>
      </c>
      <c r="BF164" s="219">
        <f>IF(N164="znížená",J164,0)</f>
        <v>0</v>
      </c>
      <c r="BG164" s="219">
        <f>IF(N164="zákl. prenesená",J164,0)</f>
        <v>0</v>
      </c>
      <c r="BH164" s="219">
        <f>IF(N164="zníž. prenesená",J164,0)</f>
        <v>0</v>
      </c>
      <c r="BI164" s="219">
        <f>IF(N164="nulová",J164,0)</f>
        <v>0</v>
      </c>
      <c r="BJ164" s="13" t="s">
        <v>119</v>
      </c>
      <c r="BK164" s="219">
        <f>ROUND(I164*H164,2)</f>
        <v>0</v>
      </c>
      <c r="BL164" s="13" t="s">
        <v>113</v>
      </c>
      <c r="BM164" s="218" t="s">
        <v>389</v>
      </c>
    </row>
    <row r="165" s="2" customFormat="1" ht="24.15" customHeight="1">
      <c r="A165" s="34"/>
      <c r="B165" s="35"/>
      <c r="C165" s="207" t="s">
        <v>292</v>
      </c>
      <c r="D165" s="207" t="s">
        <v>115</v>
      </c>
      <c r="E165" s="208" t="s">
        <v>390</v>
      </c>
      <c r="F165" s="209" t="s">
        <v>391</v>
      </c>
      <c r="G165" s="210" t="s">
        <v>179</v>
      </c>
      <c r="H165" s="211">
        <v>15</v>
      </c>
      <c r="I165" s="212"/>
      <c r="J165" s="211">
        <f>ROUND(I165*H165,2)</f>
        <v>0</v>
      </c>
      <c r="K165" s="213"/>
      <c r="L165" s="40"/>
      <c r="M165" s="214" t="s">
        <v>1</v>
      </c>
      <c r="N165" s="215" t="s">
        <v>37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8" t="s">
        <v>113</v>
      </c>
      <c r="AT165" s="218" t="s">
        <v>115</v>
      </c>
      <c r="AU165" s="218" t="s">
        <v>79</v>
      </c>
      <c r="AY165" s="13" t="s">
        <v>114</v>
      </c>
      <c r="BE165" s="219">
        <f>IF(N165="základná",J165,0)</f>
        <v>0</v>
      </c>
      <c r="BF165" s="219">
        <f>IF(N165="znížená",J165,0)</f>
        <v>0</v>
      </c>
      <c r="BG165" s="219">
        <f>IF(N165="zákl. prenesená",J165,0)</f>
        <v>0</v>
      </c>
      <c r="BH165" s="219">
        <f>IF(N165="zníž. prenesená",J165,0)</f>
        <v>0</v>
      </c>
      <c r="BI165" s="219">
        <f>IF(N165="nulová",J165,0)</f>
        <v>0</v>
      </c>
      <c r="BJ165" s="13" t="s">
        <v>119</v>
      </c>
      <c r="BK165" s="219">
        <f>ROUND(I165*H165,2)</f>
        <v>0</v>
      </c>
      <c r="BL165" s="13" t="s">
        <v>113</v>
      </c>
      <c r="BM165" s="218" t="s">
        <v>392</v>
      </c>
    </row>
    <row r="166" s="2" customFormat="1" ht="24.15" customHeight="1">
      <c r="A166" s="34"/>
      <c r="B166" s="35"/>
      <c r="C166" s="207" t="s">
        <v>224</v>
      </c>
      <c r="D166" s="207" t="s">
        <v>115</v>
      </c>
      <c r="E166" s="208" t="s">
        <v>393</v>
      </c>
      <c r="F166" s="209" t="s">
        <v>394</v>
      </c>
      <c r="G166" s="210" t="s">
        <v>191</v>
      </c>
      <c r="H166" s="211">
        <v>270</v>
      </c>
      <c r="I166" s="212"/>
      <c r="J166" s="211">
        <f>ROUND(I166*H166,2)</f>
        <v>0</v>
      </c>
      <c r="K166" s="213"/>
      <c r="L166" s="40"/>
      <c r="M166" s="214" t="s">
        <v>1</v>
      </c>
      <c r="N166" s="215" t="s">
        <v>37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8" t="s">
        <v>113</v>
      </c>
      <c r="AT166" s="218" t="s">
        <v>115</v>
      </c>
      <c r="AU166" s="218" t="s">
        <v>79</v>
      </c>
      <c r="AY166" s="13" t="s">
        <v>114</v>
      </c>
      <c r="BE166" s="219">
        <f>IF(N166="základná",J166,0)</f>
        <v>0</v>
      </c>
      <c r="BF166" s="219">
        <f>IF(N166="znížená",J166,0)</f>
        <v>0</v>
      </c>
      <c r="BG166" s="219">
        <f>IF(N166="zákl. prenesená",J166,0)</f>
        <v>0</v>
      </c>
      <c r="BH166" s="219">
        <f>IF(N166="zníž. prenesená",J166,0)</f>
        <v>0</v>
      </c>
      <c r="BI166" s="219">
        <f>IF(N166="nulová",J166,0)</f>
        <v>0</v>
      </c>
      <c r="BJ166" s="13" t="s">
        <v>119</v>
      </c>
      <c r="BK166" s="219">
        <f>ROUND(I166*H166,2)</f>
        <v>0</v>
      </c>
      <c r="BL166" s="13" t="s">
        <v>113</v>
      </c>
      <c r="BM166" s="218" t="s">
        <v>395</v>
      </c>
    </row>
    <row r="167" s="2" customFormat="1" ht="14.4" customHeight="1">
      <c r="A167" s="34"/>
      <c r="B167" s="35"/>
      <c r="C167" s="207" t="s">
        <v>299</v>
      </c>
      <c r="D167" s="207" t="s">
        <v>115</v>
      </c>
      <c r="E167" s="208" t="s">
        <v>396</v>
      </c>
      <c r="F167" s="209" t="s">
        <v>261</v>
      </c>
      <c r="G167" s="210" t="s">
        <v>179</v>
      </c>
      <c r="H167" s="211">
        <v>143</v>
      </c>
      <c r="I167" s="212"/>
      <c r="J167" s="211">
        <f>ROUND(I167*H167,2)</f>
        <v>0</v>
      </c>
      <c r="K167" s="213"/>
      <c r="L167" s="40"/>
      <c r="M167" s="214" t="s">
        <v>1</v>
      </c>
      <c r="N167" s="215" t="s">
        <v>37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8" t="s">
        <v>113</v>
      </c>
      <c r="AT167" s="218" t="s">
        <v>115</v>
      </c>
      <c r="AU167" s="218" t="s">
        <v>79</v>
      </c>
      <c r="AY167" s="13" t="s">
        <v>114</v>
      </c>
      <c r="BE167" s="219">
        <f>IF(N167="základná",J167,0)</f>
        <v>0</v>
      </c>
      <c r="BF167" s="219">
        <f>IF(N167="znížená",J167,0)</f>
        <v>0</v>
      </c>
      <c r="BG167" s="219">
        <f>IF(N167="zákl. prenesená",J167,0)</f>
        <v>0</v>
      </c>
      <c r="BH167" s="219">
        <f>IF(N167="zníž. prenesená",J167,0)</f>
        <v>0</v>
      </c>
      <c r="BI167" s="219">
        <f>IF(N167="nulová",J167,0)</f>
        <v>0</v>
      </c>
      <c r="BJ167" s="13" t="s">
        <v>119</v>
      </c>
      <c r="BK167" s="219">
        <f>ROUND(I167*H167,2)</f>
        <v>0</v>
      </c>
      <c r="BL167" s="13" t="s">
        <v>113</v>
      </c>
      <c r="BM167" s="218" t="s">
        <v>397</v>
      </c>
    </row>
    <row r="168" s="2" customFormat="1" ht="24.15" customHeight="1">
      <c r="A168" s="34"/>
      <c r="B168" s="35"/>
      <c r="C168" s="207" t="s">
        <v>228</v>
      </c>
      <c r="D168" s="207" t="s">
        <v>115</v>
      </c>
      <c r="E168" s="208" t="s">
        <v>398</v>
      </c>
      <c r="F168" s="209" t="s">
        <v>399</v>
      </c>
      <c r="G168" s="210" t="s">
        <v>265</v>
      </c>
      <c r="H168" s="211">
        <v>10</v>
      </c>
      <c r="I168" s="212"/>
      <c r="J168" s="211">
        <f>ROUND(I168*H168,2)</f>
        <v>0</v>
      </c>
      <c r="K168" s="213"/>
      <c r="L168" s="40"/>
      <c r="M168" s="214" t="s">
        <v>1</v>
      </c>
      <c r="N168" s="215" t="s">
        <v>37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8" t="s">
        <v>113</v>
      </c>
      <c r="AT168" s="218" t="s">
        <v>115</v>
      </c>
      <c r="AU168" s="218" t="s">
        <v>79</v>
      </c>
      <c r="AY168" s="13" t="s">
        <v>114</v>
      </c>
      <c r="BE168" s="219">
        <f>IF(N168="základná",J168,0)</f>
        <v>0</v>
      </c>
      <c r="BF168" s="219">
        <f>IF(N168="znížená",J168,0)</f>
        <v>0</v>
      </c>
      <c r="BG168" s="219">
        <f>IF(N168="zákl. prenesená",J168,0)</f>
        <v>0</v>
      </c>
      <c r="BH168" s="219">
        <f>IF(N168="zníž. prenesená",J168,0)</f>
        <v>0</v>
      </c>
      <c r="BI168" s="219">
        <f>IF(N168="nulová",J168,0)</f>
        <v>0</v>
      </c>
      <c r="BJ168" s="13" t="s">
        <v>119</v>
      </c>
      <c r="BK168" s="219">
        <f>ROUND(I168*H168,2)</f>
        <v>0</v>
      </c>
      <c r="BL168" s="13" t="s">
        <v>113</v>
      </c>
      <c r="BM168" s="218" t="s">
        <v>400</v>
      </c>
    </row>
    <row r="169" s="2" customFormat="1" ht="24.15" customHeight="1">
      <c r="A169" s="34"/>
      <c r="B169" s="35"/>
      <c r="C169" s="207" t="s">
        <v>306</v>
      </c>
      <c r="D169" s="207" t="s">
        <v>115</v>
      </c>
      <c r="E169" s="208" t="s">
        <v>401</v>
      </c>
      <c r="F169" s="209" t="s">
        <v>402</v>
      </c>
      <c r="G169" s="210" t="s">
        <v>166</v>
      </c>
      <c r="H169" s="211">
        <v>8</v>
      </c>
      <c r="I169" s="212"/>
      <c r="J169" s="211">
        <f>ROUND(I169*H169,2)</f>
        <v>0</v>
      </c>
      <c r="K169" s="213"/>
      <c r="L169" s="40"/>
      <c r="M169" s="214" t="s">
        <v>1</v>
      </c>
      <c r="N169" s="215" t="s">
        <v>37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8" t="s">
        <v>113</v>
      </c>
      <c r="AT169" s="218" t="s">
        <v>115</v>
      </c>
      <c r="AU169" s="218" t="s">
        <v>79</v>
      </c>
      <c r="AY169" s="13" t="s">
        <v>114</v>
      </c>
      <c r="BE169" s="219">
        <f>IF(N169="základná",J169,0)</f>
        <v>0</v>
      </c>
      <c r="BF169" s="219">
        <f>IF(N169="znížená",J169,0)</f>
        <v>0</v>
      </c>
      <c r="BG169" s="219">
        <f>IF(N169="zákl. prenesená",J169,0)</f>
        <v>0</v>
      </c>
      <c r="BH169" s="219">
        <f>IF(N169="zníž. prenesená",J169,0)</f>
        <v>0</v>
      </c>
      <c r="BI169" s="219">
        <f>IF(N169="nulová",J169,0)</f>
        <v>0</v>
      </c>
      <c r="BJ169" s="13" t="s">
        <v>119</v>
      </c>
      <c r="BK169" s="219">
        <f>ROUND(I169*H169,2)</f>
        <v>0</v>
      </c>
      <c r="BL169" s="13" t="s">
        <v>113</v>
      </c>
      <c r="BM169" s="218" t="s">
        <v>403</v>
      </c>
    </row>
    <row r="170" s="2" customFormat="1" ht="24.15" customHeight="1">
      <c r="A170" s="34"/>
      <c r="B170" s="35"/>
      <c r="C170" s="207" t="s">
        <v>232</v>
      </c>
      <c r="D170" s="207" t="s">
        <v>115</v>
      </c>
      <c r="E170" s="208" t="s">
        <v>404</v>
      </c>
      <c r="F170" s="209" t="s">
        <v>405</v>
      </c>
      <c r="G170" s="210" t="s">
        <v>179</v>
      </c>
      <c r="H170" s="211">
        <v>18.199999999999999</v>
      </c>
      <c r="I170" s="212"/>
      <c r="J170" s="211">
        <f>ROUND(I170*H170,2)</f>
        <v>0</v>
      </c>
      <c r="K170" s="213"/>
      <c r="L170" s="40"/>
      <c r="M170" s="214" t="s">
        <v>1</v>
      </c>
      <c r="N170" s="215" t="s">
        <v>37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8" t="s">
        <v>113</v>
      </c>
      <c r="AT170" s="218" t="s">
        <v>115</v>
      </c>
      <c r="AU170" s="218" t="s">
        <v>79</v>
      </c>
      <c r="AY170" s="13" t="s">
        <v>114</v>
      </c>
      <c r="BE170" s="219">
        <f>IF(N170="základná",J170,0)</f>
        <v>0</v>
      </c>
      <c r="BF170" s="219">
        <f>IF(N170="znížená",J170,0)</f>
        <v>0</v>
      </c>
      <c r="BG170" s="219">
        <f>IF(N170="zákl. prenesená",J170,0)</f>
        <v>0</v>
      </c>
      <c r="BH170" s="219">
        <f>IF(N170="zníž. prenesená",J170,0)</f>
        <v>0</v>
      </c>
      <c r="BI170" s="219">
        <f>IF(N170="nulová",J170,0)</f>
        <v>0</v>
      </c>
      <c r="BJ170" s="13" t="s">
        <v>119</v>
      </c>
      <c r="BK170" s="219">
        <f>ROUND(I170*H170,2)</f>
        <v>0</v>
      </c>
      <c r="BL170" s="13" t="s">
        <v>113</v>
      </c>
      <c r="BM170" s="218" t="s">
        <v>406</v>
      </c>
    </row>
    <row r="171" s="2" customFormat="1" ht="14.4" customHeight="1">
      <c r="A171" s="34"/>
      <c r="B171" s="35"/>
      <c r="C171" s="207" t="s">
        <v>407</v>
      </c>
      <c r="D171" s="207" t="s">
        <v>115</v>
      </c>
      <c r="E171" s="208" t="s">
        <v>408</v>
      </c>
      <c r="F171" s="209" t="s">
        <v>409</v>
      </c>
      <c r="G171" s="210" t="s">
        <v>265</v>
      </c>
      <c r="H171" s="211">
        <v>141</v>
      </c>
      <c r="I171" s="212"/>
      <c r="J171" s="211">
        <f>ROUND(I171*H171,2)</f>
        <v>0</v>
      </c>
      <c r="K171" s="213"/>
      <c r="L171" s="40"/>
      <c r="M171" s="214" t="s">
        <v>1</v>
      </c>
      <c r="N171" s="215" t="s">
        <v>37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8" t="s">
        <v>113</v>
      </c>
      <c r="AT171" s="218" t="s">
        <v>115</v>
      </c>
      <c r="AU171" s="218" t="s">
        <v>79</v>
      </c>
      <c r="AY171" s="13" t="s">
        <v>114</v>
      </c>
      <c r="BE171" s="219">
        <f>IF(N171="základná",J171,0)</f>
        <v>0</v>
      </c>
      <c r="BF171" s="219">
        <f>IF(N171="znížená",J171,0)</f>
        <v>0</v>
      </c>
      <c r="BG171" s="219">
        <f>IF(N171="zákl. prenesená",J171,0)</f>
        <v>0</v>
      </c>
      <c r="BH171" s="219">
        <f>IF(N171="zníž. prenesená",J171,0)</f>
        <v>0</v>
      </c>
      <c r="BI171" s="219">
        <f>IF(N171="nulová",J171,0)</f>
        <v>0</v>
      </c>
      <c r="BJ171" s="13" t="s">
        <v>119</v>
      </c>
      <c r="BK171" s="219">
        <f>ROUND(I171*H171,2)</f>
        <v>0</v>
      </c>
      <c r="BL171" s="13" t="s">
        <v>113</v>
      </c>
      <c r="BM171" s="218" t="s">
        <v>410</v>
      </c>
    </row>
    <row r="172" s="2" customFormat="1" ht="14.4" customHeight="1">
      <c r="A172" s="34"/>
      <c r="B172" s="35"/>
      <c r="C172" s="207" t="s">
        <v>235</v>
      </c>
      <c r="D172" s="207" t="s">
        <v>115</v>
      </c>
      <c r="E172" s="208" t="s">
        <v>411</v>
      </c>
      <c r="F172" s="209" t="s">
        <v>412</v>
      </c>
      <c r="G172" s="210" t="s">
        <v>265</v>
      </c>
      <c r="H172" s="211">
        <v>2</v>
      </c>
      <c r="I172" s="212"/>
      <c r="J172" s="211">
        <f>ROUND(I172*H172,2)</f>
        <v>0</v>
      </c>
      <c r="K172" s="213"/>
      <c r="L172" s="40"/>
      <c r="M172" s="214" t="s">
        <v>1</v>
      </c>
      <c r="N172" s="215" t="s">
        <v>37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8" t="s">
        <v>113</v>
      </c>
      <c r="AT172" s="218" t="s">
        <v>115</v>
      </c>
      <c r="AU172" s="218" t="s">
        <v>79</v>
      </c>
      <c r="AY172" s="13" t="s">
        <v>114</v>
      </c>
      <c r="BE172" s="219">
        <f>IF(N172="základná",J172,0)</f>
        <v>0</v>
      </c>
      <c r="BF172" s="219">
        <f>IF(N172="znížená",J172,0)</f>
        <v>0</v>
      </c>
      <c r="BG172" s="219">
        <f>IF(N172="zákl. prenesená",J172,0)</f>
        <v>0</v>
      </c>
      <c r="BH172" s="219">
        <f>IF(N172="zníž. prenesená",J172,0)</f>
        <v>0</v>
      </c>
      <c r="BI172" s="219">
        <f>IF(N172="nulová",J172,0)</f>
        <v>0</v>
      </c>
      <c r="BJ172" s="13" t="s">
        <v>119</v>
      </c>
      <c r="BK172" s="219">
        <f>ROUND(I172*H172,2)</f>
        <v>0</v>
      </c>
      <c r="BL172" s="13" t="s">
        <v>113</v>
      </c>
      <c r="BM172" s="218" t="s">
        <v>413</v>
      </c>
    </row>
    <row r="173" s="2" customFormat="1" ht="24.15" customHeight="1">
      <c r="A173" s="34"/>
      <c r="B173" s="35"/>
      <c r="C173" s="207" t="s">
        <v>414</v>
      </c>
      <c r="D173" s="207" t="s">
        <v>115</v>
      </c>
      <c r="E173" s="208" t="s">
        <v>415</v>
      </c>
      <c r="F173" s="209" t="s">
        <v>416</v>
      </c>
      <c r="G173" s="210" t="s">
        <v>118</v>
      </c>
      <c r="H173" s="211">
        <v>1</v>
      </c>
      <c r="I173" s="212"/>
      <c r="J173" s="211">
        <f>ROUND(I173*H173,2)</f>
        <v>0</v>
      </c>
      <c r="K173" s="213"/>
      <c r="L173" s="40"/>
      <c r="M173" s="214" t="s">
        <v>1</v>
      </c>
      <c r="N173" s="215" t="s">
        <v>37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8" t="s">
        <v>113</v>
      </c>
      <c r="AT173" s="218" t="s">
        <v>115</v>
      </c>
      <c r="AU173" s="218" t="s">
        <v>79</v>
      </c>
      <c r="AY173" s="13" t="s">
        <v>114</v>
      </c>
      <c r="BE173" s="219">
        <f>IF(N173="základná",J173,0)</f>
        <v>0</v>
      </c>
      <c r="BF173" s="219">
        <f>IF(N173="znížená",J173,0)</f>
        <v>0</v>
      </c>
      <c r="BG173" s="219">
        <f>IF(N173="zákl. prenesená",J173,0)</f>
        <v>0</v>
      </c>
      <c r="BH173" s="219">
        <f>IF(N173="zníž. prenesená",J173,0)</f>
        <v>0</v>
      </c>
      <c r="BI173" s="219">
        <f>IF(N173="nulová",J173,0)</f>
        <v>0</v>
      </c>
      <c r="BJ173" s="13" t="s">
        <v>119</v>
      </c>
      <c r="BK173" s="219">
        <f>ROUND(I173*H173,2)</f>
        <v>0</v>
      </c>
      <c r="BL173" s="13" t="s">
        <v>113</v>
      </c>
      <c r="BM173" s="218" t="s">
        <v>417</v>
      </c>
    </row>
    <row r="174" s="11" customFormat="1" ht="25.92" customHeight="1">
      <c r="A174" s="11"/>
      <c r="B174" s="193"/>
      <c r="C174" s="194"/>
      <c r="D174" s="195" t="s">
        <v>70</v>
      </c>
      <c r="E174" s="196" t="s">
        <v>418</v>
      </c>
      <c r="F174" s="196" t="s">
        <v>419</v>
      </c>
      <c r="G174" s="194"/>
      <c r="H174" s="194"/>
      <c r="I174" s="197"/>
      <c r="J174" s="198">
        <f>BK174</f>
        <v>0</v>
      </c>
      <c r="K174" s="194"/>
      <c r="L174" s="199"/>
      <c r="M174" s="200"/>
      <c r="N174" s="201"/>
      <c r="O174" s="201"/>
      <c r="P174" s="202">
        <f>P175</f>
        <v>0</v>
      </c>
      <c r="Q174" s="201"/>
      <c r="R174" s="202">
        <f>R175</f>
        <v>0</v>
      </c>
      <c r="S174" s="201"/>
      <c r="T174" s="203">
        <f>T175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04" t="s">
        <v>79</v>
      </c>
      <c r="AT174" s="205" t="s">
        <v>70</v>
      </c>
      <c r="AU174" s="205" t="s">
        <v>71</v>
      </c>
      <c r="AY174" s="204" t="s">
        <v>114</v>
      </c>
      <c r="BK174" s="206">
        <f>BK175</f>
        <v>0</v>
      </c>
    </row>
    <row r="175" s="2" customFormat="1" ht="24.15" customHeight="1">
      <c r="A175" s="34"/>
      <c r="B175" s="35"/>
      <c r="C175" s="207" t="s">
        <v>241</v>
      </c>
      <c r="D175" s="207" t="s">
        <v>115</v>
      </c>
      <c r="E175" s="208" t="s">
        <v>420</v>
      </c>
      <c r="F175" s="209" t="s">
        <v>421</v>
      </c>
      <c r="G175" s="210" t="s">
        <v>179</v>
      </c>
      <c r="H175" s="211">
        <v>148</v>
      </c>
      <c r="I175" s="212"/>
      <c r="J175" s="211">
        <f>ROUND(I175*H175,2)</f>
        <v>0</v>
      </c>
      <c r="K175" s="213"/>
      <c r="L175" s="40"/>
      <c r="M175" s="214" t="s">
        <v>1</v>
      </c>
      <c r="N175" s="215" t="s">
        <v>37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8" t="s">
        <v>113</v>
      </c>
      <c r="AT175" s="218" t="s">
        <v>115</v>
      </c>
      <c r="AU175" s="218" t="s">
        <v>79</v>
      </c>
      <c r="AY175" s="13" t="s">
        <v>114</v>
      </c>
      <c r="BE175" s="219">
        <f>IF(N175="základná",J175,0)</f>
        <v>0</v>
      </c>
      <c r="BF175" s="219">
        <f>IF(N175="znížená",J175,0)</f>
        <v>0</v>
      </c>
      <c r="BG175" s="219">
        <f>IF(N175="zákl. prenesená",J175,0)</f>
        <v>0</v>
      </c>
      <c r="BH175" s="219">
        <f>IF(N175="zníž. prenesená",J175,0)</f>
        <v>0</v>
      </c>
      <c r="BI175" s="219">
        <f>IF(N175="nulová",J175,0)</f>
        <v>0</v>
      </c>
      <c r="BJ175" s="13" t="s">
        <v>119</v>
      </c>
      <c r="BK175" s="219">
        <f>ROUND(I175*H175,2)</f>
        <v>0</v>
      </c>
      <c r="BL175" s="13" t="s">
        <v>113</v>
      </c>
      <c r="BM175" s="218" t="s">
        <v>422</v>
      </c>
    </row>
    <row r="176" s="11" customFormat="1" ht="25.92" customHeight="1">
      <c r="A176" s="11"/>
      <c r="B176" s="193"/>
      <c r="C176" s="194"/>
      <c r="D176" s="195" t="s">
        <v>70</v>
      </c>
      <c r="E176" s="196" t="s">
        <v>278</v>
      </c>
      <c r="F176" s="196" t="s">
        <v>423</v>
      </c>
      <c r="G176" s="194"/>
      <c r="H176" s="194"/>
      <c r="I176" s="197"/>
      <c r="J176" s="198">
        <f>BK176</f>
        <v>0</v>
      </c>
      <c r="K176" s="194"/>
      <c r="L176" s="199"/>
      <c r="M176" s="200"/>
      <c r="N176" s="201"/>
      <c r="O176" s="201"/>
      <c r="P176" s="202">
        <f>SUM(P177:P182)</f>
        <v>0</v>
      </c>
      <c r="Q176" s="201"/>
      <c r="R176" s="202">
        <f>SUM(R177:R182)</f>
        <v>0</v>
      </c>
      <c r="S176" s="201"/>
      <c r="T176" s="203">
        <f>SUM(T177:T182)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4" t="s">
        <v>79</v>
      </c>
      <c r="AT176" s="205" t="s">
        <v>70</v>
      </c>
      <c r="AU176" s="205" t="s">
        <v>71</v>
      </c>
      <c r="AY176" s="204" t="s">
        <v>114</v>
      </c>
      <c r="BK176" s="206">
        <f>SUM(BK177:BK182)</f>
        <v>0</v>
      </c>
    </row>
    <row r="177" s="2" customFormat="1" ht="24.15" customHeight="1">
      <c r="A177" s="34"/>
      <c r="B177" s="35"/>
      <c r="C177" s="207" t="s">
        <v>424</v>
      </c>
      <c r="D177" s="207" t="s">
        <v>115</v>
      </c>
      <c r="E177" s="208" t="s">
        <v>253</v>
      </c>
      <c r="F177" s="209" t="s">
        <v>425</v>
      </c>
      <c r="G177" s="210" t="s">
        <v>166</v>
      </c>
      <c r="H177" s="211">
        <v>986</v>
      </c>
      <c r="I177" s="212"/>
      <c r="J177" s="211">
        <f>ROUND(I177*H177,2)</f>
        <v>0</v>
      </c>
      <c r="K177" s="213"/>
      <c r="L177" s="40"/>
      <c r="M177" s="214" t="s">
        <v>1</v>
      </c>
      <c r="N177" s="215" t="s">
        <v>37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8" t="s">
        <v>113</v>
      </c>
      <c r="AT177" s="218" t="s">
        <v>115</v>
      </c>
      <c r="AU177" s="218" t="s">
        <v>79</v>
      </c>
      <c r="AY177" s="13" t="s">
        <v>114</v>
      </c>
      <c r="BE177" s="219">
        <f>IF(N177="základná",J177,0)</f>
        <v>0</v>
      </c>
      <c r="BF177" s="219">
        <f>IF(N177="znížená",J177,0)</f>
        <v>0</v>
      </c>
      <c r="BG177" s="219">
        <f>IF(N177="zákl. prenesená",J177,0)</f>
        <v>0</v>
      </c>
      <c r="BH177" s="219">
        <f>IF(N177="zníž. prenesená",J177,0)</f>
        <v>0</v>
      </c>
      <c r="BI177" s="219">
        <f>IF(N177="nulová",J177,0)</f>
        <v>0</v>
      </c>
      <c r="BJ177" s="13" t="s">
        <v>119</v>
      </c>
      <c r="BK177" s="219">
        <f>ROUND(I177*H177,2)</f>
        <v>0</v>
      </c>
      <c r="BL177" s="13" t="s">
        <v>113</v>
      </c>
      <c r="BM177" s="218" t="s">
        <v>426</v>
      </c>
    </row>
    <row r="178" s="2" customFormat="1" ht="24.15" customHeight="1">
      <c r="A178" s="34"/>
      <c r="B178" s="35"/>
      <c r="C178" s="207" t="s">
        <v>242</v>
      </c>
      <c r="D178" s="207" t="s">
        <v>115</v>
      </c>
      <c r="E178" s="208" t="s">
        <v>256</v>
      </c>
      <c r="F178" s="209" t="s">
        <v>257</v>
      </c>
      <c r="G178" s="210" t="s">
        <v>191</v>
      </c>
      <c r="H178" s="211">
        <v>39</v>
      </c>
      <c r="I178" s="212"/>
      <c r="J178" s="211">
        <f>ROUND(I178*H178,2)</f>
        <v>0</v>
      </c>
      <c r="K178" s="213"/>
      <c r="L178" s="40"/>
      <c r="M178" s="214" t="s">
        <v>1</v>
      </c>
      <c r="N178" s="215" t="s">
        <v>37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8" t="s">
        <v>113</v>
      </c>
      <c r="AT178" s="218" t="s">
        <v>115</v>
      </c>
      <c r="AU178" s="218" t="s">
        <v>79</v>
      </c>
      <c r="AY178" s="13" t="s">
        <v>114</v>
      </c>
      <c r="BE178" s="219">
        <f>IF(N178="základná",J178,0)</f>
        <v>0</v>
      </c>
      <c r="BF178" s="219">
        <f>IF(N178="znížená",J178,0)</f>
        <v>0</v>
      </c>
      <c r="BG178" s="219">
        <f>IF(N178="zákl. prenesená",J178,0)</f>
        <v>0</v>
      </c>
      <c r="BH178" s="219">
        <f>IF(N178="zníž. prenesená",J178,0)</f>
        <v>0</v>
      </c>
      <c r="BI178" s="219">
        <f>IF(N178="nulová",J178,0)</f>
        <v>0</v>
      </c>
      <c r="BJ178" s="13" t="s">
        <v>119</v>
      </c>
      <c r="BK178" s="219">
        <f>ROUND(I178*H178,2)</f>
        <v>0</v>
      </c>
      <c r="BL178" s="13" t="s">
        <v>113</v>
      </c>
      <c r="BM178" s="218" t="s">
        <v>427</v>
      </c>
    </row>
    <row r="179" s="2" customFormat="1" ht="24.15" customHeight="1">
      <c r="A179" s="34"/>
      <c r="B179" s="35"/>
      <c r="C179" s="207" t="s">
        <v>428</v>
      </c>
      <c r="D179" s="207" t="s">
        <v>115</v>
      </c>
      <c r="E179" s="208" t="s">
        <v>429</v>
      </c>
      <c r="F179" s="209" t="s">
        <v>430</v>
      </c>
      <c r="G179" s="210" t="s">
        <v>166</v>
      </c>
      <c r="H179" s="211">
        <v>14</v>
      </c>
      <c r="I179" s="212"/>
      <c r="J179" s="211">
        <f>ROUND(I179*H179,2)</f>
        <v>0</v>
      </c>
      <c r="K179" s="213"/>
      <c r="L179" s="40"/>
      <c r="M179" s="214" t="s">
        <v>1</v>
      </c>
      <c r="N179" s="215" t="s">
        <v>37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8" t="s">
        <v>113</v>
      </c>
      <c r="AT179" s="218" t="s">
        <v>115</v>
      </c>
      <c r="AU179" s="218" t="s">
        <v>79</v>
      </c>
      <c r="AY179" s="13" t="s">
        <v>114</v>
      </c>
      <c r="BE179" s="219">
        <f>IF(N179="základná",J179,0)</f>
        <v>0</v>
      </c>
      <c r="BF179" s="219">
        <f>IF(N179="znížená",J179,0)</f>
        <v>0</v>
      </c>
      <c r="BG179" s="219">
        <f>IF(N179="zákl. prenesená",J179,0)</f>
        <v>0</v>
      </c>
      <c r="BH179" s="219">
        <f>IF(N179="zníž. prenesená",J179,0)</f>
        <v>0</v>
      </c>
      <c r="BI179" s="219">
        <f>IF(N179="nulová",J179,0)</f>
        <v>0</v>
      </c>
      <c r="BJ179" s="13" t="s">
        <v>119</v>
      </c>
      <c r="BK179" s="219">
        <f>ROUND(I179*H179,2)</f>
        <v>0</v>
      </c>
      <c r="BL179" s="13" t="s">
        <v>113</v>
      </c>
      <c r="BM179" s="218" t="s">
        <v>431</v>
      </c>
    </row>
    <row r="180" s="2" customFormat="1" ht="24.15" customHeight="1">
      <c r="A180" s="34"/>
      <c r="B180" s="35"/>
      <c r="C180" s="207" t="s">
        <v>244</v>
      </c>
      <c r="D180" s="207" t="s">
        <v>115</v>
      </c>
      <c r="E180" s="208" t="s">
        <v>432</v>
      </c>
      <c r="F180" s="209" t="s">
        <v>433</v>
      </c>
      <c r="G180" s="210" t="s">
        <v>179</v>
      </c>
      <c r="H180" s="211">
        <v>183</v>
      </c>
      <c r="I180" s="212"/>
      <c r="J180" s="211">
        <f>ROUND(I180*H180,2)</f>
        <v>0</v>
      </c>
      <c r="K180" s="213"/>
      <c r="L180" s="40"/>
      <c r="M180" s="214" t="s">
        <v>1</v>
      </c>
      <c r="N180" s="215" t="s">
        <v>37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8" t="s">
        <v>113</v>
      </c>
      <c r="AT180" s="218" t="s">
        <v>115</v>
      </c>
      <c r="AU180" s="218" t="s">
        <v>79</v>
      </c>
      <c r="AY180" s="13" t="s">
        <v>114</v>
      </c>
      <c r="BE180" s="219">
        <f>IF(N180="základná",J180,0)</f>
        <v>0</v>
      </c>
      <c r="BF180" s="219">
        <f>IF(N180="znížená",J180,0)</f>
        <v>0</v>
      </c>
      <c r="BG180" s="219">
        <f>IF(N180="zákl. prenesená",J180,0)</f>
        <v>0</v>
      </c>
      <c r="BH180" s="219">
        <f>IF(N180="zníž. prenesená",J180,0)</f>
        <v>0</v>
      </c>
      <c r="BI180" s="219">
        <f>IF(N180="nulová",J180,0)</f>
        <v>0</v>
      </c>
      <c r="BJ180" s="13" t="s">
        <v>119</v>
      </c>
      <c r="BK180" s="219">
        <f>ROUND(I180*H180,2)</f>
        <v>0</v>
      </c>
      <c r="BL180" s="13" t="s">
        <v>113</v>
      </c>
      <c r="BM180" s="218" t="s">
        <v>434</v>
      </c>
    </row>
    <row r="181" s="2" customFormat="1" ht="24.15" customHeight="1">
      <c r="A181" s="34"/>
      <c r="B181" s="35"/>
      <c r="C181" s="207" t="s">
        <v>435</v>
      </c>
      <c r="D181" s="207" t="s">
        <v>115</v>
      </c>
      <c r="E181" s="208" t="s">
        <v>436</v>
      </c>
      <c r="F181" s="209" t="s">
        <v>437</v>
      </c>
      <c r="G181" s="210" t="s">
        <v>265</v>
      </c>
      <c r="H181" s="211">
        <v>26</v>
      </c>
      <c r="I181" s="212"/>
      <c r="J181" s="211">
        <f>ROUND(I181*H181,2)</f>
        <v>0</v>
      </c>
      <c r="K181" s="213"/>
      <c r="L181" s="40"/>
      <c r="M181" s="214" t="s">
        <v>1</v>
      </c>
      <c r="N181" s="215" t="s">
        <v>37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8" t="s">
        <v>113</v>
      </c>
      <c r="AT181" s="218" t="s">
        <v>115</v>
      </c>
      <c r="AU181" s="218" t="s">
        <v>79</v>
      </c>
      <c r="AY181" s="13" t="s">
        <v>114</v>
      </c>
      <c r="BE181" s="219">
        <f>IF(N181="základná",J181,0)</f>
        <v>0</v>
      </c>
      <c r="BF181" s="219">
        <f>IF(N181="znížená",J181,0)</f>
        <v>0</v>
      </c>
      <c r="BG181" s="219">
        <f>IF(N181="zákl. prenesená",J181,0)</f>
        <v>0</v>
      </c>
      <c r="BH181" s="219">
        <f>IF(N181="zníž. prenesená",J181,0)</f>
        <v>0</v>
      </c>
      <c r="BI181" s="219">
        <f>IF(N181="nulová",J181,0)</f>
        <v>0</v>
      </c>
      <c r="BJ181" s="13" t="s">
        <v>119</v>
      </c>
      <c r="BK181" s="219">
        <f>ROUND(I181*H181,2)</f>
        <v>0</v>
      </c>
      <c r="BL181" s="13" t="s">
        <v>113</v>
      </c>
      <c r="BM181" s="218" t="s">
        <v>438</v>
      </c>
    </row>
    <row r="182" s="2" customFormat="1" ht="24.15" customHeight="1">
      <c r="A182" s="34"/>
      <c r="B182" s="35"/>
      <c r="C182" s="207" t="s">
        <v>255</v>
      </c>
      <c r="D182" s="207" t="s">
        <v>115</v>
      </c>
      <c r="E182" s="208" t="s">
        <v>271</v>
      </c>
      <c r="F182" s="209" t="s">
        <v>272</v>
      </c>
      <c r="G182" s="210" t="s">
        <v>265</v>
      </c>
      <c r="H182" s="211">
        <v>4</v>
      </c>
      <c r="I182" s="212"/>
      <c r="J182" s="211">
        <f>ROUND(I182*H182,2)</f>
        <v>0</v>
      </c>
      <c r="K182" s="213"/>
      <c r="L182" s="40"/>
      <c r="M182" s="214" t="s">
        <v>1</v>
      </c>
      <c r="N182" s="215" t="s">
        <v>37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8" t="s">
        <v>113</v>
      </c>
      <c r="AT182" s="218" t="s">
        <v>115</v>
      </c>
      <c r="AU182" s="218" t="s">
        <v>79</v>
      </c>
      <c r="AY182" s="13" t="s">
        <v>114</v>
      </c>
      <c r="BE182" s="219">
        <f>IF(N182="základná",J182,0)</f>
        <v>0</v>
      </c>
      <c r="BF182" s="219">
        <f>IF(N182="znížená",J182,0)</f>
        <v>0</v>
      </c>
      <c r="BG182" s="219">
        <f>IF(N182="zákl. prenesená",J182,0)</f>
        <v>0</v>
      </c>
      <c r="BH182" s="219">
        <f>IF(N182="zníž. prenesená",J182,0)</f>
        <v>0</v>
      </c>
      <c r="BI182" s="219">
        <f>IF(N182="nulová",J182,0)</f>
        <v>0</v>
      </c>
      <c r="BJ182" s="13" t="s">
        <v>119</v>
      </c>
      <c r="BK182" s="219">
        <f>ROUND(I182*H182,2)</f>
        <v>0</v>
      </c>
      <c r="BL182" s="13" t="s">
        <v>113</v>
      </c>
      <c r="BM182" s="218" t="s">
        <v>439</v>
      </c>
    </row>
    <row r="183" s="11" customFormat="1" ht="25.92" customHeight="1">
      <c r="A183" s="11"/>
      <c r="B183" s="193"/>
      <c r="C183" s="194"/>
      <c r="D183" s="195" t="s">
        <v>70</v>
      </c>
      <c r="E183" s="196" t="s">
        <v>290</v>
      </c>
      <c r="F183" s="196" t="s">
        <v>440</v>
      </c>
      <c r="G183" s="194"/>
      <c r="H183" s="194"/>
      <c r="I183" s="197"/>
      <c r="J183" s="198">
        <f>BK183</f>
        <v>0</v>
      </c>
      <c r="K183" s="194"/>
      <c r="L183" s="199"/>
      <c r="M183" s="200"/>
      <c r="N183" s="201"/>
      <c r="O183" s="201"/>
      <c r="P183" s="202">
        <f>SUM(P184:P186)</f>
        <v>0</v>
      </c>
      <c r="Q183" s="201"/>
      <c r="R183" s="202">
        <f>SUM(R184:R186)</f>
        <v>0</v>
      </c>
      <c r="S183" s="201"/>
      <c r="T183" s="203">
        <f>SUM(T184:T186)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04" t="s">
        <v>79</v>
      </c>
      <c r="AT183" s="205" t="s">
        <v>70</v>
      </c>
      <c r="AU183" s="205" t="s">
        <v>71</v>
      </c>
      <c r="AY183" s="204" t="s">
        <v>114</v>
      </c>
      <c r="BK183" s="206">
        <f>SUM(BK184:BK186)</f>
        <v>0</v>
      </c>
    </row>
    <row r="184" s="2" customFormat="1" ht="24.15" customHeight="1">
      <c r="A184" s="34"/>
      <c r="B184" s="35"/>
      <c r="C184" s="207" t="s">
        <v>441</v>
      </c>
      <c r="D184" s="207" t="s">
        <v>115</v>
      </c>
      <c r="E184" s="208" t="s">
        <v>442</v>
      </c>
      <c r="F184" s="209" t="s">
        <v>443</v>
      </c>
      <c r="G184" s="210" t="s">
        <v>166</v>
      </c>
      <c r="H184" s="211">
        <v>317</v>
      </c>
      <c r="I184" s="212"/>
      <c r="J184" s="211">
        <f>ROUND(I184*H184,2)</f>
        <v>0</v>
      </c>
      <c r="K184" s="213"/>
      <c r="L184" s="40"/>
      <c r="M184" s="214" t="s">
        <v>1</v>
      </c>
      <c r="N184" s="215" t="s">
        <v>37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8" t="s">
        <v>113</v>
      </c>
      <c r="AT184" s="218" t="s">
        <v>115</v>
      </c>
      <c r="AU184" s="218" t="s">
        <v>79</v>
      </c>
      <c r="AY184" s="13" t="s">
        <v>114</v>
      </c>
      <c r="BE184" s="219">
        <f>IF(N184="základná",J184,0)</f>
        <v>0</v>
      </c>
      <c r="BF184" s="219">
        <f>IF(N184="znížená",J184,0)</f>
        <v>0</v>
      </c>
      <c r="BG184" s="219">
        <f>IF(N184="zákl. prenesená",J184,0)</f>
        <v>0</v>
      </c>
      <c r="BH184" s="219">
        <f>IF(N184="zníž. prenesená",J184,0)</f>
        <v>0</v>
      </c>
      <c r="BI184" s="219">
        <f>IF(N184="nulová",J184,0)</f>
        <v>0</v>
      </c>
      <c r="BJ184" s="13" t="s">
        <v>119</v>
      </c>
      <c r="BK184" s="219">
        <f>ROUND(I184*H184,2)</f>
        <v>0</v>
      </c>
      <c r="BL184" s="13" t="s">
        <v>113</v>
      </c>
      <c r="BM184" s="218" t="s">
        <v>444</v>
      </c>
    </row>
    <row r="185" s="2" customFormat="1" ht="24.15" customHeight="1">
      <c r="A185" s="34"/>
      <c r="B185" s="35"/>
      <c r="C185" s="207" t="s">
        <v>258</v>
      </c>
      <c r="D185" s="207" t="s">
        <v>115</v>
      </c>
      <c r="E185" s="208" t="s">
        <v>445</v>
      </c>
      <c r="F185" s="209" t="s">
        <v>446</v>
      </c>
      <c r="G185" s="210" t="s">
        <v>166</v>
      </c>
      <c r="H185" s="211">
        <v>535</v>
      </c>
      <c r="I185" s="212"/>
      <c r="J185" s="211">
        <f>ROUND(I185*H185,2)</f>
        <v>0</v>
      </c>
      <c r="K185" s="213"/>
      <c r="L185" s="40"/>
      <c r="M185" s="214" t="s">
        <v>1</v>
      </c>
      <c r="N185" s="215" t="s">
        <v>37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18" t="s">
        <v>113</v>
      </c>
      <c r="AT185" s="218" t="s">
        <v>115</v>
      </c>
      <c r="AU185" s="218" t="s">
        <v>79</v>
      </c>
      <c r="AY185" s="13" t="s">
        <v>114</v>
      </c>
      <c r="BE185" s="219">
        <f>IF(N185="základná",J185,0)</f>
        <v>0</v>
      </c>
      <c r="BF185" s="219">
        <f>IF(N185="znížená",J185,0)</f>
        <v>0</v>
      </c>
      <c r="BG185" s="219">
        <f>IF(N185="zákl. prenesená",J185,0)</f>
        <v>0</v>
      </c>
      <c r="BH185" s="219">
        <f>IF(N185="zníž. prenesená",J185,0)</f>
        <v>0</v>
      </c>
      <c r="BI185" s="219">
        <f>IF(N185="nulová",J185,0)</f>
        <v>0</v>
      </c>
      <c r="BJ185" s="13" t="s">
        <v>119</v>
      </c>
      <c r="BK185" s="219">
        <f>ROUND(I185*H185,2)</f>
        <v>0</v>
      </c>
      <c r="BL185" s="13" t="s">
        <v>113</v>
      </c>
      <c r="BM185" s="218" t="s">
        <v>447</v>
      </c>
    </row>
    <row r="186" s="2" customFormat="1" ht="14.4" customHeight="1">
      <c r="A186" s="34"/>
      <c r="B186" s="35"/>
      <c r="C186" s="207" t="s">
        <v>448</v>
      </c>
      <c r="D186" s="207" t="s">
        <v>115</v>
      </c>
      <c r="E186" s="208" t="s">
        <v>449</v>
      </c>
      <c r="F186" s="209" t="s">
        <v>450</v>
      </c>
      <c r="G186" s="210" t="s">
        <v>166</v>
      </c>
      <c r="H186" s="211">
        <v>638</v>
      </c>
      <c r="I186" s="212"/>
      <c r="J186" s="211">
        <f>ROUND(I186*H186,2)</f>
        <v>0</v>
      </c>
      <c r="K186" s="213"/>
      <c r="L186" s="40"/>
      <c r="M186" s="214" t="s">
        <v>1</v>
      </c>
      <c r="N186" s="215" t="s">
        <v>37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8" t="s">
        <v>113</v>
      </c>
      <c r="AT186" s="218" t="s">
        <v>115</v>
      </c>
      <c r="AU186" s="218" t="s">
        <v>79</v>
      </c>
      <c r="AY186" s="13" t="s">
        <v>114</v>
      </c>
      <c r="BE186" s="219">
        <f>IF(N186="základná",J186,0)</f>
        <v>0</v>
      </c>
      <c r="BF186" s="219">
        <f>IF(N186="znížená",J186,0)</f>
        <v>0</v>
      </c>
      <c r="BG186" s="219">
        <f>IF(N186="zákl. prenesená",J186,0)</f>
        <v>0</v>
      </c>
      <c r="BH186" s="219">
        <f>IF(N186="zníž. prenesená",J186,0)</f>
        <v>0</v>
      </c>
      <c r="BI186" s="219">
        <f>IF(N186="nulová",J186,0)</f>
        <v>0</v>
      </c>
      <c r="BJ186" s="13" t="s">
        <v>119</v>
      </c>
      <c r="BK186" s="219">
        <f>ROUND(I186*H186,2)</f>
        <v>0</v>
      </c>
      <c r="BL186" s="13" t="s">
        <v>113</v>
      </c>
      <c r="BM186" s="218" t="s">
        <v>451</v>
      </c>
    </row>
    <row r="187" s="11" customFormat="1" ht="25.92" customHeight="1">
      <c r="A187" s="11"/>
      <c r="B187" s="193"/>
      <c r="C187" s="194"/>
      <c r="D187" s="195" t="s">
        <v>70</v>
      </c>
      <c r="E187" s="196" t="s">
        <v>452</v>
      </c>
      <c r="F187" s="196" t="s">
        <v>453</v>
      </c>
      <c r="G187" s="194"/>
      <c r="H187" s="194"/>
      <c r="I187" s="197"/>
      <c r="J187" s="198">
        <f>BK187</f>
        <v>0</v>
      </c>
      <c r="K187" s="194"/>
      <c r="L187" s="199"/>
      <c r="M187" s="200"/>
      <c r="N187" s="201"/>
      <c r="O187" s="201"/>
      <c r="P187" s="202">
        <f>SUM(P188:P193)</f>
        <v>0</v>
      </c>
      <c r="Q187" s="201"/>
      <c r="R187" s="202">
        <f>SUM(R188:R193)</f>
        <v>0</v>
      </c>
      <c r="S187" s="201"/>
      <c r="T187" s="203">
        <f>SUM(T188:T193)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204" t="s">
        <v>79</v>
      </c>
      <c r="AT187" s="205" t="s">
        <v>70</v>
      </c>
      <c r="AU187" s="205" t="s">
        <v>71</v>
      </c>
      <c r="AY187" s="204" t="s">
        <v>114</v>
      </c>
      <c r="BK187" s="206">
        <f>SUM(BK188:BK193)</f>
        <v>0</v>
      </c>
    </row>
    <row r="188" s="2" customFormat="1" ht="14.4" customHeight="1">
      <c r="A188" s="34"/>
      <c r="B188" s="35"/>
      <c r="C188" s="207" t="s">
        <v>262</v>
      </c>
      <c r="D188" s="207" t="s">
        <v>115</v>
      </c>
      <c r="E188" s="208" t="s">
        <v>454</v>
      </c>
      <c r="F188" s="209" t="s">
        <v>455</v>
      </c>
      <c r="G188" s="210" t="s">
        <v>179</v>
      </c>
      <c r="H188" s="211">
        <v>192</v>
      </c>
      <c r="I188" s="212"/>
      <c r="J188" s="211">
        <f>ROUND(I188*H188,2)</f>
        <v>0</v>
      </c>
      <c r="K188" s="213"/>
      <c r="L188" s="40"/>
      <c r="M188" s="214" t="s">
        <v>1</v>
      </c>
      <c r="N188" s="215" t="s">
        <v>37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8" t="s">
        <v>113</v>
      </c>
      <c r="AT188" s="218" t="s">
        <v>115</v>
      </c>
      <c r="AU188" s="218" t="s">
        <v>79</v>
      </c>
      <c r="AY188" s="13" t="s">
        <v>114</v>
      </c>
      <c r="BE188" s="219">
        <f>IF(N188="základná",J188,0)</f>
        <v>0</v>
      </c>
      <c r="BF188" s="219">
        <f>IF(N188="znížená",J188,0)</f>
        <v>0</v>
      </c>
      <c r="BG188" s="219">
        <f>IF(N188="zákl. prenesená",J188,0)</f>
        <v>0</v>
      </c>
      <c r="BH188" s="219">
        <f>IF(N188="zníž. prenesená",J188,0)</f>
        <v>0</v>
      </c>
      <c r="BI188" s="219">
        <f>IF(N188="nulová",J188,0)</f>
        <v>0</v>
      </c>
      <c r="BJ188" s="13" t="s">
        <v>119</v>
      </c>
      <c r="BK188" s="219">
        <f>ROUND(I188*H188,2)</f>
        <v>0</v>
      </c>
      <c r="BL188" s="13" t="s">
        <v>113</v>
      </c>
      <c r="BM188" s="218" t="s">
        <v>456</v>
      </c>
    </row>
    <row r="189" s="2" customFormat="1" ht="24.15" customHeight="1">
      <c r="A189" s="34"/>
      <c r="B189" s="35"/>
      <c r="C189" s="207" t="s">
        <v>457</v>
      </c>
      <c r="D189" s="207" t="s">
        <v>115</v>
      </c>
      <c r="E189" s="208" t="s">
        <v>458</v>
      </c>
      <c r="F189" s="209" t="s">
        <v>459</v>
      </c>
      <c r="G189" s="210" t="s">
        <v>191</v>
      </c>
      <c r="H189" s="211">
        <v>123</v>
      </c>
      <c r="I189" s="212"/>
      <c r="J189" s="211">
        <f>ROUND(I189*H189,2)</f>
        <v>0</v>
      </c>
      <c r="K189" s="213"/>
      <c r="L189" s="40"/>
      <c r="M189" s="214" t="s">
        <v>1</v>
      </c>
      <c r="N189" s="215" t="s">
        <v>37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8" t="s">
        <v>113</v>
      </c>
      <c r="AT189" s="218" t="s">
        <v>115</v>
      </c>
      <c r="AU189" s="218" t="s">
        <v>79</v>
      </c>
      <c r="AY189" s="13" t="s">
        <v>114</v>
      </c>
      <c r="BE189" s="219">
        <f>IF(N189="základná",J189,0)</f>
        <v>0</v>
      </c>
      <c r="BF189" s="219">
        <f>IF(N189="znížená",J189,0)</f>
        <v>0</v>
      </c>
      <c r="BG189" s="219">
        <f>IF(N189="zákl. prenesená",J189,0)</f>
        <v>0</v>
      </c>
      <c r="BH189" s="219">
        <f>IF(N189="zníž. prenesená",J189,0)</f>
        <v>0</v>
      </c>
      <c r="BI189" s="219">
        <f>IF(N189="nulová",J189,0)</f>
        <v>0</v>
      </c>
      <c r="BJ189" s="13" t="s">
        <v>119</v>
      </c>
      <c r="BK189" s="219">
        <f>ROUND(I189*H189,2)</f>
        <v>0</v>
      </c>
      <c r="BL189" s="13" t="s">
        <v>113</v>
      </c>
      <c r="BM189" s="218" t="s">
        <v>460</v>
      </c>
    </row>
    <row r="190" s="2" customFormat="1" ht="24.15" customHeight="1">
      <c r="A190" s="34"/>
      <c r="B190" s="35"/>
      <c r="C190" s="207" t="s">
        <v>270</v>
      </c>
      <c r="D190" s="207" t="s">
        <v>115</v>
      </c>
      <c r="E190" s="208" t="s">
        <v>461</v>
      </c>
      <c r="F190" s="209" t="s">
        <v>462</v>
      </c>
      <c r="G190" s="210" t="s">
        <v>173</v>
      </c>
      <c r="H190" s="211">
        <v>13.5</v>
      </c>
      <c r="I190" s="212"/>
      <c r="J190" s="211">
        <f>ROUND(I190*H190,2)</f>
        <v>0</v>
      </c>
      <c r="K190" s="213"/>
      <c r="L190" s="40"/>
      <c r="M190" s="214" t="s">
        <v>1</v>
      </c>
      <c r="N190" s="215" t="s">
        <v>37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8" t="s">
        <v>113</v>
      </c>
      <c r="AT190" s="218" t="s">
        <v>115</v>
      </c>
      <c r="AU190" s="218" t="s">
        <v>79</v>
      </c>
      <c r="AY190" s="13" t="s">
        <v>114</v>
      </c>
      <c r="BE190" s="219">
        <f>IF(N190="základná",J190,0)</f>
        <v>0</v>
      </c>
      <c r="BF190" s="219">
        <f>IF(N190="znížená",J190,0)</f>
        <v>0</v>
      </c>
      <c r="BG190" s="219">
        <f>IF(N190="zákl. prenesená",J190,0)</f>
        <v>0</v>
      </c>
      <c r="BH190" s="219">
        <f>IF(N190="zníž. prenesená",J190,0)</f>
        <v>0</v>
      </c>
      <c r="BI190" s="219">
        <f>IF(N190="nulová",J190,0)</f>
        <v>0</v>
      </c>
      <c r="BJ190" s="13" t="s">
        <v>119</v>
      </c>
      <c r="BK190" s="219">
        <f>ROUND(I190*H190,2)</f>
        <v>0</v>
      </c>
      <c r="BL190" s="13" t="s">
        <v>113</v>
      </c>
      <c r="BM190" s="218" t="s">
        <v>463</v>
      </c>
    </row>
    <row r="191" s="2" customFormat="1" ht="24.15" customHeight="1">
      <c r="A191" s="34"/>
      <c r="B191" s="35"/>
      <c r="C191" s="207" t="s">
        <v>464</v>
      </c>
      <c r="D191" s="207" t="s">
        <v>115</v>
      </c>
      <c r="E191" s="208" t="s">
        <v>465</v>
      </c>
      <c r="F191" s="209" t="s">
        <v>466</v>
      </c>
      <c r="G191" s="210" t="s">
        <v>166</v>
      </c>
      <c r="H191" s="211">
        <v>408</v>
      </c>
      <c r="I191" s="212"/>
      <c r="J191" s="211">
        <f>ROUND(I191*H191,2)</f>
        <v>0</v>
      </c>
      <c r="K191" s="213"/>
      <c r="L191" s="40"/>
      <c r="M191" s="214" t="s">
        <v>1</v>
      </c>
      <c r="N191" s="215" t="s">
        <v>37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8" t="s">
        <v>113</v>
      </c>
      <c r="AT191" s="218" t="s">
        <v>115</v>
      </c>
      <c r="AU191" s="218" t="s">
        <v>79</v>
      </c>
      <c r="AY191" s="13" t="s">
        <v>114</v>
      </c>
      <c r="BE191" s="219">
        <f>IF(N191="základná",J191,0)</f>
        <v>0</v>
      </c>
      <c r="BF191" s="219">
        <f>IF(N191="znížená",J191,0)</f>
        <v>0</v>
      </c>
      <c r="BG191" s="219">
        <f>IF(N191="zákl. prenesená",J191,0)</f>
        <v>0</v>
      </c>
      <c r="BH191" s="219">
        <f>IF(N191="zníž. prenesená",J191,0)</f>
        <v>0</v>
      </c>
      <c r="BI191" s="219">
        <f>IF(N191="nulová",J191,0)</f>
        <v>0</v>
      </c>
      <c r="BJ191" s="13" t="s">
        <v>119</v>
      </c>
      <c r="BK191" s="219">
        <f>ROUND(I191*H191,2)</f>
        <v>0</v>
      </c>
      <c r="BL191" s="13" t="s">
        <v>113</v>
      </c>
      <c r="BM191" s="218" t="s">
        <v>467</v>
      </c>
    </row>
    <row r="192" s="2" customFormat="1" ht="14.4" customHeight="1">
      <c r="A192" s="34"/>
      <c r="B192" s="35"/>
      <c r="C192" s="207" t="s">
        <v>273</v>
      </c>
      <c r="D192" s="207" t="s">
        <v>115</v>
      </c>
      <c r="E192" s="208" t="s">
        <v>468</v>
      </c>
      <c r="F192" s="209" t="s">
        <v>469</v>
      </c>
      <c r="G192" s="210" t="s">
        <v>166</v>
      </c>
      <c r="H192" s="211">
        <v>408</v>
      </c>
      <c r="I192" s="212"/>
      <c r="J192" s="211">
        <f>ROUND(I192*H192,2)</f>
        <v>0</v>
      </c>
      <c r="K192" s="213"/>
      <c r="L192" s="40"/>
      <c r="M192" s="214" t="s">
        <v>1</v>
      </c>
      <c r="N192" s="215" t="s">
        <v>37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8" t="s">
        <v>113</v>
      </c>
      <c r="AT192" s="218" t="s">
        <v>115</v>
      </c>
      <c r="AU192" s="218" t="s">
        <v>79</v>
      </c>
      <c r="AY192" s="13" t="s">
        <v>114</v>
      </c>
      <c r="BE192" s="219">
        <f>IF(N192="základná",J192,0)</f>
        <v>0</v>
      </c>
      <c r="BF192" s="219">
        <f>IF(N192="znížená",J192,0)</f>
        <v>0</v>
      </c>
      <c r="BG192" s="219">
        <f>IF(N192="zákl. prenesená",J192,0)</f>
        <v>0</v>
      </c>
      <c r="BH192" s="219">
        <f>IF(N192="zníž. prenesená",J192,0)</f>
        <v>0</v>
      </c>
      <c r="BI192" s="219">
        <f>IF(N192="nulová",J192,0)</f>
        <v>0</v>
      </c>
      <c r="BJ192" s="13" t="s">
        <v>119</v>
      </c>
      <c r="BK192" s="219">
        <f>ROUND(I192*H192,2)</f>
        <v>0</v>
      </c>
      <c r="BL192" s="13" t="s">
        <v>113</v>
      </c>
      <c r="BM192" s="218" t="s">
        <v>470</v>
      </c>
    </row>
    <row r="193" s="2" customFormat="1" ht="14.4" customHeight="1">
      <c r="A193" s="34"/>
      <c r="B193" s="35"/>
      <c r="C193" s="207" t="s">
        <v>471</v>
      </c>
      <c r="D193" s="207" t="s">
        <v>115</v>
      </c>
      <c r="E193" s="208" t="s">
        <v>472</v>
      </c>
      <c r="F193" s="209" t="s">
        <v>473</v>
      </c>
      <c r="G193" s="210" t="s">
        <v>265</v>
      </c>
      <c r="H193" s="211">
        <v>2</v>
      </c>
      <c r="I193" s="212"/>
      <c r="J193" s="211">
        <f>ROUND(I193*H193,2)</f>
        <v>0</v>
      </c>
      <c r="K193" s="213"/>
      <c r="L193" s="40"/>
      <c r="M193" s="214" t="s">
        <v>1</v>
      </c>
      <c r="N193" s="215" t="s">
        <v>37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18" t="s">
        <v>113</v>
      </c>
      <c r="AT193" s="218" t="s">
        <v>115</v>
      </c>
      <c r="AU193" s="218" t="s">
        <v>79</v>
      </c>
      <c r="AY193" s="13" t="s">
        <v>114</v>
      </c>
      <c r="BE193" s="219">
        <f>IF(N193="základná",J193,0)</f>
        <v>0</v>
      </c>
      <c r="BF193" s="219">
        <f>IF(N193="znížená",J193,0)</f>
        <v>0</v>
      </c>
      <c r="BG193" s="219">
        <f>IF(N193="zákl. prenesená",J193,0)</f>
        <v>0</v>
      </c>
      <c r="BH193" s="219">
        <f>IF(N193="zníž. prenesená",J193,0)</f>
        <v>0</v>
      </c>
      <c r="BI193" s="219">
        <f>IF(N193="nulová",J193,0)</f>
        <v>0</v>
      </c>
      <c r="BJ193" s="13" t="s">
        <v>119</v>
      </c>
      <c r="BK193" s="219">
        <f>ROUND(I193*H193,2)</f>
        <v>0</v>
      </c>
      <c r="BL193" s="13" t="s">
        <v>113</v>
      </c>
      <c r="BM193" s="218" t="s">
        <v>474</v>
      </c>
    </row>
    <row r="194" s="11" customFormat="1" ht="25.92" customHeight="1">
      <c r="A194" s="11"/>
      <c r="B194" s="193"/>
      <c r="C194" s="194"/>
      <c r="D194" s="195" t="s">
        <v>70</v>
      </c>
      <c r="E194" s="196" t="s">
        <v>475</v>
      </c>
      <c r="F194" s="196" t="s">
        <v>476</v>
      </c>
      <c r="G194" s="194"/>
      <c r="H194" s="194"/>
      <c r="I194" s="197"/>
      <c r="J194" s="198">
        <f>BK194</f>
        <v>0</v>
      </c>
      <c r="K194" s="194"/>
      <c r="L194" s="199"/>
      <c r="M194" s="200"/>
      <c r="N194" s="201"/>
      <c r="O194" s="201"/>
      <c r="P194" s="202">
        <f>SUM(P195:P197)</f>
        <v>0</v>
      </c>
      <c r="Q194" s="201"/>
      <c r="R194" s="202">
        <f>SUM(R195:R197)</f>
        <v>0</v>
      </c>
      <c r="S194" s="201"/>
      <c r="T194" s="203">
        <f>SUM(T195:T197)</f>
        <v>0</v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R194" s="204" t="s">
        <v>79</v>
      </c>
      <c r="AT194" s="205" t="s">
        <v>70</v>
      </c>
      <c r="AU194" s="205" t="s">
        <v>71</v>
      </c>
      <c r="AY194" s="204" t="s">
        <v>114</v>
      </c>
      <c r="BK194" s="206">
        <f>SUM(BK195:BK197)</f>
        <v>0</v>
      </c>
    </row>
    <row r="195" s="2" customFormat="1" ht="14.4" customHeight="1">
      <c r="A195" s="34"/>
      <c r="B195" s="35"/>
      <c r="C195" s="207" t="s">
        <v>277</v>
      </c>
      <c r="D195" s="207" t="s">
        <v>115</v>
      </c>
      <c r="E195" s="208" t="s">
        <v>477</v>
      </c>
      <c r="F195" s="209" t="s">
        <v>478</v>
      </c>
      <c r="G195" s="210" t="s">
        <v>191</v>
      </c>
      <c r="H195" s="211">
        <v>28</v>
      </c>
      <c r="I195" s="212"/>
      <c r="J195" s="211">
        <f>ROUND(I195*H195,2)</f>
        <v>0</v>
      </c>
      <c r="K195" s="213"/>
      <c r="L195" s="40"/>
      <c r="M195" s="214" t="s">
        <v>1</v>
      </c>
      <c r="N195" s="215" t="s">
        <v>37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18" t="s">
        <v>113</v>
      </c>
      <c r="AT195" s="218" t="s">
        <v>115</v>
      </c>
      <c r="AU195" s="218" t="s">
        <v>79</v>
      </c>
      <c r="AY195" s="13" t="s">
        <v>114</v>
      </c>
      <c r="BE195" s="219">
        <f>IF(N195="základná",J195,0)</f>
        <v>0</v>
      </c>
      <c r="BF195" s="219">
        <f>IF(N195="znížená",J195,0)</f>
        <v>0</v>
      </c>
      <c r="BG195" s="219">
        <f>IF(N195="zákl. prenesená",J195,0)</f>
        <v>0</v>
      </c>
      <c r="BH195" s="219">
        <f>IF(N195="zníž. prenesená",J195,0)</f>
        <v>0</v>
      </c>
      <c r="BI195" s="219">
        <f>IF(N195="nulová",J195,0)</f>
        <v>0</v>
      </c>
      <c r="BJ195" s="13" t="s">
        <v>119</v>
      </c>
      <c r="BK195" s="219">
        <f>ROUND(I195*H195,2)</f>
        <v>0</v>
      </c>
      <c r="BL195" s="13" t="s">
        <v>113</v>
      </c>
      <c r="BM195" s="218" t="s">
        <v>479</v>
      </c>
    </row>
    <row r="196" s="2" customFormat="1" ht="24.15" customHeight="1">
      <c r="A196" s="34"/>
      <c r="B196" s="35"/>
      <c r="C196" s="207" t="s">
        <v>480</v>
      </c>
      <c r="D196" s="207" t="s">
        <v>115</v>
      </c>
      <c r="E196" s="208" t="s">
        <v>481</v>
      </c>
      <c r="F196" s="209" t="s">
        <v>482</v>
      </c>
      <c r="G196" s="210" t="s">
        <v>191</v>
      </c>
      <c r="H196" s="211">
        <v>46</v>
      </c>
      <c r="I196" s="212"/>
      <c r="J196" s="211">
        <f>ROUND(I196*H196,2)</f>
        <v>0</v>
      </c>
      <c r="K196" s="213"/>
      <c r="L196" s="40"/>
      <c r="M196" s="214" t="s">
        <v>1</v>
      </c>
      <c r="N196" s="215" t="s">
        <v>37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8" t="s">
        <v>113</v>
      </c>
      <c r="AT196" s="218" t="s">
        <v>115</v>
      </c>
      <c r="AU196" s="218" t="s">
        <v>79</v>
      </c>
      <c r="AY196" s="13" t="s">
        <v>114</v>
      </c>
      <c r="BE196" s="219">
        <f>IF(N196="základná",J196,0)</f>
        <v>0</v>
      </c>
      <c r="BF196" s="219">
        <f>IF(N196="znížená",J196,0)</f>
        <v>0</v>
      </c>
      <c r="BG196" s="219">
        <f>IF(N196="zákl. prenesená",J196,0)</f>
        <v>0</v>
      </c>
      <c r="BH196" s="219">
        <f>IF(N196="zníž. prenesená",J196,0)</f>
        <v>0</v>
      </c>
      <c r="BI196" s="219">
        <f>IF(N196="nulová",J196,0)</f>
        <v>0</v>
      </c>
      <c r="BJ196" s="13" t="s">
        <v>119</v>
      </c>
      <c r="BK196" s="219">
        <f>ROUND(I196*H196,2)</f>
        <v>0</v>
      </c>
      <c r="BL196" s="13" t="s">
        <v>113</v>
      </c>
      <c r="BM196" s="218" t="s">
        <v>483</v>
      </c>
    </row>
    <row r="197" s="2" customFormat="1" ht="14.4" customHeight="1">
      <c r="A197" s="34"/>
      <c r="B197" s="35"/>
      <c r="C197" s="207" t="s">
        <v>282</v>
      </c>
      <c r="D197" s="207" t="s">
        <v>115</v>
      </c>
      <c r="E197" s="208" t="s">
        <v>484</v>
      </c>
      <c r="F197" s="209" t="s">
        <v>485</v>
      </c>
      <c r="G197" s="210" t="s">
        <v>166</v>
      </c>
      <c r="H197" s="211">
        <v>302</v>
      </c>
      <c r="I197" s="212"/>
      <c r="J197" s="211">
        <f>ROUND(I197*H197,2)</f>
        <v>0</v>
      </c>
      <c r="K197" s="213"/>
      <c r="L197" s="40"/>
      <c r="M197" s="214" t="s">
        <v>1</v>
      </c>
      <c r="N197" s="215" t="s">
        <v>37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8" t="s">
        <v>113</v>
      </c>
      <c r="AT197" s="218" t="s">
        <v>115</v>
      </c>
      <c r="AU197" s="218" t="s">
        <v>79</v>
      </c>
      <c r="AY197" s="13" t="s">
        <v>114</v>
      </c>
      <c r="BE197" s="219">
        <f>IF(N197="základná",J197,0)</f>
        <v>0</v>
      </c>
      <c r="BF197" s="219">
        <f>IF(N197="znížená",J197,0)</f>
        <v>0</v>
      </c>
      <c r="BG197" s="219">
        <f>IF(N197="zákl. prenesená",J197,0)</f>
        <v>0</v>
      </c>
      <c r="BH197" s="219">
        <f>IF(N197="zníž. prenesená",J197,0)</f>
        <v>0</v>
      </c>
      <c r="BI197" s="219">
        <f>IF(N197="nulová",J197,0)</f>
        <v>0</v>
      </c>
      <c r="BJ197" s="13" t="s">
        <v>119</v>
      </c>
      <c r="BK197" s="219">
        <f>ROUND(I197*H197,2)</f>
        <v>0</v>
      </c>
      <c r="BL197" s="13" t="s">
        <v>113</v>
      </c>
      <c r="BM197" s="218" t="s">
        <v>486</v>
      </c>
    </row>
    <row r="198" s="11" customFormat="1" ht="25.92" customHeight="1">
      <c r="A198" s="11"/>
      <c r="B198" s="193"/>
      <c r="C198" s="194"/>
      <c r="D198" s="195" t="s">
        <v>70</v>
      </c>
      <c r="E198" s="196" t="s">
        <v>487</v>
      </c>
      <c r="F198" s="196" t="s">
        <v>488</v>
      </c>
      <c r="G198" s="194"/>
      <c r="H198" s="194"/>
      <c r="I198" s="197"/>
      <c r="J198" s="198">
        <f>BK198</f>
        <v>0</v>
      </c>
      <c r="K198" s="194"/>
      <c r="L198" s="199"/>
      <c r="M198" s="200"/>
      <c r="N198" s="201"/>
      <c r="O198" s="201"/>
      <c r="P198" s="202">
        <f>SUM(P199:P200)</f>
        <v>0</v>
      </c>
      <c r="Q198" s="201"/>
      <c r="R198" s="202">
        <f>SUM(R199:R200)</f>
        <v>0</v>
      </c>
      <c r="S198" s="201"/>
      <c r="T198" s="203">
        <f>SUM(T199:T200)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204" t="s">
        <v>79</v>
      </c>
      <c r="AT198" s="205" t="s">
        <v>70</v>
      </c>
      <c r="AU198" s="205" t="s">
        <v>71</v>
      </c>
      <c r="AY198" s="204" t="s">
        <v>114</v>
      </c>
      <c r="BK198" s="206">
        <f>SUM(BK199:BK200)</f>
        <v>0</v>
      </c>
    </row>
    <row r="199" s="2" customFormat="1" ht="24.15" customHeight="1">
      <c r="A199" s="34"/>
      <c r="B199" s="35"/>
      <c r="C199" s="207" t="s">
        <v>489</v>
      </c>
      <c r="D199" s="207" t="s">
        <v>115</v>
      </c>
      <c r="E199" s="208" t="s">
        <v>490</v>
      </c>
      <c r="F199" s="209" t="s">
        <v>491</v>
      </c>
      <c r="G199" s="210" t="s">
        <v>179</v>
      </c>
      <c r="H199" s="211">
        <v>143</v>
      </c>
      <c r="I199" s="212"/>
      <c r="J199" s="211">
        <f>ROUND(I199*H199,2)</f>
        <v>0</v>
      </c>
      <c r="K199" s="213"/>
      <c r="L199" s="40"/>
      <c r="M199" s="214" t="s">
        <v>1</v>
      </c>
      <c r="N199" s="215" t="s">
        <v>37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18" t="s">
        <v>113</v>
      </c>
      <c r="AT199" s="218" t="s">
        <v>115</v>
      </c>
      <c r="AU199" s="218" t="s">
        <v>79</v>
      </c>
      <c r="AY199" s="13" t="s">
        <v>114</v>
      </c>
      <c r="BE199" s="219">
        <f>IF(N199="základná",J199,0)</f>
        <v>0</v>
      </c>
      <c r="BF199" s="219">
        <f>IF(N199="znížená",J199,0)</f>
        <v>0</v>
      </c>
      <c r="BG199" s="219">
        <f>IF(N199="zákl. prenesená",J199,0)</f>
        <v>0</v>
      </c>
      <c r="BH199" s="219">
        <f>IF(N199="zníž. prenesená",J199,0)</f>
        <v>0</v>
      </c>
      <c r="BI199" s="219">
        <f>IF(N199="nulová",J199,0)</f>
        <v>0</v>
      </c>
      <c r="BJ199" s="13" t="s">
        <v>119</v>
      </c>
      <c r="BK199" s="219">
        <f>ROUND(I199*H199,2)</f>
        <v>0</v>
      </c>
      <c r="BL199" s="13" t="s">
        <v>113</v>
      </c>
      <c r="BM199" s="218" t="s">
        <v>492</v>
      </c>
    </row>
    <row r="200" s="2" customFormat="1" ht="24.15" customHeight="1">
      <c r="A200" s="34"/>
      <c r="B200" s="35"/>
      <c r="C200" s="207" t="s">
        <v>286</v>
      </c>
      <c r="D200" s="207" t="s">
        <v>115</v>
      </c>
      <c r="E200" s="208" t="s">
        <v>493</v>
      </c>
      <c r="F200" s="209" t="s">
        <v>494</v>
      </c>
      <c r="G200" s="210" t="s">
        <v>179</v>
      </c>
      <c r="H200" s="211">
        <v>123</v>
      </c>
      <c r="I200" s="212"/>
      <c r="J200" s="211">
        <f>ROUND(I200*H200,2)</f>
        <v>0</v>
      </c>
      <c r="K200" s="213"/>
      <c r="L200" s="40"/>
      <c r="M200" s="220" t="s">
        <v>1</v>
      </c>
      <c r="N200" s="221" t="s">
        <v>37</v>
      </c>
      <c r="O200" s="222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18" t="s">
        <v>113</v>
      </c>
      <c r="AT200" s="218" t="s">
        <v>115</v>
      </c>
      <c r="AU200" s="218" t="s">
        <v>79</v>
      </c>
      <c r="AY200" s="13" t="s">
        <v>114</v>
      </c>
      <c r="BE200" s="219">
        <f>IF(N200="základná",J200,0)</f>
        <v>0</v>
      </c>
      <c r="BF200" s="219">
        <f>IF(N200="znížená",J200,0)</f>
        <v>0</v>
      </c>
      <c r="BG200" s="219">
        <f>IF(N200="zákl. prenesená",J200,0)</f>
        <v>0</v>
      </c>
      <c r="BH200" s="219">
        <f>IF(N200="zníž. prenesená",J200,0)</f>
        <v>0</v>
      </c>
      <c r="BI200" s="219">
        <f>IF(N200="nulová",J200,0)</f>
        <v>0</v>
      </c>
      <c r="BJ200" s="13" t="s">
        <v>119</v>
      </c>
      <c r="BK200" s="219">
        <f>ROUND(I200*H200,2)</f>
        <v>0</v>
      </c>
      <c r="BL200" s="13" t="s">
        <v>113</v>
      </c>
      <c r="BM200" s="218" t="s">
        <v>495</v>
      </c>
    </row>
    <row r="201" s="2" customFormat="1" ht="6.96" customHeight="1">
      <c r="A201" s="34"/>
      <c r="B201" s="62"/>
      <c r="C201" s="63"/>
      <c r="D201" s="63"/>
      <c r="E201" s="63"/>
      <c r="F201" s="63"/>
      <c r="G201" s="63"/>
      <c r="H201" s="63"/>
      <c r="I201" s="63"/>
      <c r="J201" s="63"/>
      <c r="K201" s="63"/>
      <c r="L201" s="40"/>
      <c r="M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</row>
  </sheetData>
  <sheetProtection sheet="1" autoFilter="0" formatColumns="0" formatRows="0" objects="1" scenarios="1" spinCount="100000" saltValue="WEYXhhZd07HqEK89Cu+k7cZpET6JIOV6Vx09H6L1OEUcwYN+X4+zRxNCcK+Tyk5JtEQUDlsUVXHbjAtFIeAgSg==" hashValue="7CX2Lmk6s0QoWojgQnVL3bgB8vLmSWZcz5OZ8qUC7V0Umtz0oIXYpwV53FQtmmaRXYPFZOXdAbCjjMSEkj8T+w==" algorithmName="SHA-512" password="CC35"/>
  <autoFilter ref="C125:K20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6"/>
      <c r="AT3" s="13" t="s">
        <v>71</v>
      </c>
    </row>
    <row r="4" s="1" customFormat="1" ht="24.96" customHeight="1">
      <c r="B4" s="16"/>
      <c r="D4" s="134" t="s">
        <v>90</v>
      </c>
      <c r="L4" s="16"/>
      <c r="M4" s="135" t="s">
        <v>9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6" t="s">
        <v>14</v>
      </c>
      <c r="L6" s="16"/>
    </row>
    <row r="7" s="1" customFormat="1" ht="16.5" customHeight="1">
      <c r="B7" s="16"/>
      <c r="E7" s="137" t="str">
        <f>'Rekapitulácia stavby'!K6</f>
        <v>Veľký Šariš Baratoky</v>
      </c>
      <c r="F7" s="136"/>
      <c r="G7" s="136"/>
      <c r="H7" s="136"/>
      <c r="L7" s="16"/>
    </row>
    <row r="8" s="2" customFormat="1" ht="12" customHeight="1">
      <c r="A8" s="34"/>
      <c r="B8" s="40"/>
      <c r="C8" s="34"/>
      <c r="D8" s="136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8" t="s">
        <v>496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6" t="s">
        <v>16</v>
      </c>
      <c r="E11" s="34"/>
      <c r="F11" s="139" t="s">
        <v>1</v>
      </c>
      <c r="G11" s="34"/>
      <c r="H11" s="34"/>
      <c r="I11" s="136" t="s">
        <v>17</v>
      </c>
      <c r="J11" s="139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6" t="s">
        <v>18</v>
      </c>
      <c r="E12" s="34"/>
      <c r="F12" s="139" t="s">
        <v>19</v>
      </c>
      <c r="G12" s="34"/>
      <c r="H12" s="34"/>
      <c r="I12" s="136" t="s">
        <v>20</v>
      </c>
      <c r="J12" s="140" t="str">
        <f>'Rekapitulácia stavby'!AN8</f>
        <v>1. 10. 2020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6" t="s">
        <v>22</v>
      </c>
      <c r="E14" s="34"/>
      <c r="F14" s="34"/>
      <c r="G14" s="34"/>
      <c r="H14" s="34"/>
      <c r="I14" s="136" t="s">
        <v>23</v>
      </c>
      <c r="J14" s="139" t="str">
        <f>IF('Rekapitulácia stavby'!AN10="","",'Rekapitulácia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9" t="str">
        <f>IF('Rekapitulácia stavby'!E11="","",'Rekapitulácia stavby'!E11)</f>
        <v xml:space="preserve"> </v>
      </c>
      <c r="F15" s="34"/>
      <c r="G15" s="34"/>
      <c r="H15" s="34"/>
      <c r="I15" s="136" t="s">
        <v>24</v>
      </c>
      <c r="J15" s="139" t="str">
        <f>IF('Rekapitulácia stavby'!AN11="","",'Rekapitulácia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6" t="s">
        <v>25</v>
      </c>
      <c r="E17" s="34"/>
      <c r="F17" s="34"/>
      <c r="G17" s="34"/>
      <c r="H17" s="34"/>
      <c r="I17" s="136" t="s">
        <v>23</v>
      </c>
      <c r="J17" s="29" t="str">
        <f>'Rekapitulácia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'Rekapitulácia stavby'!E14</f>
        <v>Vyplň údaj</v>
      </c>
      <c r="F18" s="139"/>
      <c r="G18" s="139"/>
      <c r="H18" s="139"/>
      <c r="I18" s="136" t="s">
        <v>24</v>
      </c>
      <c r="J18" s="29" t="str">
        <f>'Rekapitulácia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6" t="s">
        <v>27</v>
      </c>
      <c r="E20" s="34"/>
      <c r="F20" s="34"/>
      <c r="G20" s="34"/>
      <c r="H20" s="34"/>
      <c r="I20" s="136" t="s">
        <v>23</v>
      </c>
      <c r="J20" s="139" t="str">
        <f>IF('Rekapitulácia stavby'!AN16="","",'Rekapitulácia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9" t="str">
        <f>IF('Rekapitulácia stavby'!E17="","",'Rekapitulácia stavby'!E17)</f>
        <v xml:space="preserve"> </v>
      </c>
      <c r="F21" s="34"/>
      <c r="G21" s="34"/>
      <c r="H21" s="34"/>
      <c r="I21" s="136" t="s">
        <v>24</v>
      </c>
      <c r="J21" s="139" t="str">
        <f>IF('Rekapitulácia stavby'!AN17="","",'Rekapitulácia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6" t="s">
        <v>29</v>
      </c>
      <c r="E23" s="34"/>
      <c r="F23" s="34"/>
      <c r="G23" s="34"/>
      <c r="H23" s="34"/>
      <c r="I23" s="136" t="s">
        <v>23</v>
      </c>
      <c r="J23" s="139" t="str">
        <f>IF('Rekapitulácia stavby'!AN19="","",'Rekapitulácia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9" t="str">
        <f>IF('Rekapitulácia stavby'!E20="","",'Rekapitulácia stavby'!E20)</f>
        <v xml:space="preserve"> </v>
      </c>
      <c r="F24" s="34"/>
      <c r="G24" s="34"/>
      <c r="H24" s="34"/>
      <c r="I24" s="136" t="s">
        <v>24</v>
      </c>
      <c r="J24" s="139" t="str">
        <f>IF('Rekapitulácia stavby'!AN20="","",'Rekapitulácia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6" t="s">
        <v>30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5"/>
      <c r="E29" s="145"/>
      <c r="F29" s="145"/>
      <c r="G29" s="145"/>
      <c r="H29" s="145"/>
      <c r="I29" s="145"/>
      <c r="J29" s="145"/>
      <c r="K29" s="145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6" t="s">
        <v>31</v>
      </c>
      <c r="E30" s="34"/>
      <c r="F30" s="34"/>
      <c r="G30" s="34"/>
      <c r="H30" s="34"/>
      <c r="I30" s="34"/>
      <c r="J30" s="147">
        <f>ROUND(J121,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5"/>
      <c r="E31" s="145"/>
      <c r="F31" s="145"/>
      <c r="G31" s="145"/>
      <c r="H31" s="145"/>
      <c r="I31" s="145"/>
      <c r="J31" s="145"/>
      <c r="K31" s="145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8" t="s">
        <v>33</v>
      </c>
      <c r="G32" s="34"/>
      <c r="H32" s="34"/>
      <c r="I32" s="148" t="s">
        <v>32</v>
      </c>
      <c r="J32" s="148" t="s">
        <v>34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9" t="s">
        <v>35</v>
      </c>
      <c r="E33" s="136" t="s">
        <v>36</v>
      </c>
      <c r="F33" s="150">
        <f>ROUND((SUM(BE121:BE153)),  2)</f>
        <v>0</v>
      </c>
      <c r="G33" s="34"/>
      <c r="H33" s="34"/>
      <c r="I33" s="151">
        <v>0.20000000000000001</v>
      </c>
      <c r="J33" s="150">
        <f>ROUND(((SUM(BE121:BE153))*I33),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6" t="s">
        <v>37</v>
      </c>
      <c r="F34" s="150">
        <f>ROUND((SUM(BF121:BF153)),  2)</f>
        <v>0</v>
      </c>
      <c r="G34" s="34"/>
      <c r="H34" s="34"/>
      <c r="I34" s="151">
        <v>0.20000000000000001</v>
      </c>
      <c r="J34" s="150">
        <f>ROUND(((SUM(BF121:BF153))*I34),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6" t="s">
        <v>38</v>
      </c>
      <c r="F35" s="150">
        <f>ROUND((SUM(BG121:BG153)),  2)</f>
        <v>0</v>
      </c>
      <c r="G35" s="34"/>
      <c r="H35" s="34"/>
      <c r="I35" s="151">
        <v>0.20000000000000001</v>
      </c>
      <c r="J35" s="150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6" t="s">
        <v>39</v>
      </c>
      <c r="F36" s="150">
        <f>ROUND((SUM(BH121:BH153)),  2)</f>
        <v>0</v>
      </c>
      <c r="G36" s="34"/>
      <c r="H36" s="34"/>
      <c r="I36" s="151">
        <v>0.20000000000000001</v>
      </c>
      <c r="J36" s="150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6" t="s">
        <v>40</v>
      </c>
      <c r="F37" s="150">
        <f>ROUND((SUM(BI121:BI153)),  2)</f>
        <v>0</v>
      </c>
      <c r="G37" s="34"/>
      <c r="H37" s="34"/>
      <c r="I37" s="151">
        <v>0</v>
      </c>
      <c r="J37" s="150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52"/>
      <c r="D39" s="153" t="s">
        <v>41</v>
      </c>
      <c r="E39" s="154"/>
      <c r="F39" s="154"/>
      <c r="G39" s="155" t="s">
        <v>42</v>
      </c>
      <c r="H39" s="156" t="s">
        <v>43</v>
      </c>
      <c r="I39" s="154"/>
      <c r="J39" s="157">
        <f>SUM(J30:J37)</f>
        <v>0</v>
      </c>
      <c r="K39" s="158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9" t="s">
        <v>44</v>
      </c>
      <c r="E50" s="160"/>
      <c r="F50" s="160"/>
      <c r="G50" s="159" t="s">
        <v>45</v>
      </c>
      <c r="H50" s="160"/>
      <c r="I50" s="160"/>
      <c r="J50" s="160"/>
      <c r="K50" s="160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61" t="s">
        <v>46</v>
      </c>
      <c r="E61" s="162"/>
      <c r="F61" s="163" t="s">
        <v>47</v>
      </c>
      <c r="G61" s="161" t="s">
        <v>46</v>
      </c>
      <c r="H61" s="162"/>
      <c r="I61" s="162"/>
      <c r="J61" s="164" t="s">
        <v>47</v>
      </c>
      <c r="K61" s="162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9" t="s">
        <v>48</v>
      </c>
      <c r="E65" s="165"/>
      <c r="F65" s="165"/>
      <c r="G65" s="159" t="s">
        <v>49</v>
      </c>
      <c r="H65" s="165"/>
      <c r="I65" s="165"/>
      <c r="J65" s="165"/>
      <c r="K65" s="165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61" t="s">
        <v>46</v>
      </c>
      <c r="E76" s="162"/>
      <c r="F76" s="163" t="s">
        <v>47</v>
      </c>
      <c r="G76" s="161" t="s">
        <v>46</v>
      </c>
      <c r="H76" s="162"/>
      <c r="I76" s="162"/>
      <c r="J76" s="164" t="s">
        <v>47</v>
      </c>
      <c r="K76" s="162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70" t="str">
        <f>E7</f>
        <v>Veľký Šariš Baratoky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620 - Verejné osvetlenie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6"/>
      <c r="E89" s="36"/>
      <c r="F89" s="23" t="str">
        <f>F12</f>
        <v xml:space="preserve"> </v>
      </c>
      <c r="G89" s="36"/>
      <c r="H89" s="36"/>
      <c r="I89" s="28" t="s">
        <v>20</v>
      </c>
      <c r="J89" s="75" t="str">
        <f>IF(J12="","",J12)</f>
        <v>1. 10. 2020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6"/>
      <c r="E91" s="36"/>
      <c r="F91" s="23" t="str">
        <f>E15</f>
        <v xml:space="preserve"> </v>
      </c>
      <c r="G91" s="36"/>
      <c r="H91" s="36"/>
      <c r="I91" s="28" t="s">
        <v>27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25</v>
      </c>
      <c r="D92" s="36"/>
      <c r="E92" s="36"/>
      <c r="F92" s="23" t="str">
        <f>IF(E18="","",E18)</f>
        <v>Vyplň údaj</v>
      </c>
      <c r="G92" s="36"/>
      <c r="H92" s="36"/>
      <c r="I92" s="28" t="s">
        <v>29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71" t="s">
        <v>94</v>
      </c>
      <c r="D94" s="172"/>
      <c r="E94" s="172"/>
      <c r="F94" s="172"/>
      <c r="G94" s="172"/>
      <c r="H94" s="172"/>
      <c r="I94" s="172"/>
      <c r="J94" s="173" t="s">
        <v>95</v>
      </c>
      <c r="K94" s="172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4" t="s">
        <v>96</v>
      </c>
      <c r="D96" s="36"/>
      <c r="E96" s="36"/>
      <c r="F96" s="36"/>
      <c r="G96" s="36"/>
      <c r="H96" s="36"/>
      <c r="I96" s="36"/>
      <c r="J96" s="106">
        <f>J121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5"/>
      <c r="C97" s="176"/>
      <c r="D97" s="177" t="s">
        <v>497</v>
      </c>
      <c r="E97" s="178"/>
      <c r="F97" s="178"/>
      <c r="G97" s="178"/>
      <c r="H97" s="178"/>
      <c r="I97" s="178"/>
      <c r="J97" s="179">
        <f>J122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5"/>
      <c r="C98" s="176"/>
      <c r="D98" s="177" t="s">
        <v>498</v>
      </c>
      <c r="E98" s="178"/>
      <c r="F98" s="178"/>
      <c r="G98" s="178"/>
      <c r="H98" s="178"/>
      <c r="I98" s="178"/>
      <c r="J98" s="179">
        <f>J127</f>
        <v>0</v>
      </c>
      <c r="K98" s="176"/>
      <c r="L98" s="18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5"/>
      <c r="C99" s="176"/>
      <c r="D99" s="177" t="s">
        <v>499</v>
      </c>
      <c r="E99" s="178"/>
      <c r="F99" s="178"/>
      <c r="G99" s="178"/>
      <c r="H99" s="178"/>
      <c r="I99" s="178"/>
      <c r="J99" s="179">
        <f>J134</f>
        <v>0</v>
      </c>
      <c r="K99" s="176"/>
      <c r="L99" s="18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5"/>
      <c r="C100" s="176"/>
      <c r="D100" s="177" t="s">
        <v>500</v>
      </c>
      <c r="E100" s="178"/>
      <c r="F100" s="178"/>
      <c r="G100" s="178"/>
      <c r="H100" s="178"/>
      <c r="I100" s="178"/>
      <c r="J100" s="179">
        <f>J136</f>
        <v>0</v>
      </c>
      <c r="K100" s="176"/>
      <c r="L100" s="18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5"/>
      <c r="C101" s="176"/>
      <c r="D101" s="177" t="s">
        <v>501</v>
      </c>
      <c r="E101" s="178"/>
      <c r="F101" s="178"/>
      <c r="G101" s="178"/>
      <c r="H101" s="178"/>
      <c r="I101" s="178"/>
      <c r="J101" s="179">
        <f>J139</f>
        <v>0</v>
      </c>
      <c r="K101" s="176"/>
      <c r="L101" s="18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9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59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99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14</v>
      </c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6"/>
      <c r="D111" s="36"/>
      <c r="E111" s="170" t="str">
        <f>E7</f>
        <v>Veľký Šariš Baratoky</v>
      </c>
      <c r="F111" s="28"/>
      <c r="G111" s="28"/>
      <c r="H111" s="28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91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6"/>
      <c r="D113" s="36"/>
      <c r="E113" s="72" t="str">
        <f>E9</f>
        <v>620 - Verejné osvetlenie</v>
      </c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18</v>
      </c>
      <c r="D115" s="36"/>
      <c r="E115" s="36"/>
      <c r="F115" s="23" t="str">
        <f>F12</f>
        <v xml:space="preserve"> </v>
      </c>
      <c r="G115" s="36"/>
      <c r="H115" s="36"/>
      <c r="I115" s="28" t="s">
        <v>20</v>
      </c>
      <c r="J115" s="75" t="str">
        <f>IF(J12="","",J12)</f>
        <v>1. 10. 2020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22</v>
      </c>
      <c r="D117" s="36"/>
      <c r="E117" s="36"/>
      <c r="F117" s="23" t="str">
        <f>E15</f>
        <v xml:space="preserve"> </v>
      </c>
      <c r="G117" s="36"/>
      <c r="H117" s="36"/>
      <c r="I117" s="28" t="s">
        <v>27</v>
      </c>
      <c r="J117" s="32" t="str">
        <f>E21</f>
        <v xml:space="preserve"> </v>
      </c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25</v>
      </c>
      <c r="D118" s="36"/>
      <c r="E118" s="36"/>
      <c r="F118" s="23" t="str">
        <f>IF(E18="","",E18)</f>
        <v>Vyplň údaj</v>
      </c>
      <c r="G118" s="36"/>
      <c r="H118" s="36"/>
      <c r="I118" s="28" t="s">
        <v>29</v>
      </c>
      <c r="J118" s="32" t="str">
        <f>E24</f>
        <v xml:space="preserve"> </v>
      </c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0" customFormat="1" ht="29.28" customHeight="1">
      <c r="A120" s="181"/>
      <c r="B120" s="182"/>
      <c r="C120" s="183" t="s">
        <v>100</v>
      </c>
      <c r="D120" s="184" t="s">
        <v>56</v>
      </c>
      <c r="E120" s="184" t="s">
        <v>52</v>
      </c>
      <c r="F120" s="184" t="s">
        <v>53</v>
      </c>
      <c r="G120" s="184" t="s">
        <v>101</v>
      </c>
      <c r="H120" s="184" t="s">
        <v>102</v>
      </c>
      <c r="I120" s="184" t="s">
        <v>103</v>
      </c>
      <c r="J120" s="185" t="s">
        <v>95</v>
      </c>
      <c r="K120" s="186" t="s">
        <v>104</v>
      </c>
      <c r="L120" s="187"/>
      <c r="M120" s="96" t="s">
        <v>1</v>
      </c>
      <c r="N120" s="97" t="s">
        <v>35</v>
      </c>
      <c r="O120" s="97" t="s">
        <v>105</v>
      </c>
      <c r="P120" s="97" t="s">
        <v>106</v>
      </c>
      <c r="Q120" s="97" t="s">
        <v>107</v>
      </c>
      <c r="R120" s="97" t="s">
        <v>108</v>
      </c>
      <c r="S120" s="97" t="s">
        <v>109</v>
      </c>
      <c r="T120" s="98" t="s">
        <v>110</v>
      </c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</row>
    <row r="121" s="2" customFormat="1" ht="22.8" customHeight="1">
      <c r="A121" s="34"/>
      <c r="B121" s="35"/>
      <c r="C121" s="103" t="s">
        <v>96</v>
      </c>
      <c r="D121" s="36"/>
      <c r="E121" s="36"/>
      <c r="F121" s="36"/>
      <c r="G121" s="36"/>
      <c r="H121" s="36"/>
      <c r="I121" s="36"/>
      <c r="J121" s="188">
        <f>BK121</f>
        <v>0</v>
      </c>
      <c r="K121" s="36"/>
      <c r="L121" s="40"/>
      <c r="M121" s="99"/>
      <c r="N121" s="189"/>
      <c r="O121" s="100"/>
      <c r="P121" s="190">
        <f>P122+P127+P134+P136+P139</f>
        <v>0</v>
      </c>
      <c r="Q121" s="100"/>
      <c r="R121" s="190">
        <f>R122+R127+R134+R136+R139</f>
        <v>0</v>
      </c>
      <c r="S121" s="100"/>
      <c r="T121" s="191">
        <f>T122+T127+T134+T136+T139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3" t="s">
        <v>70</v>
      </c>
      <c r="AU121" s="13" t="s">
        <v>97</v>
      </c>
      <c r="BK121" s="192">
        <f>BK122+BK127+BK134+BK136+BK139</f>
        <v>0</v>
      </c>
    </row>
    <row r="122" s="11" customFormat="1" ht="25.92" customHeight="1">
      <c r="A122" s="11"/>
      <c r="B122" s="193"/>
      <c r="C122" s="194"/>
      <c r="D122" s="195" t="s">
        <v>70</v>
      </c>
      <c r="E122" s="196" t="s">
        <v>181</v>
      </c>
      <c r="F122" s="196" t="s">
        <v>502</v>
      </c>
      <c r="G122" s="194"/>
      <c r="H122" s="194"/>
      <c r="I122" s="197"/>
      <c r="J122" s="198">
        <f>BK122</f>
        <v>0</v>
      </c>
      <c r="K122" s="194"/>
      <c r="L122" s="199"/>
      <c r="M122" s="200"/>
      <c r="N122" s="201"/>
      <c r="O122" s="201"/>
      <c r="P122" s="202">
        <f>SUM(P123:P126)</f>
        <v>0</v>
      </c>
      <c r="Q122" s="201"/>
      <c r="R122" s="202">
        <f>SUM(R123:R126)</f>
        <v>0</v>
      </c>
      <c r="S122" s="201"/>
      <c r="T122" s="203">
        <f>SUM(T123:T126)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4" t="s">
        <v>79</v>
      </c>
      <c r="AT122" s="205" t="s">
        <v>70</v>
      </c>
      <c r="AU122" s="205" t="s">
        <v>71</v>
      </c>
      <c r="AY122" s="204" t="s">
        <v>114</v>
      </c>
      <c r="BK122" s="206">
        <f>SUM(BK123:BK126)</f>
        <v>0</v>
      </c>
    </row>
    <row r="123" s="2" customFormat="1" ht="14.4" customHeight="1">
      <c r="A123" s="34"/>
      <c r="B123" s="35"/>
      <c r="C123" s="207" t="s">
        <v>79</v>
      </c>
      <c r="D123" s="207" t="s">
        <v>115</v>
      </c>
      <c r="E123" s="208" t="s">
        <v>503</v>
      </c>
      <c r="F123" s="209" t="s">
        <v>504</v>
      </c>
      <c r="G123" s="210" t="s">
        <v>191</v>
      </c>
      <c r="H123" s="211">
        <v>2</v>
      </c>
      <c r="I123" s="212"/>
      <c r="J123" s="211">
        <f>ROUND(I123*H123,2)</f>
        <v>0</v>
      </c>
      <c r="K123" s="213"/>
      <c r="L123" s="40"/>
      <c r="M123" s="214" t="s">
        <v>1</v>
      </c>
      <c r="N123" s="215" t="s">
        <v>37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8" t="s">
        <v>113</v>
      </c>
      <c r="AT123" s="218" t="s">
        <v>115</v>
      </c>
      <c r="AU123" s="218" t="s">
        <v>79</v>
      </c>
      <c r="AY123" s="13" t="s">
        <v>114</v>
      </c>
      <c r="BE123" s="219">
        <f>IF(N123="základná",J123,0)</f>
        <v>0</v>
      </c>
      <c r="BF123" s="219">
        <f>IF(N123="znížená",J123,0)</f>
        <v>0</v>
      </c>
      <c r="BG123" s="219">
        <f>IF(N123="zákl. prenesená",J123,0)</f>
        <v>0</v>
      </c>
      <c r="BH123" s="219">
        <f>IF(N123="zníž. prenesená",J123,0)</f>
        <v>0</v>
      </c>
      <c r="BI123" s="219">
        <f>IF(N123="nulová",J123,0)</f>
        <v>0</v>
      </c>
      <c r="BJ123" s="13" t="s">
        <v>119</v>
      </c>
      <c r="BK123" s="219">
        <f>ROUND(I123*H123,2)</f>
        <v>0</v>
      </c>
      <c r="BL123" s="13" t="s">
        <v>113</v>
      </c>
      <c r="BM123" s="218" t="s">
        <v>185</v>
      </c>
    </row>
    <row r="124" s="2" customFormat="1" ht="24.15" customHeight="1">
      <c r="A124" s="34"/>
      <c r="B124" s="35"/>
      <c r="C124" s="207" t="s">
        <v>119</v>
      </c>
      <c r="D124" s="207" t="s">
        <v>115</v>
      </c>
      <c r="E124" s="208" t="s">
        <v>505</v>
      </c>
      <c r="F124" s="209" t="s">
        <v>506</v>
      </c>
      <c r="G124" s="210" t="s">
        <v>179</v>
      </c>
      <c r="H124" s="211">
        <v>180</v>
      </c>
      <c r="I124" s="212"/>
      <c r="J124" s="211">
        <f>ROUND(I124*H124,2)</f>
        <v>0</v>
      </c>
      <c r="K124" s="213"/>
      <c r="L124" s="40"/>
      <c r="M124" s="214" t="s">
        <v>1</v>
      </c>
      <c r="N124" s="215" t="s">
        <v>37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8" t="s">
        <v>113</v>
      </c>
      <c r="AT124" s="218" t="s">
        <v>115</v>
      </c>
      <c r="AU124" s="218" t="s">
        <v>79</v>
      </c>
      <c r="AY124" s="13" t="s">
        <v>114</v>
      </c>
      <c r="BE124" s="219">
        <f>IF(N124="základná",J124,0)</f>
        <v>0</v>
      </c>
      <c r="BF124" s="219">
        <f>IF(N124="znížená",J124,0)</f>
        <v>0</v>
      </c>
      <c r="BG124" s="219">
        <f>IF(N124="zákl. prenesená",J124,0)</f>
        <v>0</v>
      </c>
      <c r="BH124" s="219">
        <f>IF(N124="zníž. prenesená",J124,0)</f>
        <v>0</v>
      </c>
      <c r="BI124" s="219">
        <f>IF(N124="nulová",J124,0)</f>
        <v>0</v>
      </c>
      <c r="BJ124" s="13" t="s">
        <v>119</v>
      </c>
      <c r="BK124" s="219">
        <f>ROUND(I124*H124,2)</f>
        <v>0</v>
      </c>
      <c r="BL124" s="13" t="s">
        <v>113</v>
      </c>
      <c r="BM124" s="218" t="s">
        <v>188</v>
      </c>
    </row>
    <row r="125" s="2" customFormat="1" ht="24.15" customHeight="1">
      <c r="A125" s="34"/>
      <c r="B125" s="35"/>
      <c r="C125" s="207" t="s">
        <v>124</v>
      </c>
      <c r="D125" s="207" t="s">
        <v>115</v>
      </c>
      <c r="E125" s="208" t="s">
        <v>507</v>
      </c>
      <c r="F125" s="209" t="s">
        <v>508</v>
      </c>
      <c r="G125" s="210" t="s">
        <v>265</v>
      </c>
      <c r="H125" s="211">
        <v>1</v>
      </c>
      <c r="I125" s="212"/>
      <c r="J125" s="211">
        <f>ROUND(I125*H125,2)</f>
        <v>0</v>
      </c>
      <c r="K125" s="213"/>
      <c r="L125" s="40"/>
      <c r="M125" s="214" t="s">
        <v>1</v>
      </c>
      <c r="N125" s="215" t="s">
        <v>37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8" t="s">
        <v>113</v>
      </c>
      <c r="AT125" s="218" t="s">
        <v>115</v>
      </c>
      <c r="AU125" s="218" t="s">
        <v>79</v>
      </c>
      <c r="AY125" s="13" t="s">
        <v>114</v>
      </c>
      <c r="BE125" s="219">
        <f>IF(N125="základná",J125,0)</f>
        <v>0</v>
      </c>
      <c r="BF125" s="219">
        <f>IF(N125="znížená",J125,0)</f>
        <v>0</v>
      </c>
      <c r="BG125" s="219">
        <f>IF(N125="zákl. prenesená",J125,0)</f>
        <v>0</v>
      </c>
      <c r="BH125" s="219">
        <f>IF(N125="zníž. prenesená",J125,0)</f>
        <v>0</v>
      </c>
      <c r="BI125" s="219">
        <f>IF(N125="nulová",J125,0)</f>
        <v>0</v>
      </c>
      <c r="BJ125" s="13" t="s">
        <v>119</v>
      </c>
      <c r="BK125" s="219">
        <f>ROUND(I125*H125,2)</f>
        <v>0</v>
      </c>
      <c r="BL125" s="13" t="s">
        <v>113</v>
      </c>
      <c r="BM125" s="218" t="s">
        <v>7</v>
      </c>
    </row>
    <row r="126" s="2" customFormat="1" ht="24.15" customHeight="1">
      <c r="A126" s="34"/>
      <c r="B126" s="35"/>
      <c r="C126" s="207" t="s">
        <v>113</v>
      </c>
      <c r="D126" s="207" t="s">
        <v>115</v>
      </c>
      <c r="E126" s="208" t="s">
        <v>171</v>
      </c>
      <c r="F126" s="209" t="s">
        <v>172</v>
      </c>
      <c r="G126" s="210" t="s">
        <v>173</v>
      </c>
      <c r="H126" s="211">
        <v>20.300000000000001</v>
      </c>
      <c r="I126" s="212"/>
      <c r="J126" s="211">
        <f>ROUND(I126*H126,2)</f>
        <v>0</v>
      </c>
      <c r="K126" s="213"/>
      <c r="L126" s="40"/>
      <c r="M126" s="214" t="s">
        <v>1</v>
      </c>
      <c r="N126" s="215" t="s">
        <v>37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8" t="s">
        <v>113</v>
      </c>
      <c r="AT126" s="218" t="s">
        <v>115</v>
      </c>
      <c r="AU126" s="218" t="s">
        <v>79</v>
      </c>
      <c r="AY126" s="13" t="s">
        <v>114</v>
      </c>
      <c r="BE126" s="219">
        <f>IF(N126="základná",J126,0)</f>
        <v>0</v>
      </c>
      <c r="BF126" s="219">
        <f>IF(N126="znížená",J126,0)</f>
        <v>0</v>
      </c>
      <c r="BG126" s="219">
        <f>IF(N126="zákl. prenesená",J126,0)</f>
        <v>0</v>
      </c>
      <c r="BH126" s="219">
        <f>IF(N126="zníž. prenesená",J126,0)</f>
        <v>0</v>
      </c>
      <c r="BI126" s="219">
        <f>IF(N126="nulová",J126,0)</f>
        <v>0</v>
      </c>
      <c r="BJ126" s="13" t="s">
        <v>119</v>
      </c>
      <c r="BK126" s="219">
        <f>ROUND(I126*H126,2)</f>
        <v>0</v>
      </c>
      <c r="BL126" s="13" t="s">
        <v>113</v>
      </c>
      <c r="BM126" s="218" t="s">
        <v>192</v>
      </c>
    </row>
    <row r="127" s="11" customFormat="1" ht="25.92" customHeight="1">
      <c r="A127" s="11"/>
      <c r="B127" s="193"/>
      <c r="C127" s="194"/>
      <c r="D127" s="195" t="s">
        <v>70</v>
      </c>
      <c r="E127" s="196" t="s">
        <v>193</v>
      </c>
      <c r="F127" s="196" t="s">
        <v>509</v>
      </c>
      <c r="G127" s="194"/>
      <c r="H127" s="194"/>
      <c r="I127" s="197"/>
      <c r="J127" s="198">
        <f>BK127</f>
        <v>0</v>
      </c>
      <c r="K127" s="194"/>
      <c r="L127" s="199"/>
      <c r="M127" s="200"/>
      <c r="N127" s="201"/>
      <c r="O127" s="201"/>
      <c r="P127" s="202">
        <f>SUM(P128:P133)</f>
        <v>0</v>
      </c>
      <c r="Q127" s="201"/>
      <c r="R127" s="202">
        <f>SUM(R128:R133)</f>
        <v>0</v>
      </c>
      <c r="S127" s="201"/>
      <c r="T127" s="203">
        <f>SUM(T128:T133)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4" t="s">
        <v>79</v>
      </c>
      <c r="AT127" s="205" t="s">
        <v>70</v>
      </c>
      <c r="AU127" s="205" t="s">
        <v>71</v>
      </c>
      <c r="AY127" s="204" t="s">
        <v>114</v>
      </c>
      <c r="BK127" s="206">
        <f>SUM(BK128:BK133)</f>
        <v>0</v>
      </c>
    </row>
    <row r="128" s="2" customFormat="1" ht="14.4" customHeight="1">
      <c r="A128" s="34"/>
      <c r="B128" s="35"/>
      <c r="C128" s="207" t="s">
        <v>131</v>
      </c>
      <c r="D128" s="207" t="s">
        <v>115</v>
      </c>
      <c r="E128" s="208" t="s">
        <v>330</v>
      </c>
      <c r="F128" s="209" t="s">
        <v>331</v>
      </c>
      <c r="G128" s="210" t="s">
        <v>191</v>
      </c>
      <c r="H128" s="211">
        <v>30</v>
      </c>
      <c r="I128" s="212"/>
      <c r="J128" s="211">
        <f>ROUND(I128*H128,2)</f>
        <v>0</v>
      </c>
      <c r="K128" s="213"/>
      <c r="L128" s="40"/>
      <c r="M128" s="214" t="s">
        <v>1</v>
      </c>
      <c r="N128" s="215" t="s">
        <v>37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8" t="s">
        <v>113</v>
      </c>
      <c r="AT128" s="218" t="s">
        <v>115</v>
      </c>
      <c r="AU128" s="218" t="s">
        <v>79</v>
      </c>
      <c r="AY128" s="13" t="s">
        <v>114</v>
      </c>
      <c r="BE128" s="219">
        <f>IF(N128="základná",J128,0)</f>
        <v>0</v>
      </c>
      <c r="BF128" s="219">
        <f>IF(N128="znížená",J128,0)</f>
        <v>0</v>
      </c>
      <c r="BG128" s="219">
        <f>IF(N128="zákl. prenesená",J128,0)</f>
        <v>0</v>
      </c>
      <c r="BH128" s="219">
        <f>IF(N128="zníž. prenesená",J128,0)</f>
        <v>0</v>
      </c>
      <c r="BI128" s="219">
        <f>IF(N128="nulová",J128,0)</f>
        <v>0</v>
      </c>
      <c r="BJ128" s="13" t="s">
        <v>119</v>
      </c>
      <c r="BK128" s="219">
        <f>ROUND(I128*H128,2)</f>
        <v>0</v>
      </c>
      <c r="BL128" s="13" t="s">
        <v>113</v>
      </c>
      <c r="BM128" s="218" t="s">
        <v>197</v>
      </c>
    </row>
    <row r="129" s="2" customFormat="1" ht="14.4" customHeight="1">
      <c r="A129" s="34"/>
      <c r="B129" s="35"/>
      <c r="C129" s="207" t="s">
        <v>136</v>
      </c>
      <c r="D129" s="207" t="s">
        <v>115</v>
      </c>
      <c r="E129" s="208" t="s">
        <v>332</v>
      </c>
      <c r="F129" s="209" t="s">
        <v>216</v>
      </c>
      <c r="G129" s="210" t="s">
        <v>191</v>
      </c>
      <c r="H129" s="211">
        <v>217</v>
      </c>
      <c r="I129" s="212"/>
      <c r="J129" s="211">
        <f>ROUND(I129*H129,2)</f>
        <v>0</v>
      </c>
      <c r="K129" s="213"/>
      <c r="L129" s="40"/>
      <c r="M129" s="214" t="s">
        <v>1</v>
      </c>
      <c r="N129" s="215" t="s">
        <v>37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8" t="s">
        <v>113</v>
      </c>
      <c r="AT129" s="218" t="s">
        <v>115</v>
      </c>
      <c r="AU129" s="218" t="s">
        <v>79</v>
      </c>
      <c r="AY129" s="13" t="s">
        <v>114</v>
      </c>
      <c r="BE129" s="219">
        <f>IF(N129="základná",J129,0)</f>
        <v>0</v>
      </c>
      <c r="BF129" s="219">
        <f>IF(N129="znížená",J129,0)</f>
        <v>0</v>
      </c>
      <c r="BG129" s="219">
        <f>IF(N129="zákl. prenesená",J129,0)</f>
        <v>0</v>
      </c>
      <c r="BH129" s="219">
        <f>IF(N129="zníž. prenesená",J129,0)</f>
        <v>0</v>
      </c>
      <c r="BI129" s="219">
        <f>IF(N129="nulová",J129,0)</f>
        <v>0</v>
      </c>
      <c r="BJ129" s="13" t="s">
        <v>119</v>
      </c>
      <c r="BK129" s="219">
        <f>ROUND(I129*H129,2)</f>
        <v>0</v>
      </c>
      <c r="BL129" s="13" t="s">
        <v>113</v>
      </c>
      <c r="BM129" s="218" t="s">
        <v>201</v>
      </c>
    </row>
    <row r="130" s="2" customFormat="1" ht="14.4" customHeight="1">
      <c r="A130" s="34"/>
      <c r="B130" s="35"/>
      <c r="C130" s="207" t="s">
        <v>140</v>
      </c>
      <c r="D130" s="207" t="s">
        <v>115</v>
      </c>
      <c r="E130" s="208" t="s">
        <v>510</v>
      </c>
      <c r="F130" s="209" t="s">
        <v>511</v>
      </c>
      <c r="G130" s="210" t="s">
        <v>191</v>
      </c>
      <c r="H130" s="211">
        <v>40</v>
      </c>
      <c r="I130" s="212"/>
      <c r="J130" s="211">
        <f>ROUND(I130*H130,2)</f>
        <v>0</v>
      </c>
      <c r="K130" s="213"/>
      <c r="L130" s="40"/>
      <c r="M130" s="214" t="s">
        <v>1</v>
      </c>
      <c r="N130" s="215" t="s">
        <v>37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8" t="s">
        <v>113</v>
      </c>
      <c r="AT130" s="218" t="s">
        <v>115</v>
      </c>
      <c r="AU130" s="218" t="s">
        <v>79</v>
      </c>
      <c r="AY130" s="13" t="s">
        <v>114</v>
      </c>
      <c r="BE130" s="219">
        <f>IF(N130="základná",J130,0)</f>
        <v>0</v>
      </c>
      <c r="BF130" s="219">
        <f>IF(N130="znížená",J130,0)</f>
        <v>0</v>
      </c>
      <c r="BG130" s="219">
        <f>IF(N130="zákl. prenesená",J130,0)</f>
        <v>0</v>
      </c>
      <c r="BH130" s="219">
        <f>IF(N130="zníž. prenesená",J130,0)</f>
        <v>0</v>
      </c>
      <c r="BI130" s="219">
        <f>IF(N130="nulová",J130,0)</f>
        <v>0</v>
      </c>
      <c r="BJ130" s="13" t="s">
        <v>119</v>
      </c>
      <c r="BK130" s="219">
        <f>ROUND(I130*H130,2)</f>
        <v>0</v>
      </c>
      <c r="BL130" s="13" t="s">
        <v>113</v>
      </c>
      <c r="BM130" s="218" t="s">
        <v>204</v>
      </c>
    </row>
    <row r="131" s="2" customFormat="1" ht="14.4" customHeight="1">
      <c r="A131" s="34"/>
      <c r="B131" s="35"/>
      <c r="C131" s="207" t="s">
        <v>144</v>
      </c>
      <c r="D131" s="207" t="s">
        <v>115</v>
      </c>
      <c r="E131" s="208" t="s">
        <v>333</v>
      </c>
      <c r="F131" s="209" t="s">
        <v>334</v>
      </c>
      <c r="G131" s="210" t="s">
        <v>191</v>
      </c>
      <c r="H131" s="211">
        <v>174</v>
      </c>
      <c r="I131" s="212"/>
      <c r="J131" s="211">
        <f>ROUND(I131*H131,2)</f>
        <v>0</v>
      </c>
      <c r="K131" s="213"/>
      <c r="L131" s="40"/>
      <c r="M131" s="214" t="s">
        <v>1</v>
      </c>
      <c r="N131" s="215" t="s">
        <v>37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8" t="s">
        <v>113</v>
      </c>
      <c r="AT131" s="218" t="s">
        <v>115</v>
      </c>
      <c r="AU131" s="218" t="s">
        <v>79</v>
      </c>
      <c r="AY131" s="13" t="s">
        <v>114</v>
      </c>
      <c r="BE131" s="219">
        <f>IF(N131="základná",J131,0)</f>
        <v>0</v>
      </c>
      <c r="BF131" s="219">
        <f>IF(N131="znížená",J131,0)</f>
        <v>0</v>
      </c>
      <c r="BG131" s="219">
        <f>IF(N131="zákl. prenesená",J131,0)</f>
        <v>0</v>
      </c>
      <c r="BH131" s="219">
        <f>IF(N131="zníž. prenesená",J131,0)</f>
        <v>0</v>
      </c>
      <c r="BI131" s="219">
        <f>IF(N131="nulová",J131,0)</f>
        <v>0</v>
      </c>
      <c r="BJ131" s="13" t="s">
        <v>119</v>
      </c>
      <c r="BK131" s="219">
        <f>ROUND(I131*H131,2)</f>
        <v>0</v>
      </c>
      <c r="BL131" s="13" t="s">
        <v>113</v>
      </c>
      <c r="BM131" s="218" t="s">
        <v>208</v>
      </c>
    </row>
    <row r="132" s="2" customFormat="1" ht="14.4" customHeight="1">
      <c r="A132" s="34"/>
      <c r="B132" s="35"/>
      <c r="C132" s="207" t="s">
        <v>148</v>
      </c>
      <c r="D132" s="207" t="s">
        <v>115</v>
      </c>
      <c r="E132" s="208" t="s">
        <v>195</v>
      </c>
      <c r="F132" s="209" t="s">
        <v>512</v>
      </c>
      <c r="G132" s="210" t="s">
        <v>191</v>
      </c>
      <c r="H132" s="211">
        <v>73</v>
      </c>
      <c r="I132" s="212"/>
      <c r="J132" s="211">
        <f>ROUND(I132*H132,2)</f>
        <v>0</v>
      </c>
      <c r="K132" s="213"/>
      <c r="L132" s="40"/>
      <c r="M132" s="214" t="s">
        <v>1</v>
      </c>
      <c r="N132" s="215" t="s">
        <v>37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8" t="s">
        <v>113</v>
      </c>
      <c r="AT132" s="218" t="s">
        <v>115</v>
      </c>
      <c r="AU132" s="218" t="s">
        <v>79</v>
      </c>
      <c r="AY132" s="13" t="s">
        <v>114</v>
      </c>
      <c r="BE132" s="219">
        <f>IF(N132="základná",J132,0)</f>
        <v>0</v>
      </c>
      <c r="BF132" s="219">
        <f>IF(N132="znížená",J132,0)</f>
        <v>0</v>
      </c>
      <c r="BG132" s="219">
        <f>IF(N132="zákl. prenesená",J132,0)</f>
        <v>0</v>
      </c>
      <c r="BH132" s="219">
        <f>IF(N132="zníž. prenesená",J132,0)</f>
        <v>0</v>
      </c>
      <c r="BI132" s="219">
        <f>IF(N132="nulová",J132,0)</f>
        <v>0</v>
      </c>
      <c r="BJ132" s="13" t="s">
        <v>119</v>
      </c>
      <c r="BK132" s="219">
        <f>ROUND(I132*H132,2)</f>
        <v>0</v>
      </c>
      <c r="BL132" s="13" t="s">
        <v>113</v>
      </c>
      <c r="BM132" s="218" t="s">
        <v>213</v>
      </c>
    </row>
    <row r="133" s="2" customFormat="1" ht="14.4" customHeight="1">
      <c r="A133" s="34"/>
      <c r="B133" s="35"/>
      <c r="C133" s="207" t="s">
        <v>176</v>
      </c>
      <c r="D133" s="207" t="s">
        <v>115</v>
      </c>
      <c r="E133" s="208" t="s">
        <v>199</v>
      </c>
      <c r="F133" s="209" t="s">
        <v>513</v>
      </c>
      <c r="G133" s="210" t="s">
        <v>191</v>
      </c>
      <c r="H133" s="211">
        <v>146</v>
      </c>
      <c r="I133" s="212"/>
      <c r="J133" s="211">
        <f>ROUND(I133*H133,2)</f>
        <v>0</v>
      </c>
      <c r="K133" s="213"/>
      <c r="L133" s="40"/>
      <c r="M133" s="214" t="s">
        <v>1</v>
      </c>
      <c r="N133" s="215" t="s">
        <v>37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8" t="s">
        <v>113</v>
      </c>
      <c r="AT133" s="218" t="s">
        <v>115</v>
      </c>
      <c r="AU133" s="218" t="s">
        <v>79</v>
      </c>
      <c r="AY133" s="13" t="s">
        <v>114</v>
      </c>
      <c r="BE133" s="219">
        <f>IF(N133="základná",J133,0)</f>
        <v>0</v>
      </c>
      <c r="BF133" s="219">
        <f>IF(N133="znížená",J133,0)</f>
        <v>0</v>
      </c>
      <c r="BG133" s="219">
        <f>IF(N133="zákl. prenesená",J133,0)</f>
        <v>0</v>
      </c>
      <c r="BH133" s="219">
        <f>IF(N133="zníž. prenesená",J133,0)</f>
        <v>0</v>
      </c>
      <c r="BI133" s="219">
        <f>IF(N133="nulová",J133,0)</f>
        <v>0</v>
      </c>
      <c r="BJ133" s="13" t="s">
        <v>119</v>
      </c>
      <c r="BK133" s="219">
        <f>ROUND(I133*H133,2)</f>
        <v>0</v>
      </c>
      <c r="BL133" s="13" t="s">
        <v>113</v>
      </c>
      <c r="BM133" s="218" t="s">
        <v>220</v>
      </c>
    </row>
    <row r="134" s="11" customFormat="1" ht="25.92" customHeight="1">
      <c r="A134" s="11"/>
      <c r="B134" s="193"/>
      <c r="C134" s="194"/>
      <c r="D134" s="195" t="s">
        <v>70</v>
      </c>
      <c r="E134" s="196" t="s">
        <v>209</v>
      </c>
      <c r="F134" s="196" t="s">
        <v>246</v>
      </c>
      <c r="G134" s="194"/>
      <c r="H134" s="194"/>
      <c r="I134" s="197"/>
      <c r="J134" s="198">
        <f>BK134</f>
        <v>0</v>
      </c>
      <c r="K134" s="194"/>
      <c r="L134" s="199"/>
      <c r="M134" s="200"/>
      <c r="N134" s="201"/>
      <c r="O134" s="201"/>
      <c r="P134" s="202">
        <f>P135</f>
        <v>0</v>
      </c>
      <c r="Q134" s="201"/>
      <c r="R134" s="202">
        <f>R135</f>
        <v>0</v>
      </c>
      <c r="S134" s="201"/>
      <c r="T134" s="203">
        <f>T135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4" t="s">
        <v>79</v>
      </c>
      <c r="AT134" s="205" t="s">
        <v>70</v>
      </c>
      <c r="AU134" s="205" t="s">
        <v>71</v>
      </c>
      <c r="AY134" s="204" t="s">
        <v>114</v>
      </c>
      <c r="BK134" s="206">
        <f>BK135</f>
        <v>0</v>
      </c>
    </row>
    <row r="135" s="2" customFormat="1" ht="14.4" customHeight="1">
      <c r="A135" s="34"/>
      <c r="B135" s="35"/>
      <c r="C135" s="207" t="s">
        <v>198</v>
      </c>
      <c r="D135" s="207" t="s">
        <v>115</v>
      </c>
      <c r="E135" s="208" t="s">
        <v>420</v>
      </c>
      <c r="F135" s="209" t="s">
        <v>514</v>
      </c>
      <c r="G135" s="210" t="s">
        <v>179</v>
      </c>
      <c r="H135" s="211">
        <v>850</v>
      </c>
      <c r="I135" s="212"/>
      <c r="J135" s="211">
        <f>ROUND(I135*H135,2)</f>
        <v>0</v>
      </c>
      <c r="K135" s="213"/>
      <c r="L135" s="40"/>
      <c r="M135" s="214" t="s">
        <v>1</v>
      </c>
      <c r="N135" s="215" t="s">
        <v>37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8" t="s">
        <v>113</v>
      </c>
      <c r="AT135" s="218" t="s">
        <v>115</v>
      </c>
      <c r="AU135" s="218" t="s">
        <v>79</v>
      </c>
      <c r="AY135" s="13" t="s">
        <v>114</v>
      </c>
      <c r="BE135" s="219">
        <f>IF(N135="základná",J135,0)</f>
        <v>0</v>
      </c>
      <c r="BF135" s="219">
        <f>IF(N135="znížená",J135,0)</f>
        <v>0</v>
      </c>
      <c r="BG135" s="219">
        <f>IF(N135="zákl. prenesená",J135,0)</f>
        <v>0</v>
      </c>
      <c r="BH135" s="219">
        <f>IF(N135="zníž. prenesená",J135,0)</f>
        <v>0</v>
      </c>
      <c r="BI135" s="219">
        <f>IF(N135="nulová",J135,0)</f>
        <v>0</v>
      </c>
      <c r="BJ135" s="13" t="s">
        <v>119</v>
      </c>
      <c r="BK135" s="219">
        <f>ROUND(I135*H135,2)</f>
        <v>0</v>
      </c>
      <c r="BL135" s="13" t="s">
        <v>113</v>
      </c>
      <c r="BM135" s="218" t="s">
        <v>224</v>
      </c>
    </row>
    <row r="136" s="11" customFormat="1" ht="25.92" customHeight="1">
      <c r="A136" s="11"/>
      <c r="B136" s="193"/>
      <c r="C136" s="194"/>
      <c r="D136" s="195" t="s">
        <v>70</v>
      </c>
      <c r="E136" s="196" t="s">
        <v>236</v>
      </c>
      <c r="F136" s="196" t="s">
        <v>515</v>
      </c>
      <c r="G136" s="194"/>
      <c r="H136" s="194"/>
      <c r="I136" s="197"/>
      <c r="J136" s="198">
        <f>BK136</f>
        <v>0</v>
      </c>
      <c r="K136" s="194"/>
      <c r="L136" s="199"/>
      <c r="M136" s="200"/>
      <c r="N136" s="201"/>
      <c r="O136" s="201"/>
      <c r="P136" s="202">
        <f>SUM(P137:P138)</f>
        <v>0</v>
      </c>
      <c r="Q136" s="201"/>
      <c r="R136" s="202">
        <f>SUM(R137:R138)</f>
        <v>0</v>
      </c>
      <c r="S136" s="201"/>
      <c r="T136" s="203">
        <f>SUM(T137:T138)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04" t="s">
        <v>79</v>
      </c>
      <c r="AT136" s="205" t="s">
        <v>70</v>
      </c>
      <c r="AU136" s="205" t="s">
        <v>71</v>
      </c>
      <c r="AY136" s="204" t="s">
        <v>114</v>
      </c>
      <c r="BK136" s="206">
        <f>SUM(BK137:BK138)</f>
        <v>0</v>
      </c>
    </row>
    <row r="137" s="2" customFormat="1" ht="14.4" customHeight="1">
      <c r="A137" s="34"/>
      <c r="B137" s="35"/>
      <c r="C137" s="207" t="s">
        <v>180</v>
      </c>
      <c r="D137" s="207" t="s">
        <v>115</v>
      </c>
      <c r="E137" s="208" t="s">
        <v>516</v>
      </c>
      <c r="F137" s="209" t="s">
        <v>517</v>
      </c>
      <c r="G137" s="210" t="s">
        <v>191</v>
      </c>
      <c r="H137" s="211">
        <v>20</v>
      </c>
      <c r="I137" s="212"/>
      <c r="J137" s="211">
        <f>ROUND(I137*H137,2)</f>
        <v>0</v>
      </c>
      <c r="K137" s="213"/>
      <c r="L137" s="40"/>
      <c r="M137" s="214" t="s">
        <v>1</v>
      </c>
      <c r="N137" s="215" t="s">
        <v>37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8" t="s">
        <v>113</v>
      </c>
      <c r="AT137" s="218" t="s">
        <v>115</v>
      </c>
      <c r="AU137" s="218" t="s">
        <v>79</v>
      </c>
      <c r="AY137" s="13" t="s">
        <v>114</v>
      </c>
      <c r="BE137" s="219">
        <f>IF(N137="základná",J137,0)</f>
        <v>0</v>
      </c>
      <c r="BF137" s="219">
        <f>IF(N137="znížená",J137,0)</f>
        <v>0</v>
      </c>
      <c r="BG137" s="219">
        <f>IF(N137="zákl. prenesená",J137,0)</f>
        <v>0</v>
      </c>
      <c r="BH137" s="219">
        <f>IF(N137="zníž. prenesená",J137,0)</f>
        <v>0</v>
      </c>
      <c r="BI137" s="219">
        <f>IF(N137="nulová",J137,0)</f>
        <v>0</v>
      </c>
      <c r="BJ137" s="13" t="s">
        <v>119</v>
      </c>
      <c r="BK137" s="219">
        <f>ROUND(I137*H137,2)</f>
        <v>0</v>
      </c>
      <c r="BL137" s="13" t="s">
        <v>113</v>
      </c>
      <c r="BM137" s="218" t="s">
        <v>228</v>
      </c>
    </row>
    <row r="138" s="2" customFormat="1" ht="24.15" customHeight="1">
      <c r="A138" s="34"/>
      <c r="B138" s="35"/>
      <c r="C138" s="207" t="s">
        <v>205</v>
      </c>
      <c r="D138" s="207" t="s">
        <v>115</v>
      </c>
      <c r="E138" s="208" t="s">
        <v>518</v>
      </c>
      <c r="F138" s="209" t="s">
        <v>519</v>
      </c>
      <c r="G138" s="210" t="s">
        <v>191</v>
      </c>
      <c r="H138" s="211">
        <v>15</v>
      </c>
      <c r="I138" s="212"/>
      <c r="J138" s="211">
        <f>ROUND(I138*H138,2)</f>
        <v>0</v>
      </c>
      <c r="K138" s="213"/>
      <c r="L138" s="40"/>
      <c r="M138" s="214" t="s">
        <v>1</v>
      </c>
      <c r="N138" s="215" t="s">
        <v>37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8" t="s">
        <v>113</v>
      </c>
      <c r="AT138" s="218" t="s">
        <v>115</v>
      </c>
      <c r="AU138" s="218" t="s">
        <v>79</v>
      </c>
      <c r="AY138" s="13" t="s">
        <v>114</v>
      </c>
      <c r="BE138" s="219">
        <f>IF(N138="základná",J138,0)</f>
        <v>0</v>
      </c>
      <c r="BF138" s="219">
        <f>IF(N138="znížená",J138,0)</f>
        <v>0</v>
      </c>
      <c r="BG138" s="219">
        <f>IF(N138="zákl. prenesená",J138,0)</f>
        <v>0</v>
      </c>
      <c r="BH138" s="219">
        <f>IF(N138="zníž. prenesená",J138,0)</f>
        <v>0</v>
      </c>
      <c r="BI138" s="219">
        <f>IF(N138="nulová",J138,0)</f>
        <v>0</v>
      </c>
      <c r="BJ138" s="13" t="s">
        <v>119</v>
      </c>
      <c r="BK138" s="219">
        <f>ROUND(I138*H138,2)</f>
        <v>0</v>
      </c>
      <c r="BL138" s="13" t="s">
        <v>113</v>
      </c>
      <c r="BM138" s="218" t="s">
        <v>232</v>
      </c>
    </row>
    <row r="139" s="11" customFormat="1" ht="25.92" customHeight="1">
      <c r="A139" s="11"/>
      <c r="B139" s="193"/>
      <c r="C139" s="194"/>
      <c r="D139" s="195" t="s">
        <v>70</v>
      </c>
      <c r="E139" s="196" t="s">
        <v>250</v>
      </c>
      <c r="F139" s="196" t="s">
        <v>520</v>
      </c>
      <c r="G139" s="194"/>
      <c r="H139" s="194"/>
      <c r="I139" s="197"/>
      <c r="J139" s="198">
        <f>BK139</f>
        <v>0</v>
      </c>
      <c r="K139" s="194"/>
      <c r="L139" s="199"/>
      <c r="M139" s="200"/>
      <c r="N139" s="201"/>
      <c r="O139" s="201"/>
      <c r="P139" s="202">
        <f>SUM(P140:P153)</f>
        <v>0</v>
      </c>
      <c r="Q139" s="201"/>
      <c r="R139" s="202">
        <f>SUM(R140:R153)</f>
        <v>0</v>
      </c>
      <c r="S139" s="201"/>
      <c r="T139" s="203">
        <f>SUM(T140:T153)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204" t="s">
        <v>79</v>
      </c>
      <c r="AT139" s="205" t="s">
        <v>70</v>
      </c>
      <c r="AU139" s="205" t="s">
        <v>71</v>
      </c>
      <c r="AY139" s="204" t="s">
        <v>114</v>
      </c>
      <c r="BK139" s="206">
        <f>SUM(BK140:BK153)</f>
        <v>0</v>
      </c>
    </row>
    <row r="140" s="2" customFormat="1" ht="14.4" customHeight="1">
      <c r="A140" s="34"/>
      <c r="B140" s="35"/>
      <c r="C140" s="207" t="s">
        <v>185</v>
      </c>
      <c r="D140" s="207" t="s">
        <v>115</v>
      </c>
      <c r="E140" s="208" t="s">
        <v>521</v>
      </c>
      <c r="F140" s="209" t="s">
        <v>522</v>
      </c>
      <c r="G140" s="210" t="s">
        <v>179</v>
      </c>
      <c r="H140" s="211">
        <v>480</v>
      </c>
      <c r="I140" s="212"/>
      <c r="J140" s="211">
        <f>ROUND(I140*H140,2)</f>
        <v>0</v>
      </c>
      <c r="K140" s="213"/>
      <c r="L140" s="40"/>
      <c r="M140" s="214" t="s">
        <v>1</v>
      </c>
      <c r="N140" s="215" t="s">
        <v>37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8" t="s">
        <v>113</v>
      </c>
      <c r="AT140" s="218" t="s">
        <v>115</v>
      </c>
      <c r="AU140" s="218" t="s">
        <v>79</v>
      </c>
      <c r="AY140" s="13" t="s">
        <v>114</v>
      </c>
      <c r="BE140" s="219">
        <f>IF(N140="základná",J140,0)</f>
        <v>0</v>
      </c>
      <c r="BF140" s="219">
        <f>IF(N140="znížená",J140,0)</f>
        <v>0</v>
      </c>
      <c r="BG140" s="219">
        <f>IF(N140="zákl. prenesená",J140,0)</f>
        <v>0</v>
      </c>
      <c r="BH140" s="219">
        <f>IF(N140="zníž. prenesená",J140,0)</f>
        <v>0</v>
      </c>
      <c r="BI140" s="219">
        <f>IF(N140="nulová",J140,0)</f>
        <v>0</v>
      </c>
      <c r="BJ140" s="13" t="s">
        <v>119</v>
      </c>
      <c r="BK140" s="219">
        <f>ROUND(I140*H140,2)</f>
        <v>0</v>
      </c>
      <c r="BL140" s="13" t="s">
        <v>113</v>
      </c>
      <c r="BM140" s="218" t="s">
        <v>235</v>
      </c>
    </row>
    <row r="141" s="2" customFormat="1" ht="14.4" customHeight="1">
      <c r="A141" s="34"/>
      <c r="B141" s="35"/>
      <c r="C141" s="207" t="s">
        <v>214</v>
      </c>
      <c r="D141" s="207" t="s">
        <v>115</v>
      </c>
      <c r="E141" s="208" t="s">
        <v>523</v>
      </c>
      <c r="F141" s="209" t="s">
        <v>524</v>
      </c>
      <c r="G141" s="210" t="s">
        <v>179</v>
      </c>
      <c r="H141" s="211">
        <v>850</v>
      </c>
      <c r="I141" s="212"/>
      <c r="J141" s="211">
        <f>ROUND(I141*H141,2)</f>
        <v>0</v>
      </c>
      <c r="K141" s="213"/>
      <c r="L141" s="40"/>
      <c r="M141" s="214" t="s">
        <v>1</v>
      </c>
      <c r="N141" s="215" t="s">
        <v>37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8" t="s">
        <v>113</v>
      </c>
      <c r="AT141" s="218" t="s">
        <v>115</v>
      </c>
      <c r="AU141" s="218" t="s">
        <v>79</v>
      </c>
      <c r="AY141" s="13" t="s">
        <v>114</v>
      </c>
      <c r="BE141" s="219">
        <f>IF(N141="základná",J141,0)</f>
        <v>0</v>
      </c>
      <c r="BF141" s="219">
        <f>IF(N141="znížená",J141,0)</f>
        <v>0</v>
      </c>
      <c r="BG141" s="219">
        <f>IF(N141="zákl. prenesená",J141,0)</f>
        <v>0</v>
      </c>
      <c r="BH141" s="219">
        <f>IF(N141="zníž. prenesená",J141,0)</f>
        <v>0</v>
      </c>
      <c r="BI141" s="219">
        <f>IF(N141="nulová",J141,0)</f>
        <v>0</v>
      </c>
      <c r="BJ141" s="13" t="s">
        <v>119</v>
      </c>
      <c r="BK141" s="219">
        <f>ROUND(I141*H141,2)</f>
        <v>0</v>
      </c>
      <c r="BL141" s="13" t="s">
        <v>113</v>
      </c>
      <c r="BM141" s="218" t="s">
        <v>241</v>
      </c>
    </row>
    <row r="142" s="2" customFormat="1" ht="14.4" customHeight="1">
      <c r="A142" s="34"/>
      <c r="B142" s="35"/>
      <c r="C142" s="207" t="s">
        <v>188</v>
      </c>
      <c r="D142" s="207" t="s">
        <v>115</v>
      </c>
      <c r="E142" s="208" t="s">
        <v>525</v>
      </c>
      <c r="F142" s="209" t="s">
        <v>526</v>
      </c>
      <c r="G142" s="210" t="s">
        <v>179</v>
      </c>
      <c r="H142" s="211">
        <v>100</v>
      </c>
      <c r="I142" s="212"/>
      <c r="J142" s="211">
        <f>ROUND(I142*H142,2)</f>
        <v>0</v>
      </c>
      <c r="K142" s="213"/>
      <c r="L142" s="40"/>
      <c r="M142" s="214" t="s">
        <v>1</v>
      </c>
      <c r="N142" s="215" t="s">
        <v>37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8" t="s">
        <v>113</v>
      </c>
      <c r="AT142" s="218" t="s">
        <v>115</v>
      </c>
      <c r="AU142" s="218" t="s">
        <v>79</v>
      </c>
      <c r="AY142" s="13" t="s">
        <v>114</v>
      </c>
      <c r="BE142" s="219">
        <f>IF(N142="základná",J142,0)</f>
        <v>0</v>
      </c>
      <c r="BF142" s="219">
        <f>IF(N142="znížená",J142,0)</f>
        <v>0</v>
      </c>
      <c r="BG142" s="219">
        <f>IF(N142="zákl. prenesená",J142,0)</f>
        <v>0</v>
      </c>
      <c r="BH142" s="219">
        <f>IF(N142="zníž. prenesená",J142,0)</f>
        <v>0</v>
      </c>
      <c r="BI142" s="219">
        <f>IF(N142="nulová",J142,0)</f>
        <v>0</v>
      </c>
      <c r="BJ142" s="13" t="s">
        <v>119</v>
      </c>
      <c r="BK142" s="219">
        <f>ROUND(I142*H142,2)</f>
        <v>0</v>
      </c>
      <c r="BL142" s="13" t="s">
        <v>113</v>
      </c>
      <c r="BM142" s="218" t="s">
        <v>242</v>
      </c>
    </row>
    <row r="143" s="2" customFormat="1" ht="24.15" customHeight="1">
      <c r="A143" s="34"/>
      <c r="B143" s="35"/>
      <c r="C143" s="207" t="s">
        <v>221</v>
      </c>
      <c r="D143" s="207" t="s">
        <v>115</v>
      </c>
      <c r="E143" s="208" t="s">
        <v>527</v>
      </c>
      <c r="F143" s="209" t="s">
        <v>528</v>
      </c>
      <c r="G143" s="210" t="s">
        <v>265</v>
      </c>
      <c r="H143" s="211">
        <v>36</v>
      </c>
      <c r="I143" s="212"/>
      <c r="J143" s="211">
        <f>ROUND(I143*H143,2)</f>
        <v>0</v>
      </c>
      <c r="K143" s="213"/>
      <c r="L143" s="40"/>
      <c r="M143" s="214" t="s">
        <v>1</v>
      </c>
      <c r="N143" s="215" t="s">
        <v>37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8" t="s">
        <v>113</v>
      </c>
      <c r="AT143" s="218" t="s">
        <v>115</v>
      </c>
      <c r="AU143" s="218" t="s">
        <v>79</v>
      </c>
      <c r="AY143" s="13" t="s">
        <v>114</v>
      </c>
      <c r="BE143" s="219">
        <f>IF(N143="základná",J143,0)</f>
        <v>0</v>
      </c>
      <c r="BF143" s="219">
        <f>IF(N143="znížená",J143,0)</f>
        <v>0</v>
      </c>
      <c r="BG143" s="219">
        <f>IF(N143="zákl. prenesená",J143,0)</f>
        <v>0</v>
      </c>
      <c r="BH143" s="219">
        <f>IF(N143="zníž. prenesená",J143,0)</f>
        <v>0</v>
      </c>
      <c r="BI143" s="219">
        <f>IF(N143="nulová",J143,0)</f>
        <v>0</v>
      </c>
      <c r="BJ143" s="13" t="s">
        <v>119</v>
      </c>
      <c r="BK143" s="219">
        <f>ROUND(I143*H143,2)</f>
        <v>0</v>
      </c>
      <c r="BL143" s="13" t="s">
        <v>113</v>
      </c>
      <c r="BM143" s="218" t="s">
        <v>244</v>
      </c>
    </row>
    <row r="144" s="2" customFormat="1" ht="14.4" customHeight="1">
      <c r="A144" s="34"/>
      <c r="B144" s="35"/>
      <c r="C144" s="207" t="s">
        <v>225</v>
      </c>
      <c r="D144" s="207" t="s">
        <v>115</v>
      </c>
      <c r="E144" s="208" t="s">
        <v>529</v>
      </c>
      <c r="F144" s="209" t="s">
        <v>530</v>
      </c>
      <c r="G144" s="210" t="s">
        <v>265</v>
      </c>
      <c r="H144" s="211">
        <v>1</v>
      </c>
      <c r="I144" s="212"/>
      <c r="J144" s="211">
        <f>ROUND(I144*H144,2)</f>
        <v>0</v>
      </c>
      <c r="K144" s="213"/>
      <c r="L144" s="40"/>
      <c r="M144" s="214" t="s">
        <v>1</v>
      </c>
      <c r="N144" s="215" t="s">
        <v>37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8" t="s">
        <v>113</v>
      </c>
      <c r="AT144" s="218" t="s">
        <v>115</v>
      </c>
      <c r="AU144" s="218" t="s">
        <v>79</v>
      </c>
      <c r="AY144" s="13" t="s">
        <v>114</v>
      </c>
      <c r="BE144" s="219">
        <f>IF(N144="základná",J144,0)</f>
        <v>0</v>
      </c>
      <c r="BF144" s="219">
        <f>IF(N144="znížená",J144,0)</f>
        <v>0</v>
      </c>
      <c r="BG144" s="219">
        <f>IF(N144="zákl. prenesená",J144,0)</f>
        <v>0</v>
      </c>
      <c r="BH144" s="219">
        <f>IF(N144="zníž. prenesená",J144,0)</f>
        <v>0</v>
      </c>
      <c r="BI144" s="219">
        <f>IF(N144="nulová",J144,0)</f>
        <v>0</v>
      </c>
      <c r="BJ144" s="13" t="s">
        <v>119</v>
      </c>
      <c r="BK144" s="219">
        <f>ROUND(I144*H144,2)</f>
        <v>0</v>
      </c>
      <c r="BL144" s="13" t="s">
        <v>113</v>
      </c>
      <c r="BM144" s="218" t="s">
        <v>255</v>
      </c>
    </row>
    <row r="145" s="2" customFormat="1" ht="24.15" customHeight="1">
      <c r="A145" s="34"/>
      <c r="B145" s="35"/>
      <c r="C145" s="207" t="s">
        <v>229</v>
      </c>
      <c r="D145" s="207" t="s">
        <v>115</v>
      </c>
      <c r="E145" s="208" t="s">
        <v>531</v>
      </c>
      <c r="F145" s="209" t="s">
        <v>532</v>
      </c>
      <c r="G145" s="210" t="s">
        <v>265</v>
      </c>
      <c r="H145" s="211">
        <v>18</v>
      </c>
      <c r="I145" s="212"/>
      <c r="J145" s="211">
        <f>ROUND(I145*H145,2)</f>
        <v>0</v>
      </c>
      <c r="K145" s="213"/>
      <c r="L145" s="40"/>
      <c r="M145" s="214" t="s">
        <v>1</v>
      </c>
      <c r="N145" s="215" t="s">
        <v>37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8" t="s">
        <v>113</v>
      </c>
      <c r="AT145" s="218" t="s">
        <v>115</v>
      </c>
      <c r="AU145" s="218" t="s">
        <v>79</v>
      </c>
      <c r="AY145" s="13" t="s">
        <v>114</v>
      </c>
      <c r="BE145" s="219">
        <f>IF(N145="základná",J145,0)</f>
        <v>0</v>
      </c>
      <c r="BF145" s="219">
        <f>IF(N145="znížená",J145,0)</f>
        <v>0</v>
      </c>
      <c r="BG145" s="219">
        <f>IF(N145="zákl. prenesená",J145,0)</f>
        <v>0</v>
      </c>
      <c r="BH145" s="219">
        <f>IF(N145="zníž. prenesená",J145,0)</f>
        <v>0</v>
      </c>
      <c r="BI145" s="219">
        <f>IF(N145="nulová",J145,0)</f>
        <v>0</v>
      </c>
      <c r="BJ145" s="13" t="s">
        <v>119</v>
      </c>
      <c r="BK145" s="219">
        <f>ROUND(I145*H145,2)</f>
        <v>0</v>
      </c>
      <c r="BL145" s="13" t="s">
        <v>113</v>
      </c>
      <c r="BM145" s="218" t="s">
        <v>258</v>
      </c>
    </row>
    <row r="146" s="2" customFormat="1" ht="14.4" customHeight="1">
      <c r="A146" s="34"/>
      <c r="B146" s="35"/>
      <c r="C146" s="207" t="s">
        <v>7</v>
      </c>
      <c r="D146" s="207" t="s">
        <v>115</v>
      </c>
      <c r="E146" s="208" t="s">
        <v>533</v>
      </c>
      <c r="F146" s="209" t="s">
        <v>534</v>
      </c>
      <c r="G146" s="210" t="s">
        <v>265</v>
      </c>
      <c r="H146" s="211">
        <v>24</v>
      </c>
      <c r="I146" s="212"/>
      <c r="J146" s="211">
        <f>ROUND(I146*H146,2)</f>
        <v>0</v>
      </c>
      <c r="K146" s="213"/>
      <c r="L146" s="40"/>
      <c r="M146" s="214" t="s">
        <v>1</v>
      </c>
      <c r="N146" s="215" t="s">
        <v>37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8" t="s">
        <v>113</v>
      </c>
      <c r="AT146" s="218" t="s">
        <v>115</v>
      </c>
      <c r="AU146" s="218" t="s">
        <v>79</v>
      </c>
      <c r="AY146" s="13" t="s">
        <v>114</v>
      </c>
      <c r="BE146" s="219">
        <f>IF(N146="základná",J146,0)</f>
        <v>0</v>
      </c>
      <c r="BF146" s="219">
        <f>IF(N146="znížená",J146,0)</f>
        <v>0</v>
      </c>
      <c r="BG146" s="219">
        <f>IF(N146="zákl. prenesená",J146,0)</f>
        <v>0</v>
      </c>
      <c r="BH146" s="219">
        <f>IF(N146="zníž. prenesená",J146,0)</f>
        <v>0</v>
      </c>
      <c r="BI146" s="219">
        <f>IF(N146="nulová",J146,0)</f>
        <v>0</v>
      </c>
      <c r="BJ146" s="13" t="s">
        <v>119</v>
      </c>
      <c r="BK146" s="219">
        <f>ROUND(I146*H146,2)</f>
        <v>0</v>
      </c>
      <c r="BL146" s="13" t="s">
        <v>113</v>
      </c>
      <c r="BM146" s="218" t="s">
        <v>262</v>
      </c>
    </row>
    <row r="147" s="2" customFormat="1" ht="24.15" customHeight="1">
      <c r="A147" s="34"/>
      <c r="B147" s="35"/>
      <c r="C147" s="207" t="s">
        <v>238</v>
      </c>
      <c r="D147" s="207" t="s">
        <v>115</v>
      </c>
      <c r="E147" s="208" t="s">
        <v>535</v>
      </c>
      <c r="F147" s="209" t="s">
        <v>536</v>
      </c>
      <c r="G147" s="210" t="s">
        <v>265</v>
      </c>
      <c r="H147" s="211">
        <v>15</v>
      </c>
      <c r="I147" s="212"/>
      <c r="J147" s="211">
        <f>ROUND(I147*H147,2)</f>
        <v>0</v>
      </c>
      <c r="K147" s="213"/>
      <c r="L147" s="40"/>
      <c r="M147" s="214" t="s">
        <v>1</v>
      </c>
      <c r="N147" s="215" t="s">
        <v>37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8" t="s">
        <v>113</v>
      </c>
      <c r="AT147" s="218" t="s">
        <v>115</v>
      </c>
      <c r="AU147" s="218" t="s">
        <v>79</v>
      </c>
      <c r="AY147" s="13" t="s">
        <v>114</v>
      </c>
      <c r="BE147" s="219">
        <f>IF(N147="základná",J147,0)</f>
        <v>0</v>
      </c>
      <c r="BF147" s="219">
        <f>IF(N147="znížená",J147,0)</f>
        <v>0</v>
      </c>
      <c r="BG147" s="219">
        <f>IF(N147="zákl. prenesená",J147,0)</f>
        <v>0</v>
      </c>
      <c r="BH147" s="219">
        <f>IF(N147="zníž. prenesená",J147,0)</f>
        <v>0</v>
      </c>
      <c r="BI147" s="219">
        <f>IF(N147="nulová",J147,0)</f>
        <v>0</v>
      </c>
      <c r="BJ147" s="13" t="s">
        <v>119</v>
      </c>
      <c r="BK147" s="219">
        <f>ROUND(I147*H147,2)</f>
        <v>0</v>
      </c>
      <c r="BL147" s="13" t="s">
        <v>113</v>
      </c>
      <c r="BM147" s="218" t="s">
        <v>270</v>
      </c>
    </row>
    <row r="148" s="2" customFormat="1" ht="24.15" customHeight="1">
      <c r="A148" s="34"/>
      <c r="B148" s="35"/>
      <c r="C148" s="207" t="s">
        <v>192</v>
      </c>
      <c r="D148" s="207" t="s">
        <v>115</v>
      </c>
      <c r="E148" s="208" t="s">
        <v>537</v>
      </c>
      <c r="F148" s="209" t="s">
        <v>538</v>
      </c>
      <c r="G148" s="210" t="s">
        <v>265</v>
      </c>
      <c r="H148" s="211">
        <v>18</v>
      </c>
      <c r="I148" s="212"/>
      <c r="J148" s="211">
        <f>ROUND(I148*H148,2)</f>
        <v>0</v>
      </c>
      <c r="K148" s="213"/>
      <c r="L148" s="40"/>
      <c r="M148" s="214" t="s">
        <v>1</v>
      </c>
      <c r="N148" s="215" t="s">
        <v>37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8" t="s">
        <v>113</v>
      </c>
      <c r="AT148" s="218" t="s">
        <v>115</v>
      </c>
      <c r="AU148" s="218" t="s">
        <v>79</v>
      </c>
      <c r="AY148" s="13" t="s">
        <v>114</v>
      </c>
      <c r="BE148" s="219">
        <f>IF(N148="základná",J148,0)</f>
        <v>0</v>
      </c>
      <c r="BF148" s="219">
        <f>IF(N148="znížená",J148,0)</f>
        <v>0</v>
      </c>
      <c r="BG148" s="219">
        <f>IF(N148="zákl. prenesená",J148,0)</f>
        <v>0</v>
      </c>
      <c r="BH148" s="219">
        <f>IF(N148="zníž. prenesená",J148,0)</f>
        <v>0</v>
      </c>
      <c r="BI148" s="219">
        <f>IF(N148="nulová",J148,0)</f>
        <v>0</v>
      </c>
      <c r="BJ148" s="13" t="s">
        <v>119</v>
      </c>
      <c r="BK148" s="219">
        <f>ROUND(I148*H148,2)</f>
        <v>0</v>
      </c>
      <c r="BL148" s="13" t="s">
        <v>113</v>
      </c>
      <c r="BM148" s="218" t="s">
        <v>273</v>
      </c>
    </row>
    <row r="149" s="2" customFormat="1" ht="24.15" customHeight="1">
      <c r="A149" s="34"/>
      <c r="B149" s="35"/>
      <c r="C149" s="207" t="s">
        <v>243</v>
      </c>
      <c r="D149" s="207" t="s">
        <v>115</v>
      </c>
      <c r="E149" s="208" t="s">
        <v>539</v>
      </c>
      <c r="F149" s="209" t="s">
        <v>540</v>
      </c>
      <c r="G149" s="210" t="s">
        <v>265</v>
      </c>
      <c r="H149" s="211">
        <v>54</v>
      </c>
      <c r="I149" s="212"/>
      <c r="J149" s="211">
        <f>ROUND(I149*H149,2)</f>
        <v>0</v>
      </c>
      <c r="K149" s="213"/>
      <c r="L149" s="40"/>
      <c r="M149" s="214" t="s">
        <v>1</v>
      </c>
      <c r="N149" s="215" t="s">
        <v>37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8" t="s">
        <v>113</v>
      </c>
      <c r="AT149" s="218" t="s">
        <v>115</v>
      </c>
      <c r="AU149" s="218" t="s">
        <v>79</v>
      </c>
      <c r="AY149" s="13" t="s">
        <v>114</v>
      </c>
      <c r="BE149" s="219">
        <f>IF(N149="základná",J149,0)</f>
        <v>0</v>
      </c>
      <c r="BF149" s="219">
        <f>IF(N149="znížená",J149,0)</f>
        <v>0</v>
      </c>
      <c r="BG149" s="219">
        <f>IF(N149="zákl. prenesená",J149,0)</f>
        <v>0</v>
      </c>
      <c r="BH149" s="219">
        <f>IF(N149="zníž. prenesená",J149,0)</f>
        <v>0</v>
      </c>
      <c r="BI149" s="219">
        <f>IF(N149="nulová",J149,0)</f>
        <v>0</v>
      </c>
      <c r="BJ149" s="13" t="s">
        <v>119</v>
      </c>
      <c r="BK149" s="219">
        <f>ROUND(I149*H149,2)</f>
        <v>0</v>
      </c>
      <c r="BL149" s="13" t="s">
        <v>113</v>
      </c>
      <c r="BM149" s="218" t="s">
        <v>277</v>
      </c>
    </row>
    <row r="150" s="2" customFormat="1" ht="24.15" customHeight="1">
      <c r="A150" s="34"/>
      <c r="B150" s="35"/>
      <c r="C150" s="207" t="s">
        <v>197</v>
      </c>
      <c r="D150" s="207" t="s">
        <v>115</v>
      </c>
      <c r="E150" s="208" t="s">
        <v>541</v>
      </c>
      <c r="F150" s="209" t="s">
        <v>542</v>
      </c>
      <c r="G150" s="210" t="s">
        <v>179</v>
      </c>
      <c r="H150" s="211">
        <v>687</v>
      </c>
      <c r="I150" s="212"/>
      <c r="J150" s="211">
        <f>ROUND(I150*H150,2)</f>
        <v>0</v>
      </c>
      <c r="K150" s="213"/>
      <c r="L150" s="40"/>
      <c r="M150" s="214" t="s">
        <v>1</v>
      </c>
      <c r="N150" s="215" t="s">
        <v>37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8" t="s">
        <v>113</v>
      </c>
      <c r="AT150" s="218" t="s">
        <v>115</v>
      </c>
      <c r="AU150" s="218" t="s">
        <v>79</v>
      </c>
      <c r="AY150" s="13" t="s">
        <v>114</v>
      </c>
      <c r="BE150" s="219">
        <f>IF(N150="základná",J150,0)</f>
        <v>0</v>
      </c>
      <c r="BF150" s="219">
        <f>IF(N150="znížená",J150,0)</f>
        <v>0</v>
      </c>
      <c r="BG150" s="219">
        <f>IF(N150="zákl. prenesená",J150,0)</f>
        <v>0</v>
      </c>
      <c r="BH150" s="219">
        <f>IF(N150="zníž. prenesená",J150,0)</f>
        <v>0</v>
      </c>
      <c r="BI150" s="219">
        <f>IF(N150="nulová",J150,0)</f>
        <v>0</v>
      </c>
      <c r="BJ150" s="13" t="s">
        <v>119</v>
      </c>
      <c r="BK150" s="219">
        <f>ROUND(I150*H150,2)</f>
        <v>0</v>
      </c>
      <c r="BL150" s="13" t="s">
        <v>113</v>
      </c>
      <c r="BM150" s="218" t="s">
        <v>282</v>
      </c>
    </row>
    <row r="151" s="2" customFormat="1" ht="24.15" customHeight="1">
      <c r="A151" s="34"/>
      <c r="B151" s="35"/>
      <c r="C151" s="207" t="s">
        <v>252</v>
      </c>
      <c r="D151" s="207" t="s">
        <v>115</v>
      </c>
      <c r="E151" s="208" t="s">
        <v>543</v>
      </c>
      <c r="F151" s="209" t="s">
        <v>544</v>
      </c>
      <c r="G151" s="210" t="s">
        <v>179</v>
      </c>
      <c r="H151" s="211">
        <v>9</v>
      </c>
      <c r="I151" s="212"/>
      <c r="J151" s="211">
        <f>ROUND(I151*H151,2)</f>
        <v>0</v>
      </c>
      <c r="K151" s="213"/>
      <c r="L151" s="40"/>
      <c r="M151" s="214" t="s">
        <v>1</v>
      </c>
      <c r="N151" s="215" t="s">
        <v>37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8" t="s">
        <v>113</v>
      </c>
      <c r="AT151" s="218" t="s">
        <v>115</v>
      </c>
      <c r="AU151" s="218" t="s">
        <v>79</v>
      </c>
      <c r="AY151" s="13" t="s">
        <v>114</v>
      </c>
      <c r="BE151" s="219">
        <f>IF(N151="základná",J151,0)</f>
        <v>0</v>
      </c>
      <c r="BF151" s="219">
        <f>IF(N151="znížená",J151,0)</f>
        <v>0</v>
      </c>
      <c r="BG151" s="219">
        <f>IF(N151="zákl. prenesená",J151,0)</f>
        <v>0</v>
      </c>
      <c r="BH151" s="219">
        <f>IF(N151="zníž. prenesená",J151,0)</f>
        <v>0</v>
      </c>
      <c r="BI151" s="219">
        <f>IF(N151="nulová",J151,0)</f>
        <v>0</v>
      </c>
      <c r="BJ151" s="13" t="s">
        <v>119</v>
      </c>
      <c r="BK151" s="219">
        <f>ROUND(I151*H151,2)</f>
        <v>0</v>
      </c>
      <c r="BL151" s="13" t="s">
        <v>113</v>
      </c>
      <c r="BM151" s="218" t="s">
        <v>286</v>
      </c>
    </row>
    <row r="152" s="2" customFormat="1" ht="24.15" customHeight="1">
      <c r="A152" s="34"/>
      <c r="B152" s="35"/>
      <c r="C152" s="207" t="s">
        <v>201</v>
      </c>
      <c r="D152" s="207" t="s">
        <v>115</v>
      </c>
      <c r="E152" s="208" t="s">
        <v>545</v>
      </c>
      <c r="F152" s="209" t="s">
        <v>546</v>
      </c>
      <c r="G152" s="210" t="s">
        <v>265</v>
      </c>
      <c r="H152" s="211">
        <v>18</v>
      </c>
      <c r="I152" s="212"/>
      <c r="J152" s="211">
        <f>ROUND(I152*H152,2)</f>
        <v>0</v>
      </c>
      <c r="K152" s="213"/>
      <c r="L152" s="40"/>
      <c r="M152" s="214" t="s">
        <v>1</v>
      </c>
      <c r="N152" s="215" t="s">
        <v>37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8" t="s">
        <v>113</v>
      </c>
      <c r="AT152" s="218" t="s">
        <v>115</v>
      </c>
      <c r="AU152" s="218" t="s">
        <v>79</v>
      </c>
      <c r="AY152" s="13" t="s">
        <v>114</v>
      </c>
      <c r="BE152" s="219">
        <f>IF(N152="základná",J152,0)</f>
        <v>0</v>
      </c>
      <c r="BF152" s="219">
        <f>IF(N152="znížená",J152,0)</f>
        <v>0</v>
      </c>
      <c r="BG152" s="219">
        <f>IF(N152="zákl. prenesená",J152,0)</f>
        <v>0</v>
      </c>
      <c r="BH152" s="219">
        <f>IF(N152="zníž. prenesená",J152,0)</f>
        <v>0</v>
      </c>
      <c r="BI152" s="219">
        <f>IF(N152="nulová",J152,0)</f>
        <v>0</v>
      </c>
      <c r="BJ152" s="13" t="s">
        <v>119</v>
      </c>
      <c r="BK152" s="219">
        <f>ROUND(I152*H152,2)</f>
        <v>0</v>
      </c>
      <c r="BL152" s="13" t="s">
        <v>113</v>
      </c>
      <c r="BM152" s="218" t="s">
        <v>289</v>
      </c>
    </row>
    <row r="153" s="2" customFormat="1" ht="24.15" customHeight="1">
      <c r="A153" s="34"/>
      <c r="B153" s="35"/>
      <c r="C153" s="207" t="s">
        <v>259</v>
      </c>
      <c r="D153" s="207" t="s">
        <v>115</v>
      </c>
      <c r="E153" s="208" t="s">
        <v>547</v>
      </c>
      <c r="F153" s="209" t="s">
        <v>548</v>
      </c>
      <c r="G153" s="210" t="s">
        <v>265</v>
      </c>
      <c r="H153" s="211">
        <v>18</v>
      </c>
      <c r="I153" s="212"/>
      <c r="J153" s="211">
        <f>ROUND(I153*H153,2)</f>
        <v>0</v>
      </c>
      <c r="K153" s="213"/>
      <c r="L153" s="40"/>
      <c r="M153" s="220" t="s">
        <v>1</v>
      </c>
      <c r="N153" s="221" t="s">
        <v>37</v>
      </c>
      <c r="O153" s="222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8" t="s">
        <v>113</v>
      </c>
      <c r="AT153" s="218" t="s">
        <v>115</v>
      </c>
      <c r="AU153" s="218" t="s">
        <v>79</v>
      </c>
      <c r="AY153" s="13" t="s">
        <v>114</v>
      </c>
      <c r="BE153" s="219">
        <f>IF(N153="základná",J153,0)</f>
        <v>0</v>
      </c>
      <c r="BF153" s="219">
        <f>IF(N153="znížená",J153,0)</f>
        <v>0</v>
      </c>
      <c r="BG153" s="219">
        <f>IF(N153="zákl. prenesená",J153,0)</f>
        <v>0</v>
      </c>
      <c r="BH153" s="219">
        <f>IF(N153="zníž. prenesená",J153,0)</f>
        <v>0</v>
      </c>
      <c r="BI153" s="219">
        <f>IF(N153="nulová",J153,0)</f>
        <v>0</v>
      </c>
      <c r="BJ153" s="13" t="s">
        <v>119</v>
      </c>
      <c r="BK153" s="219">
        <f>ROUND(I153*H153,2)</f>
        <v>0</v>
      </c>
      <c r="BL153" s="13" t="s">
        <v>113</v>
      </c>
      <c r="BM153" s="218" t="s">
        <v>371</v>
      </c>
    </row>
    <row r="154" s="2" customFormat="1" ht="6.96" customHeight="1">
      <c r="A154" s="34"/>
      <c r="B154" s="62"/>
      <c r="C154" s="63"/>
      <c r="D154" s="63"/>
      <c r="E154" s="63"/>
      <c r="F154" s="63"/>
      <c r="G154" s="63"/>
      <c r="H154" s="63"/>
      <c r="I154" s="63"/>
      <c r="J154" s="63"/>
      <c r="K154" s="63"/>
      <c r="L154" s="40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sheetProtection sheet="1" autoFilter="0" formatColumns="0" formatRows="0" objects="1" scenarios="1" spinCount="100000" saltValue="ON2yLigdAxp83AosD1fiF2maZdspmVZymnvnrtv0rJz8OZ/TYmUbd+4mqBqSKnuOCZGl9WDO/yxnXZRKS+XeEQ==" hashValue="HWmehN2AZKmhAAblDPZx/Yy4OFOAu2+iR2wRUIApNxWmbBRozepOFLQQi4hqzUz3D6MdYKsM08VzRvT52p/Fsw==" algorithmName="SHA-512" password="CC35"/>
  <autoFilter ref="C120:K15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DESKTOP-HCJ4BT7\user</dc:creator>
  <cp:lastModifiedBy>DESKTOP-HCJ4BT7\user</cp:lastModifiedBy>
  <dcterms:created xsi:type="dcterms:W3CDTF">2021-03-09T07:27:31Z</dcterms:created>
  <dcterms:modified xsi:type="dcterms:W3CDTF">2021-03-09T07:27:37Z</dcterms:modified>
</cp:coreProperties>
</file>