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katarina.mrazova\Desktop\VO - sukromne\TEPLICE- ZAKLADNA SKOLA, PAVILON G\"/>
    </mc:Choice>
  </mc:AlternateContent>
  <xr:revisionPtr revIDLastSave="0" documentId="13_ncr:1_{68EC4189-7E04-4223-8115-055310295A0D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Rekapitulácia stavby" sheetId="1" r:id="rId1"/>
    <sheet name="1 - SO 01 - Pavilón ,,G´´" sheetId="2" r:id="rId2"/>
  </sheets>
  <definedNames>
    <definedName name="_xlnm._FilterDatabase" localSheetId="1" hidden="1">'1 - SO 01 - Pavilón ,,G´´'!$C$132:$K$568</definedName>
    <definedName name="_xlnm.Print_Titles" localSheetId="1">'1 - SO 01 - Pavilón ,,G´´'!$132:$132</definedName>
    <definedName name="_xlnm.Print_Titles" localSheetId="0">'Rekapitulácia stavby'!$92:$92</definedName>
    <definedName name="_xlnm.Print_Area" localSheetId="1">'1 - SO 01 - Pavilón ,,G´´'!$C$4:$J$76,'1 - SO 01 - Pavilón ,,G´´'!$C$82:$J$114,'1 - SO 01 - Pavilón ,,G´´'!$C$120:$J$568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1" i="2"/>
  <c r="BH561" i="2"/>
  <c r="BG561" i="2"/>
  <c r="BE561" i="2"/>
  <c r="T561" i="2"/>
  <c r="T560" i="2"/>
  <c r="T559" i="2" s="1"/>
  <c r="R561" i="2"/>
  <c r="R560" i="2" s="1"/>
  <c r="R559" i="2" s="1"/>
  <c r="P561" i="2"/>
  <c r="P560" i="2"/>
  <c r="P559" i="2"/>
  <c r="BI558" i="2"/>
  <c r="BH558" i="2"/>
  <c r="BG558" i="2"/>
  <c r="BE558" i="2"/>
  <c r="T558" i="2"/>
  <c r="R558" i="2"/>
  <c r="P558" i="2"/>
  <c r="BI536" i="2"/>
  <c r="BH536" i="2"/>
  <c r="BG536" i="2"/>
  <c r="BE536" i="2"/>
  <c r="T536" i="2"/>
  <c r="R536" i="2"/>
  <c r="P536" i="2"/>
  <c r="BI530" i="2"/>
  <c r="BH530" i="2"/>
  <c r="BG530" i="2"/>
  <c r="BE530" i="2"/>
  <c r="T530" i="2"/>
  <c r="R530" i="2"/>
  <c r="P530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3" i="2"/>
  <c r="BH523" i="2"/>
  <c r="BG523" i="2"/>
  <c r="BE523" i="2"/>
  <c r="T523" i="2"/>
  <c r="R523" i="2"/>
  <c r="P523" i="2"/>
  <c r="BI521" i="2"/>
  <c r="BH521" i="2"/>
  <c r="BG521" i="2"/>
  <c r="BE521" i="2"/>
  <c r="T521" i="2"/>
  <c r="R521" i="2"/>
  <c r="P521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78" i="2"/>
  <c r="BH478" i="2"/>
  <c r="BG478" i="2"/>
  <c r="BE478" i="2"/>
  <c r="T478" i="2"/>
  <c r="R478" i="2"/>
  <c r="P478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2" i="2"/>
  <c r="BH452" i="2"/>
  <c r="BG452" i="2"/>
  <c r="BE452" i="2"/>
  <c r="T452" i="2"/>
  <c r="R452" i="2"/>
  <c r="P452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1" i="2"/>
  <c r="BH431" i="2"/>
  <c r="BG431" i="2"/>
  <c r="BE431" i="2"/>
  <c r="T431" i="2"/>
  <c r="R431" i="2"/>
  <c r="P431" i="2"/>
  <c r="BI429" i="2"/>
  <c r="BH429" i="2"/>
  <c r="BG429" i="2"/>
  <c r="BE429" i="2"/>
  <c r="T429" i="2"/>
  <c r="R429" i="2"/>
  <c r="P429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T419" i="2" s="1"/>
  <c r="R420" i="2"/>
  <c r="R419" i="2"/>
  <c r="P420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2" i="2"/>
  <c r="BH392" i="2"/>
  <c r="BG392" i="2"/>
  <c r="BE392" i="2"/>
  <c r="T392" i="2"/>
  <c r="R392" i="2"/>
  <c r="P392" i="2"/>
  <c r="BI386" i="2"/>
  <c r="BH386" i="2"/>
  <c r="BG386" i="2"/>
  <c r="BE386" i="2"/>
  <c r="T386" i="2"/>
  <c r="R386" i="2"/>
  <c r="P386" i="2"/>
  <c r="BI374" i="2"/>
  <c r="BH374" i="2"/>
  <c r="BG374" i="2"/>
  <c r="BE374" i="2"/>
  <c r="T374" i="2"/>
  <c r="R374" i="2"/>
  <c r="P374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23" i="2"/>
  <c r="BH323" i="2"/>
  <c r="BG323" i="2"/>
  <c r="BE323" i="2"/>
  <c r="T323" i="2"/>
  <c r="R323" i="2"/>
  <c r="P323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81" i="2"/>
  <c r="BH181" i="2"/>
  <c r="BG181" i="2"/>
  <c r="BE181" i="2"/>
  <c r="T181" i="2"/>
  <c r="R181" i="2"/>
  <c r="P181" i="2"/>
  <c r="BI171" i="2"/>
  <c r="BH171" i="2"/>
  <c r="BG171" i="2"/>
  <c r="BE171" i="2"/>
  <c r="T171" i="2"/>
  <c r="R171" i="2"/>
  <c r="P171" i="2"/>
  <c r="BI155" i="2"/>
  <c r="BH155" i="2"/>
  <c r="BG155" i="2"/>
  <c r="BE155" i="2"/>
  <c r="T155" i="2"/>
  <c r="R155" i="2"/>
  <c r="P155" i="2"/>
  <c r="BI147" i="2"/>
  <c r="BH147" i="2"/>
  <c r="BG147" i="2"/>
  <c r="BE147" i="2"/>
  <c r="T147" i="2"/>
  <c r="R147" i="2"/>
  <c r="P147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J92" i="2"/>
  <c r="J91" i="2"/>
  <c r="F91" i="2"/>
  <c r="F89" i="2"/>
  <c r="E87" i="2"/>
  <c r="J18" i="2"/>
  <c r="E18" i="2"/>
  <c r="F130" i="2" s="1"/>
  <c r="J17" i="2"/>
  <c r="J12" i="2"/>
  <c r="J127" i="2" s="1"/>
  <c r="E7" i="2"/>
  <c r="E123" i="2" s="1"/>
  <c r="L90" i="1"/>
  <c r="AM90" i="1"/>
  <c r="AM89" i="1"/>
  <c r="L89" i="1"/>
  <c r="AM87" i="1"/>
  <c r="L87" i="1"/>
  <c r="L85" i="1"/>
  <c r="L84" i="1"/>
  <c r="BK567" i="2"/>
  <c r="J526" i="2"/>
  <c r="J518" i="2"/>
  <c r="J514" i="2"/>
  <c r="BK510" i="2"/>
  <c r="J506" i="2"/>
  <c r="J505" i="2"/>
  <c r="J502" i="2"/>
  <c r="J501" i="2"/>
  <c r="J500" i="2"/>
  <c r="J499" i="2"/>
  <c r="BK496" i="2"/>
  <c r="BK486" i="2"/>
  <c r="J485" i="2"/>
  <c r="BK478" i="2"/>
  <c r="J476" i="2"/>
  <c r="J473" i="2"/>
  <c r="J469" i="2"/>
  <c r="BK437" i="2"/>
  <c r="BK431" i="2"/>
  <c r="BK429" i="2"/>
  <c r="BK416" i="2"/>
  <c r="BK415" i="2"/>
  <c r="BK410" i="2"/>
  <c r="BK404" i="2"/>
  <c r="BK401" i="2"/>
  <c r="J392" i="2"/>
  <c r="BK386" i="2"/>
  <c r="J369" i="2"/>
  <c r="BK323" i="2"/>
  <c r="BK302" i="2"/>
  <c r="BK300" i="2"/>
  <c r="J286" i="2"/>
  <c r="J284" i="2"/>
  <c r="J283" i="2"/>
  <c r="J214" i="2"/>
  <c r="J210" i="2"/>
  <c r="BK202" i="2"/>
  <c r="BK171" i="2"/>
  <c r="J147" i="2"/>
  <c r="AS94" i="1"/>
  <c r="J568" i="2"/>
  <c r="J565" i="2"/>
  <c r="J561" i="2"/>
  <c r="BK558" i="2"/>
  <c r="BK536" i="2"/>
  <c r="BK527" i="2"/>
  <c r="BK523" i="2"/>
  <c r="J521" i="2"/>
  <c r="BK517" i="2"/>
  <c r="J515" i="2"/>
  <c r="BK513" i="2"/>
  <c r="J509" i="2"/>
  <c r="BK507" i="2"/>
  <c r="J503" i="2"/>
  <c r="BK501" i="2"/>
  <c r="BK498" i="2"/>
  <c r="J497" i="2"/>
  <c r="BK491" i="2"/>
  <c r="J486" i="2"/>
  <c r="BK473" i="2"/>
  <c r="BK469" i="2"/>
  <c r="BK456" i="2"/>
  <c r="J454" i="2"/>
  <c r="BK438" i="2"/>
  <c r="BK423" i="2"/>
  <c r="J420" i="2"/>
  <c r="BK418" i="2"/>
  <c r="J417" i="2"/>
  <c r="J415" i="2"/>
  <c r="BK414" i="2"/>
  <c r="J413" i="2"/>
  <c r="BK412" i="2"/>
  <c r="J410" i="2"/>
  <c r="BK409" i="2"/>
  <c r="J404" i="2"/>
  <c r="J401" i="2"/>
  <c r="BK398" i="2"/>
  <c r="J371" i="2"/>
  <c r="J337" i="2"/>
  <c r="J335" i="2"/>
  <c r="J323" i="2"/>
  <c r="J302" i="2"/>
  <c r="J298" i="2"/>
  <c r="BK296" i="2"/>
  <c r="J288" i="2"/>
  <c r="BK285" i="2"/>
  <c r="BK282" i="2"/>
  <c r="BK280" i="2"/>
  <c r="BK279" i="2"/>
  <c r="J276" i="2"/>
  <c r="J217" i="2"/>
  <c r="BK210" i="2"/>
  <c r="J203" i="2"/>
  <c r="J155" i="2"/>
  <c r="BK147" i="2"/>
  <c r="J138" i="2"/>
  <c r="J136" i="2"/>
  <c r="BK568" i="2"/>
  <c r="BK565" i="2"/>
  <c r="J564" i="2"/>
  <c r="BK561" i="2"/>
  <c r="BK530" i="2"/>
  <c r="BK526" i="2"/>
  <c r="BK521" i="2"/>
  <c r="BK518" i="2"/>
  <c r="BK514" i="2"/>
  <c r="BK512" i="2"/>
  <c r="BK511" i="2"/>
  <c r="J508" i="2"/>
  <c r="BK506" i="2"/>
  <c r="BK504" i="2"/>
  <c r="BK503" i="2"/>
  <c r="J498" i="2"/>
  <c r="BK495" i="2"/>
  <c r="J493" i="2"/>
  <c r="BK488" i="2"/>
  <c r="BK485" i="2"/>
  <c r="BK484" i="2"/>
  <c r="BK471" i="2"/>
  <c r="BK463" i="2"/>
  <c r="BK462" i="2"/>
  <c r="BK454" i="2"/>
  <c r="J452" i="2"/>
  <c r="J438" i="2"/>
  <c r="J429" i="2"/>
  <c r="J423" i="2"/>
  <c r="BK420" i="2"/>
  <c r="J418" i="2"/>
  <c r="BK417" i="2"/>
  <c r="BK413" i="2"/>
  <c r="J412" i="2"/>
  <c r="J409" i="2"/>
  <c r="J399" i="2"/>
  <c r="J398" i="2"/>
  <c r="J374" i="2"/>
  <c r="BK369" i="2"/>
  <c r="BK335" i="2"/>
  <c r="BK306" i="2"/>
  <c r="BK304" i="2"/>
  <c r="J300" i="2"/>
  <c r="BK299" i="2"/>
  <c r="BK298" i="2"/>
  <c r="BK288" i="2"/>
  <c r="BK284" i="2"/>
  <c r="BK283" i="2"/>
  <c r="J281" i="2"/>
  <c r="J279" i="2"/>
  <c r="BK276" i="2"/>
  <c r="BK257" i="2"/>
  <c r="J254" i="2"/>
  <c r="J202" i="2"/>
  <c r="J181" i="2"/>
  <c r="J567" i="2"/>
  <c r="BK564" i="2"/>
  <c r="J558" i="2"/>
  <c r="J536" i="2"/>
  <c r="J530" i="2"/>
  <c r="J527" i="2"/>
  <c r="J523" i="2"/>
  <c r="J517" i="2"/>
  <c r="BK515" i="2"/>
  <c r="J513" i="2"/>
  <c r="J512" i="2"/>
  <c r="J511" i="2"/>
  <c r="J510" i="2"/>
  <c r="BK509" i="2"/>
  <c r="BK508" i="2"/>
  <c r="J507" i="2"/>
  <c r="BK505" i="2"/>
  <c r="J504" i="2"/>
  <c r="BK502" i="2"/>
  <c r="BK500" i="2"/>
  <c r="BK499" i="2"/>
  <c r="BK497" i="2"/>
  <c r="J496" i="2"/>
  <c r="J495" i="2"/>
  <c r="BK493" i="2"/>
  <c r="J491" i="2"/>
  <c r="J488" i="2"/>
  <c r="J484" i="2"/>
  <c r="J478" i="2"/>
  <c r="BK476" i="2"/>
  <c r="J471" i="2"/>
  <c r="J463" i="2"/>
  <c r="J462" i="2"/>
  <c r="J456" i="2"/>
  <c r="BK452" i="2"/>
  <c r="J437" i="2"/>
  <c r="J431" i="2"/>
  <c r="J416" i="2"/>
  <c r="J414" i="2"/>
  <c r="BK399" i="2"/>
  <c r="BK392" i="2"/>
  <c r="J386" i="2"/>
  <c r="BK374" i="2"/>
  <c r="BK371" i="2"/>
  <c r="BK337" i="2"/>
  <c r="J306" i="2"/>
  <c r="J304" i="2"/>
  <c r="J299" i="2"/>
  <c r="J296" i="2"/>
  <c r="BK286" i="2"/>
  <c r="J285" i="2"/>
  <c r="J282" i="2"/>
  <c r="BK281" i="2"/>
  <c r="J280" i="2"/>
  <c r="J257" i="2"/>
  <c r="BK254" i="2"/>
  <c r="BK217" i="2"/>
  <c r="BK214" i="2"/>
  <c r="BK203" i="2"/>
  <c r="BK181" i="2"/>
  <c r="J171" i="2"/>
  <c r="BK155" i="2"/>
  <c r="BK138" i="2"/>
  <c r="BK136" i="2"/>
  <c r="R135" i="2" l="1"/>
  <c r="R154" i="2"/>
  <c r="P287" i="2"/>
  <c r="P422" i="2"/>
  <c r="T422" i="2"/>
  <c r="T522" i="2"/>
  <c r="BK563" i="2"/>
  <c r="T563" i="2"/>
  <c r="P566" i="2"/>
  <c r="BK154" i="2"/>
  <c r="J154" i="2" s="1"/>
  <c r="J99" i="2" s="1"/>
  <c r="BK287" i="2"/>
  <c r="J287" i="2" s="1"/>
  <c r="J100" i="2" s="1"/>
  <c r="P455" i="2"/>
  <c r="R455" i="2"/>
  <c r="T455" i="2"/>
  <c r="BK472" i="2"/>
  <c r="J472" i="2" s="1"/>
  <c r="J105" i="2" s="1"/>
  <c r="T472" i="2"/>
  <c r="BK494" i="2"/>
  <c r="J494" i="2"/>
  <c r="J107" i="2" s="1"/>
  <c r="R494" i="2"/>
  <c r="T494" i="2"/>
  <c r="P522" i="2"/>
  <c r="P563" i="2"/>
  <c r="P562" i="2" s="1"/>
  <c r="T566" i="2"/>
  <c r="P135" i="2"/>
  <c r="P154" i="2"/>
  <c r="R287" i="2"/>
  <c r="BK422" i="2"/>
  <c r="BK455" i="2"/>
  <c r="J455" i="2"/>
  <c r="J104" i="2" s="1"/>
  <c r="R472" i="2"/>
  <c r="P487" i="2"/>
  <c r="R487" i="2"/>
  <c r="T487" i="2"/>
  <c r="R522" i="2"/>
  <c r="R563" i="2"/>
  <c r="R566" i="2"/>
  <c r="BK135" i="2"/>
  <c r="T135" i="2"/>
  <c r="T154" i="2"/>
  <c r="T287" i="2"/>
  <c r="R422" i="2"/>
  <c r="R421" i="2" s="1"/>
  <c r="P472" i="2"/>
  <c r="BK487" i="2"/>
  <c r="J487" i="2" s="1"/>
  <c r="J106" i="2" s="1"/>
  <c r="P494" i="2"/>
  <c r="BK522" i="2"/>
  <c r="J522" i="2"/>
  <c r="J108" i="2" s="1"/>
  <c r="BK566" i="2"/>
  <c r="J566" i="2"/>
  <c r="J113" i="2" s="1"/>
  <c r="E85" i="2"/>
  <c r="BF147" i="2"/>
  <c r="BF284" i="2"/>
  <c r="BF288" i="2"/>
  <c r="BF304" i="2"/>
  <c r="BF413" i="2"/>
  <c r="BF415" i="2"/>
  <c r="BF429" i="2"/>
  <c r="BF431" i="2"/>
  <c r="BF454" i="2"/>
  <c r="BF456" i="2"/>
  <c r="BF469" i="2"/>
  <c r="BF476" i="2"/>
  <c r="BF478" i="2"/>
  <c r="BF486" i="2"/>
  <c r="BF488" i="2"/>
  <c r="BF503" i="2"/>
  <c r="BF508" i="2"/>
  <c r="BF509" i="2"/>
  <c r="BF510" i="2"/>
  <c r="BF511" i="2"/>
  <c r="BF512" i="2"/>
  <c r="BF515" i="2"/>
  <c r="BF521" i="2"/>
  <c r="BF526" i="2"/>
  <c r="BF564" i="2"/>
  <c r="BF565" i="2"/>
  <c r="BF567" i="2"/>
  <c r="BK419" i="2"/>
  <c r="J419" i="2" s="1"/>
  <c r="J101" i="2" s="1"/>
  <c r="BK560" i="2"/>
  <c r="J560" i="2"/>
  <c r="J110" i="2"/>
  <c r="BF171" i="2"/>
  <c r="BF202" i="2"/>
  <c r="BF210" i="2"/>
  <c r="BF217" i="2"/>
  <c r="BF276" i="2"/>
  <c r="BF280" i="2"/>
  <c r="BF282" i="2"/>
  <c r="BF296" i="2"/>
  <c r="BF299" i="2"/>
  <c r="BF374" i="2"/>
  <c r="BF392" i="2"/>
  <c r="BF398" i="2"/>
  <c r="BF401" i="2"/>
  <c r="BF410" i="2"/>
  <c r="BF420" i="2"/>
  <c r="BF423" i="2"/>
  <c r="BF437" i="2"/>
  <c r="BF471" i="2"/>
  <c r="BF491" i="2"/>
  <c r="BF493" i="2"/>
  <c r="BF495" i="2"/>
  <c r="BF501" i="2"/>
  <c r="BF517" i="2"/>
  <c r="BF518" i="2"/>
  <c r="BF530" i="2"/>
  <c r="BF536" i="2"/>
  <c r="BF568" i="2"/>
  <c r="F92" i="2"/>
  <c r="BF155" i="2"/>
  <c r="BF254" i="2"/>
  <c r="BF279" i="2"/>
  <c r="BF283" i="2"/>
  <c r="BF298" i="2"/>
  <c r="BF335" i="2"/>
  <c r="BF369" i="2"/>
  <c r="BF404" i="2"/>
  <c r="BF414" i="2"/>
  <c r="BF416" i="2"/>
  <c r="BF417" i="2"/>
  <c r="BF452" i="2"/>
  <c r="BF462" i="2"/>
  <c r="BF485" i="2"/>
  <c r="BF496" i="2"/>
  <c r="BF497" i="2"/>
  <c r="BF502" i="2"/>
  <c r="BF506" i="2"/>
  <c r="BF507" i="2"/>
  <c r="BF527" i="2"/>
  <c r="BF558" i="2"/>
  <c r="BF561" i="2"/>
  <c r="J89" i="2"/>
  <c r="BF136" i="2"/>
  <c r="BF138" i="2"/>
  <c r="BF181" i="2"/>
  <c r="BF203" i="2"/>
  <c r="BF214" i="2"/>
  <c r="BF257" i="2"/>
  <c r="BF281" i="2"/>
  <c r="BF285" i="2"/>
  <c r="BF286" i="2"/>
  <c r="BF300" i="2"/>
  <c r="BF302" i="2"/>
  <c r="BF306" i="2"/>
  <c r="BF323" i="2"/>
  <c r="BF337" i="2"/>
  <c r="BF371" i="2"/>
  <c r="BF386" i="2"/>
  <c r="BF399" i="2"/>
  <c r="BF409" i="2"/>
  <c r="BF412" i="2"/>
  <c r="BF418" i="2"/>
  <c r="BF438" i="2"/>
  <c r="BF463" i="2"/>
  <c r="BF473" i="2"/>
  <c r="BF484" i="2"/>
  <c r="BF498" i="2"/>
  <c r="BF499" i="2"/>
  <c r="BF500" i="2"/>
  <c r="BF504" i="2"/>
  <c r="BF505" i="2"/>
  <c r="BF513" i="2"/>
  <c r="BF514" i="2"/>
  <c r="BF523" i="2"/>
  <c r="F35" i="2"/>
  <c r="BB95" i="1" s="1"/>
  <c r="BB94" i="1" s="1"/>
  <c r="W31" i="1" s="1"/>
  <c r="F33" i="2"/>
  <c r="AZ95" i="1" s="1"/>
  <c r="AZ94" i="1" s="1"/>
  <c r="W29" i="1" s="1"/>
  <c r="F36" i="2"/>
  <c r="BC95" i="1" s="1"/>
  <c r="BC94" i="1" s="1"/>
  <c r="AY94" i="1" s="1"/>
  <c r="J33" i="2"/>
  <c r="AV95" i="1" s="1"/>
  <c r="F37" i="2"/>
  <c r="BD95" i="1" s="1"/>
  <c r="BD94" i="1" s="1"/>
  <c r="W33" i="1" s="1"/>
  <c r="BK134" i="2" l="1"/>
  <c r="T421" i="2"/>
  <c r="P421" i="2"/>
  <c r="R562" i="2"/>
  <c r="T562" i="2"/>
  <c r="BK562" i="2"/>
  <c r="J562" i="2"/>
  <c r="J111" i="2"/>
  <c r="R134" i="2"/>
  <c r="R133" i="2" s="1"/>
  <c r="T134" i="2"/>
  <c r="T133" i="2" s="1"/>
  <c r="BK421" i="2"/>
  <c r="J421" i="2"/>
  <c r="J102" i="2"/>
  <c r="P134" i="2"/>
  <c r="P133" i="2" s="1"/>
  <c r="AU95" i="1" s="1"/>
  <c r="AU94" i="1" s="1"/>
  <c r="J135" i="2"/>
  <c r="J98" i="2" s="1"/>
  <c r="J563" i="2"/>
  <c r="J112" i="2"/>
  <c r="J422" i="2"/>
  <c r="J103" i="2"/>
  <c r="BK559" i="2"/>
  <c r="J559" i="2"/>
  <c r="J109" i="2" s="1"/>
  <c r="W32" i="1"/>
  <c r="AX94" i="1"/>
  <c r="AV94" i="1"/>
  <c r="AK29" i="1"/>
  <c r="J34" i="2"/>
  <c r="AW95" i="1" s="1"/>
  <c r="AT95" i="1" s="1"/>
  <c r="F34" i="2"/>
  <c r="BA95" i="1" s="1"/>
  <c r="BA94" i="1" s="1"/>
  <c r="W30" i="1" s="1"/>
  <c r="BK133" i="2" l="1"/>
  <c r="J133" i="2" s="1"/>
  <c r="J96" i="2" s="1"/>
  <c r="J134" i="2"/>
  <c r="J97" i="2"/>
  <c r="AW94" i="1"/>
  <c r="AK30" i="1" s="1"/>
  <c r="AT94" i="1" l="1"/>
  <c r="J30" i="2"/>
  <c r="AG95" i="1"/>
  <c r="AG94" i="1" s="1"/>
  <c r="AN94" i="1" s="1"/>
  <c r="AN95" i="1" l="1"/>
  <c r="J39" i="2"/>
  <c r="AK26" i="1"/>
  <c r="AK35" i="1" s="1"/>
</calcChain>
</file>

<file path=xl/sharedStrings.xml><?xml version="1.0" encoding="utf-8"?>
<sst xmlns="http://schemas.openxmlformats.org/spreadsheetml/2006/main" count="4765" uniqueCount="761">
  <si>
    <t>Export Komplet</t>
  </si>
  <si>
    <t/>
  </si>
  <si>
    <t>2.0</t>
  </si>
  <si>
    <t>False</t>
  </si>
  <si>
    <t>{4efc3aba-117f-4e2e-a03e-0e36eb7ce810}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</si>
  <si>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</si>
  <si>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</si>
  <si>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</si>
  <si>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</si>
  <si>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</si>
  <si>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</si>
  <si>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</si>
  <si>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</si>
  <si>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1213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</si>
  <si>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</si>
  <si>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</si>
  <si>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 , Tr. Teplice-stavebné úpravy-zateplenie fasády a výmena okien na pavilóne ,,G´´ so zázemím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</si>
  <si>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</si>
  <si>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</si>
  <si>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</si>
  <si>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</si>
  <si>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</si>
  <si>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</si>
  <si>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</si>
  <si>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Mesto Tr.Teplice</t>
  </si>
  <si>
    <t>IČ DPH:</t>
  </si>
  <si>
    <t>Zhotoviteľ:</t>
  </si>
  <si>
    <t>Vyplň údaj</t>
  </si>
  <si>
    <t>Projektant:</t>
  </si>
  <si>
    <t>BYTOP, s.r.o. Trenčn</t>
  </si>
  <si>
    <t>True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</si>
  <si>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</si>
  <si>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</si>
  <si>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</si>
  <si>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</si>
  <si>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</si>
  <si>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</si>
  <si>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</si>
  <si>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</si>
  <si>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</si>
  <si>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</si>
  <si>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</si>
  <si>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</si>
  <si>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</si>
  <si>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</si>
  <si>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</si>
  <si>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</si>
  <si>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</si>
  <si>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</si>
  <si>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</si>
  <si>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</si>
  <si>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</si>
  <si>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</si>
  <si>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</si>
  <si>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</si>
  <si>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</si>
  <si>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</si>
  <si>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</si>
  <si>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</si>
  <si>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</si>
  <si>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</si>
  <si>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</si>
  <si>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</si>
  <si>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</si>
  <si>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</si>
  <si>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</si>
  <si>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</si>
  <si>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</si>
  <si>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</si>
  <si>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</si>
  <si>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</si>
  <si>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</si>
  <si>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</si>
  <si>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</si>
  <si>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</si>
  <si>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</si>
  <si>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</si>
  <si>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</si>
  <si>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</si>
  <si>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</si>
  <si>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01 - Pavilón ,,G´´</t>
  </si>
  <si>
    <t>STA</t>
  </si>
  <si>
    <t>{7d6feb39-e4c6-4fa9-80b8-2fee49f3db37}</t>
  </si>
  <si>
    <t>KRYCÍ LIST ROZPOČTU</t>
  </si>
  <si>
    <t>Objekt:</t>
  </si>
  <si>
    <t>1 - SO 01 - Pavilón ,,G´´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</si>
  <si>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</si>
  <si>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</si>
  <si>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</si>
  <si>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</si>
  <si>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</si>
  <si>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</si>
  <si>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</si>
  <si>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</si>
  <si>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</si>
  <si>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</si>
  <si>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</si>
  <si>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</si>
  <si>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</si>
  <si>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</si>
  <si>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</si>
  <si>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</si>
  <si>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Dokončovacie práce - nátery</t>
  </si>
  <si>
    <t>M - Práce a dodávky M</t>
  </si>
  <si>
    <t xml:space="preserve">    21-M - Elektromontáže</t>
  </si>
  <si>
    <t>VRN - Vedľajšie rozpočtové náklady</t>
  </si>
  <si>
    <t xml:space="preserve">    VRN06 - Zariadenie staveniska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</si>
  <si>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</si>
  <si>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</si>
  <si>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</si>
  <si>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</si>
  <si>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</si>
  <si>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</si>
  <si>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</si>
  <si>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</si>
  <si>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</si>
  <si>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</si>
  <si>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</si>
  <si>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</si>
  <si>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</si>
  <si>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</si>
  <si>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</si>
  <si>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</si>
  <si>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</si>
  <si>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</si>
  <si>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</si>
  <si>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317941121.1</t>
  </si>
  <si>
    <t>Osadenie oceľových valcovaných nosníkov U200 - spätné navarenie do zvislých oceľ. stľpov</t>
  </si>
  <si>
    <t>t</t>
  </si>
  <si>
    <t>4</t>
  </si>
  <si>
    <t>2</t>
  </si>
  <si>
    <t>-1974825329</t>
  </si>
  <si>
    <t>VV</t>
  </si>
  <si>
    <t>22,8*25,3*4/1000</t>
  </si>
  <si>
    <t>340239236.1</t>
  </si>
  <si>
    <t>Domurovanie otvorov plochy nad 1 do 4 m2 tvárnicami YTONG statik (200x599x249)</t>
  </si>
  <si>
    <t>m2</t>
  </si>
  <si>
    <t>-1847309310</t>
  </si>
  <si>
    <t xml:space="preserve"> vymurovať  v 2 vrstvách s previazaním tvárnic</t>
  </si>
  <si>
    <t>pohľad A</t>
  </si>
  <si>
    <t>22,8*0,5*2</t>
  </si>
  <si>
    <t>0,6*3,5*2*12</t>
  </si>
  <si>
    <t>pohľad C</t>
  </si>
  <si>
    <t>Súčet</t>
  </si>
  <si>
    <t>340239239.1</t>
  </si>
  <si>
    <t>Domurovanie otvorov plochy nad 1 do 4 m2 tvárnicami YTONG (375x399x249)</t>
  </si>
  <si>
    <t>-286860250</t>
  </si>
  <si>
    <t>pohľad D</t>
  </si>
  <si>
    <t>0,5*2,4*6</t>
  </si>
  <si>
    <t>2,4*2,4</t>
  </si>
  <si>
    <t>m.2.01</t>
  </si>
  <si>
    <t>0,5*2,4*3</t>
  </si>
  <si>
    <t>6</t>
  </si>
  <si>
    <t>Úpravy povrchov, podlahy, osadenie</t>
  </si>
  <si>
    <t>611459170.3</t>
  </si>
  <si>
    <t>Vyspravenie váp. cem.  omietkou  - vnút.  špalety / po vybúraní okien a dverí /</t>
  </si>
  <si>
    <t>1525690102</t>
  </si>
  <si>
    <t>ostenia nových okien a dverí</t>
  </si>
  <si>
    <t>(1,2+0,6*2)*0,25</t>
  </si>
  <si>
    <t>(4,8+0,6*2)*0,25</t>
  </si>
  <si>
    <t>(4,8+2,4*2)*0,25*5</t>
  </si>
  <si>
    <t>(5,0+2,4*2)*0,25*2</t>
  </si>
  <si>
    <t>(1,25+2,4*2)*0,25*6</t>
  </si>
  <si>
    <t>(1,2+3,5*2)*0,25*26</t>
  </si>
  <si>
    <t>(5,5+2,4*2)*0,25</t>
  </si>
  <si>
    <t>(0,9+2,02*2)*0,25*2</t>
  </si>
  <si>
    <t>(2,75+2,7*2)*0,25</t>
  </si>
  <si>
    <t>(1,75+2,6*2)*0,25</t>
  </si>
  <si>
    <t>(3,5+3,0*2)*0,25</t>
  </si>
  <si>
    <t>(3,6+3,2*2)*0,25</t>
  </si>
  <si>
    <t>(3,3+3,0*2)*0,25</t>
  </si>
  <si>
    <t>5</t>
  </si>
  <si>
    <t>6224632571.1</t>
  </si>
  <si>
    <t>Ochrana, čistenie a sanácia konštrukcií -odstránenie uvoľnených častí , vyčistenie jestv.kamennej fasády- 100 % / vabkou /</t>
  </si>
  <si>
    <t>418583239</t>
  </si>
  <si>
    <t>3,0*1,5/2+4,0*1,5+((1,5+3,3)/2*3,5)+7,5*3,5+0,5*3,5+0,9*3,85</t>
  </si>
  <si>
    <t>pohľad B</t>
  </si>
  <si>
    <t>12,5*3,3*2</t>
  </si>
  <si>
    <t>19,2*3,3</t>
  </si>
  <si>
    <t>50,0*(0,5+1,0)/2</t>
  </si>
  <si>
    <t>0,9*3,85+0,5*3,3+10,0*3,5+((3,5+1,8)/2*3,0)+4,5*1,8+3,0*1,8/2</t>
  </si>
  <si>
    <t>6224632571.2</t>
  </si>
  <si>
    <t>Ochrana, čistenie a sanácia konštrukcií - vyčistenie jestv. bielej omietky  fasády- 100 % / vabkou /</t>
  </si>
  <si>
    <t>-1631390198</t>
  </si>
  <si>
    <t>12,0*0,6</t>
  </si>
  <si>
    <t>0,9*3,5</t>
  </si>
  <si>
    <t>Medzisúčet</t>
  </si>
  <si>
    <t>12,5*0,6*2</t>
  </si>
  <si>
    <t>stľpy</t>
  </si>
  <si>
    <t>(2*(0,9+0,55))*3,0*2</t>
  </si>
  <si>
    <t>(2*(0,6+0,55))*3,0*2</t>
  </si>
  <si>
    <t>(2*(0,8+0,55))*3,0*2</t>
  </si>
  <si>
    <t>podhľad</t>
  </si>
  <si>
    <t>12,5*2,15*2</t>
  </si>
  <si>
    <t>nosník z vút. strany</t>
  </si>
  <si>
    <t>(11,95+1,6)*0,3*2</t>
  </si>
  <si>
    <t>5,5*0,6</t>
  </si>
  <si>
    <t>7</t>
  </si>
  <si>
    <t>622451082.2</t>
  </si>
  <si>
    <t>Prešpárovanie vonk. stien z kameňa- 40 %</t>
  </si>
  <si>
    <t>691398798</t>
  </si>
  <si>
    <t>8</t>
  </si>
  <si>
    <t>622464225</t>
  </si>
  <si>
    <t>Vonkajšia omietka stien tenkovrstvová BAUMIT, silikátová, Baumit SilikatTop, ryhovaná, hr. 3 mm</t>
  </si>
  <si>
    <t>-1120579303</t>
  </si>
  <si>
    <t>1211,57+27,84+115,621+28,05</t>
  </si>
  <si>
    <t>vstup- podhľad prestrešenia</t>
  </si>
  <si>
    <t>6,4*5,55</t>
  </si>
  <si>
    <t>stľpy-2 ks</t>
  </si>
  <si>
    <t>4*0,4*3,5*2</t>
  </si>
  <si>
    <t>9</t>
  </si>
  <si>
    <t>622460121.S</t>
  </si>
  <si>
    <t>Príprava vonkajšieho podkladu stien penetráciou základnou</t>
  </si>
  <si>
    <t>1984112200</t>
  </si>
  <si>
    <t>skl. S1 , S2</t>
  </si>
  <si>
    <t>vrstva 2x</t>
  </si>
  <si>
    <t>1429,801*2</t>
  </si>
  <si>
    <t>10</t>
  </si>
  <si>
    <t>622481119</t>
  </si>
  <si>
    <t>Potiahnutie vonkajších stien, sklotextílnou mriežkou , vr.lepiacej stierky</t>
  </si>
  <si>
    <t>138667056</t>
  </si>
  <si>
    <t>1429,801*1,05</t>
  </si>
  <si>
    <t>11</t>
  </si>
  <si>
    <t>625251338.1</t>
  </si>
  <si>
    <t>Kontaktný zatepľovací systém hr. 140 mm  - minerálne riešenie / Isover Clima 034 / , vr. kotv. mat. a doplnkov  - ozn. A</t>
  </si>
  <si>
    <t>680438390</t>
  </si>
  <si>
    <t>(0,7+24,7+1,45)*8,5</t>
  </si>
  <si>
    <t>-1,2*3,5*13</t>
  </si>
  <si>
    <t>(4,7+0,5*2)*4,35</t>
  </si>
  <si>
    <t>-3,3*3,0</t>
  </si>
  <si>
    <t>12,4*8,5*2</t>
  </si>
  <si>
    <t>19,2*8,72</t>
  </si>
  <si>
    <t>-1,3*3,4*9</t>
  </si>
  <si>
    <t>(1,45+24,7+0,7)*8,5</t>
  </si>
  <si>
    <t>(0,6+1,5+5,55)*4,35</t>
  </si>
  <si>
    <t>-3,6*3,2</t>
  </si>
  <si>
    <t>(12,5+6,5)*8,5</t>
  </si>
  <si>
    <t>-1,25*2,4*3</t>
  </si>
  <si>
    <t>30,95*4,35</t>
  </si>
  <si>
    <t>-4,8*2,4*3</t>
  </si>
  <si>
    <t>-3,5*3,0</t>
  </si>
  <si>
    <t>31,6*4,2</t>
  </si>
  <si>
    <t>-5,5*2,4</t>
  </si>
  <si>
    <t>-4,8*2,4*2</t>
  </si>
  <si>
    <t>2.np- od m. 2.01 (rez C-C )</t>
  </si>
  <si>
    <t>(5,8+0,7+5,7)*8,1</t>
  </si>
  <si>
    <t>(1,35+11,6+0,65)*4,35</t>
  </si>
  <si>
    <t>-5,0*2,4*2</t>
  </si>
  <si>
    <t>vstup- bočné strany prestrešenia</t>
  </si>
  <si>
    <t>(6,4*2+5,55)*1,4</t>
  </si>
  <si>
    <t>12</t>
  </si>
  <si>
    <t>625251343.1</t>
  </si>
  <si>
    <t>Kontaktný zatepľovací systém hr. 220 mm  - minerálne riešenie / Isover Clima 034 / , vr. kotv. mat. a doplnkov - ozn. C</t>
  </si>
  <si>
    <t>-1936913255</t>
  </si>
  <si>
    <t>19,2*1,45</t>
  </si>
  <si>
    <t>13</t>
  </si>
  <si>
    <t>625251372.2</t>
  </si>
  <si>
    <t>Kontaktný zatepľovací systém ostenia hr. 30 mm - minerálne riešenie / Isover Clima 034 / , vr. kotv. mat. a doplnkov - ozn. B</t>
  </si>
  <si>
    <t>-676316698</t>
  </si>
  <si>
    <t xml:space="preserve">ostenia jestv. okien </t>
  </si>
  <si>
    <t>(1,3+3,4*2)*0,25*9</t>
  </si>
  <si>
    <t>14</t>
  </si>
  <si>
    <t>625251387.1</t>
  </si>
  <si>
    <t>Kontaktný zatepľovací systém hr. 140 mm  - riešenie pre sokel (XPS) , vr. kotv. mat. a doplnkov</t>
  </si>
  <si>
    <t>1086838286</t>
  </si>
  <si>
    <t>(12,5+6,5+0,6+5,55+30,95)*0,5</t>
  </si>
  <si>
    <t>15</t>
  </si>
  <si>
    <t>953953013.S</t>
  </si>
  <si>
    <t>Montáž hniezdnej búdky na budovy pre vtáctvo z dreva s 3 a viac komorami</t>
  </si>
  <si>
    <t>ks</t>
  </si>
  <si>
    <t>-1178105919</t>
  </si>
  <si>
    <t>16</t>
  </si>
  <si>
    <t>M</t>
  </si>
  <si>
    <t>611970001130</t>
  </si>
  <si>
    <t>Hniezdna búdka pre vtáky BAT-MAN ATIKbox 4 štvorkomorová pre dážďovníky, drevo</t>
  </si>
  <si>
    <t>-785900316</t>
  </si>
  <si>
    <t>17</t>
  </si>
  <si>
    <t>953993012.S</t>
  </si>
  <si>
    <t>Montáž hniezdnej búdky na budovy pre vtáctvo z polystyrénu so 4 a viac komorami</t>
  </si>
  <si>
    <t>-1265908533</t>
  </si>
  <si>
    <t>18</t>
  </si>
  <si>
    <t>283810004130</t>
  </si>
  <si>
    <t>Hniezdna búdka pre vtáky BAT-MAN APUS6 XPS šesťkomorová pre dážďovníky, polystyrén</t>
  </si>
  <si>
    <t>3674138</t>
  </si>
  <si>
    <t>19</t>
  </si>
  <si>
    <t>953993051.S</t>
  </si>
  <si>
    <t>Montáž búdky na budovy pre netopiere z polystyrénu s 1 komorou</t>
  </si>
  <si>
    <t>-839044667</t>
  </si>
  <si>
    <t>283810004180.S</t>
  </si>
  <si>
    <t>Búdka pre netopiere z XPS jednokomorová, polystyrén, šxvxhr 300x500x100 mm</t>
  </si>
  <si>
    <t>-1784724030</t>
  </si>
  <si>
    <t>21</t>
  </si>
  <si>
    <t>953993052.S</t>
  </si>
  <si>
    <t>Montáž búdky na budovy pre netopiere z polystyrénu s 2 a viac komorami</t>
  </si>
  <si>
    <t>1187382341</t>
  </si>
  <si>
    <t>22</t>
  </si>
  <si>
    <t>283810004190</t>
  </si>
  <si>
    <t>Búdka pre netopiere BAT-MAN MAXI-B XPS dvojkomorová, polystyrén</t>
  </si>
  <si>
    <t>-1053161982</t>
  </si>
  <si>
    <t xml:space="preserve"> Ostatné konštrukcie a práce-búranie</t>
  </si>
  <si>
    <t>23</t>
  </si>
  <si>
    <t>941941031</t>
  </si>
  <si>
    <t>Montáž lešenia ľahkého pracovného radového s podlahami šírky od 0, 80 do 1,00 m a výšky do 10 m</t>
  </si>
  <si>
    <t>1971040925</t>
  </si>
  <si>
    <t>44,2*12,1+4,5*4,35</t>
  </si>
  <si>
    <t>44,2*8,2+5,6*4,35</t>
  </si>
  <si>
    <t>26,85*(12,1+8,2)/2*2</t>
  </si>
  <si>
    <t>5,55*4,35</t>
  </si>
  <si>
    <t>pre natieranie- jestvujúce oceľové väzníky a väznice</t>
  </si>
  <si>
    <t>12,0*9,3*7</t>
  </si>
  <si>
    <t>24</t>
  </si>
  <si>
    <t>941941191</t>
  </si>
  <si>
    <t>Príplatok za prvý a každý ďalší i začatý mesiac použitia lešenia šírky od 0,80 do 1,00 m, výšky do 10 m</t>
  </si>
  <si>
    <t>1687869774</t>
  </si>
  <si>
    <t>1510,393*3</t>
  </si>
  <si>
    <t>25</t>
  </si>
  <si>
    <t>941941831</t>
  </si>
  <si>
    <t>Demontáž lešenia ľahkého pracovného radového a s podlahami, šírky 0,80-1,00 m a výšky do 10m</t>
  </si>
  <si>
    <t>-65056539</t>
  </si>
  <si>
    <t>26</t>
  </si>
  <si>
    <t>944944103</t>
  </si>
  <si>
    <t>Ochranná sieť na boku lešenia - montáž + demontáž</t>
  </si>
  <si>
    <t>-395619285</t>
  </si>
  <si>
    <t>27</t>
  </si>
  <si>
    <t>6209911211</t>
  </si>
  <si>
    <t>Zakrývanie výplní vonkajších otvorov s rámami a zárubňami, zhotovené z lešenia akýmkoľvek spôsobom</t>
  </si>
  <si>
    <t>-284095563</t>
  </si>
  <si>
    <t>320,645*1,15</t>
  </si>
  <si>
    <t>28</t>
  </si>
  <si>
    <t>784418011.9</t>
  </si>
  <si>
    <t>Zakrývanie  podláh , stien na telocvičniach a drevených obkladov vykurovacích telies - kartón + ochranná fólia</t>
  </si>
  <si>
    <t>267093417</t>
  </si>
  <si>
    <t>(11,9*2+11,5)*3,0*2</t>
  </si>
  <si>
    <t>29</t>
  </si>
  <si>
    <t>784418019.9</t>
  </si>
  <si>
    <t>Ochrana nerezového bazéna - podporná drevená konštrukcia + prekrytie OSB doskami + ochranná fólia / montáž a demontáž /</t>
  </si>
  <si>
    <t>-1902450267</t>
  </si>
  <si>
    <t>14,0*9,0</t>
  </si>
  <si>
    <t>30</t>
  </si>
  <si>
    <t>952901110</t>
  </si>
  <si>
    <t>Čistenie budov umývaním vonkajších plôch okien a dverí</t>
  </si>
  <si>
    <t>489627281</t>
  </si>
  <si>
    <t>1,2*0,6</t>
  </si>
  <si>
    <t>4,8*0,6</t>
  </si>
  <si>
    <t>4,8*2,4*5</t>
  </si>
  <si>
    <t>5,0*2,4*2</t>
  </si>
  <si>
    <t>1,25*2,4*6</t>
  </si>
  <si>
    <t>1,2*3,5*26</t>
  </si>
  <si>
    <t>5,5*2,4</t>
  </si>
  <si>
    <t>0,8*2,0*2</t>
  </si>
  <si>
    <t>2,75*2,7</t>
  </si>
  <si>
    <t>1,75*2,6</t>
  </si>
  <si>
    <t>3,5*3,0</t>
  </si>
  <si>
    <t>3,6*3,2</t>
  </si>
  <si>
    <t>3,3*3,0</t>
  </si>
  <si>
    <t>3,8*2,15</t>
  </si>
  <si>
    <t>1,3*3,4*9</t>
  </si>
  <si>
    <t>31</t>
  </si>
  <si>
    <t>952901111</t>
  </si>
  <si>
    <t>Vyčistenie budov pri výške podlaží do 4m</t>
  </si>
  <si>
    <t>-536471338</t>
  </si>
  <si>
    <t>po výmene okien a dverí</t>
  </si>
  <si>
    <t>1.np / m.1.01 , 1.02 ,1.15 , 1.17 /</t>
  </si>
  <si>
    <t>5,02*2,0+2,0*2,0+3,0*2,0+3,1</t>
  </si>
  <si>
    <t>2.np / m.2.01 ,2.02 , 2.04 ,2.05 , 2.07 , 2.08 , 2.12 , 2.14 /</t>
  </si>
  <si>
    <t>3,4+289,0+289,0+60,6+7,1+7,5+7,1+7,5</t>
  </si>
  <si>
    <t>3.np / m.3.05-3.07 /</t>
  </si>
  <si>
    <t>33,4+20,8+22,2</t>
  </si>
  <si>
    <t>m.2.03 +bazén</t>
  </si>
  <si>
    <t>234,4</t>
  </si>
  <si>
    <t>32</t>
  </si>
  <si>
    <t>952901112</t>
  </si>
  <si>
    <t>Vyčistenie priestorov okolo pavilónu G - po dokončení zatepľovacích prác</t>
  </si>
  <si>
    <t>-1428845249</t>
  </si>
  <si>
    <t>(2*(44,2+26,85))*3,0</t>
  </si>
  <si>
    <t>33</t>
  </si>
  <si>
    <t>968072641.1</t>
  </si>
  <si>
    <t>Vybúranie jestv. zaskelných stien ,  dverí</t>
  </si>
  <si>
    <t>1681793516</t>
  </si>
  <si>
    <t>0,9*2,02</t>
  </si>
  <si>
    <t>ozn. e</t>
  </si>
  <si>
    <t>22,8*4,0</t>
  </si>
  <si>
    <t>1,2*2,4*3</t>
  </si>
  <si>
    <t>10,7*2,4</t>
  </si>
  <si>
    <t>7,15*2,4</t>
  </si>
  <si>
    <t>3,5*3,05</t>
  </si>
  <si>
    <t>4,9*2,4*2</t>
  </si>
  <si>
    <t xml:space="preserve">2.np- od m. 2.01 </t>
  </si>
  <si>
    <t>10,6*2,4</t>
  </si>
  <si>
    <t>4,8*2,4</t>
  </si>
  <si>
    <t>34</t>
  </si>
  <si>
    <t>764410850.1</t>
  </si>
  <si>
    <t xml:space="preserve">Demontáž oplechovania parapetov rš od 100 do 330 mm </t>
  </si>
  <si>
    <t>m</t>
  </si>
  <si>
    <t>-1810990255</t>
  </si>
  <si>
    <t>1,2+4,8+1,3*9+1,2*3+10,7+7,15+4,9*2+5,5+10,6+4,8+22,8*2</t>
  </si>
  <si>
    <t>35</t>
  </si>
  <si>
    <t>766411821.9</t>
  </si>
  <si>
    <t xml:space="preserve">Demontáž  dreveného obloženia stien </t>
  </si>
  <si>
    <t>335452480</t>
  </si>
  <si>
    <t>2.np- m. 202, 204</t>
  </si>
  <si>
    <t>23,6*1,6*2</t>
  </si>
  <si>
    <t>36</t>
  </si>
  <si>
    <t>767122812.1</t>
  </si>
  <si>
    <t>Demontáž jestv. obkladu fasády SIDALVAR , vr. izolácie a nosnej konštr. obkladu</t>
  </si>
  <si>
    <t>624840751</t>
  </si>
  <si>
    <t>24,7*8,1</t>
  </si>
  <si>
    <t>-22,8*4,0</t>
  </si>
  <si>
    <t>12,4*8,1*2</t>
  </si>
  <si>
    <t>12,5*8,1</t>
  </si>
  <si>
    <t>37</t>
  </si>
  <si>
    <t>713000045.S</t>
  </si>
  <si>
    <t>Odstránenie nadstresnej tepelnej izolácie striech plochých uchytené pribitím, kotvením z vláknitých materiálov hr. nad 10 cm -0,021t</t>
  </si>
  <si>
    <t>-677612877</t>
  </si>
  <si>
    <t>jestv. S1</t>
  </si>
  <si>
    <t>18,6*12,3</t>
  </si>
  <si>
    <t>jestv. S2</t>
  </si>
  <si>
    <t>18,9*0,66</t>
  </si>
  <si>
    <t>38</t>
  </si>
  <si>
    <t>712600832.9</t>
  </si>
  <si>
    <t>Odstránenie povlakovej krytiny - hydroizolačná vrstva-fólie</t>
  </si>
  <si>
    <t>906260390</t>
  </si>
  <si>
    <t>39</t>
  </si>
  <si>
    <t>764430840.2</t>
  </si>
  <si>
    <t xml:space="preserve">Demontáž oplechovania atiky rš od 330 do 500 mm </t>
  </si>
  <si>
    <t>-253795156</t>
  </si>
  <si>
    <t>40</t>
  </si>
  <si>
    <t>767996804.3</t>
  </si>
  <si>
    <t xml:space="preserve">Demontáž oceľových  profilov- U200 do oceľ. stľpov ,  dl. 22,8 m , celk.4 ks </t>
  </si>
  <si>
    <t>kg</t>
  </si>
  <si>
    <t>1490937050</t>
  </si>
  <si>
    <t>22,8*25,3*4</t>
  </si>
  <si>
    <t>41</t>
  </si>
  <si>
    <t>767397801.9</t>
  </si>
  <si>
    <t xml:space="preserve">Demontáž strešných sendvičových panelov </t>
  </si>
  <si>
    <t>-1343507340</t>
  </si>
  <si>
    <t>42</t>
  </si>
  <si>
    <t>929908999</t>
  </si>
  <si>
    <t xml:space="preserve">Demontáž oceľovej mreže </t>
  </si>
  <si>
    <t>-1596665726</t>
  </si>
  <si>
    <t>43</t>
  </si>
  <si>
    <t>7252408829.1</t>
  </si>
  <si>
    <t>Demontáž VZT</t>
  </si>
  <si>
    <t>hod.</t>
  </si>
  <si>
    <t>573469872</t>
  </si>
  <si>
    <t>44</t>
  </si>
  <si>
    <t>9999 .01</t>
  </si>
  <si>
    <t>Sondáž jestv. stavu steny - ozn. 2</t>
  </si>
  <si>
    <t>-1470693599</t>
  </si>
  <si>
    <t>(19,2+1,45*2)*6,8</t>
  </si>
  <si>
    <t>45</t>
  </si>
  <si>
    <t>979081111</t>
  </si>
  <si>
    <t>Odvoz sutiny a vybúraných hmôt na skládku do 1 km</t>
  </si>
  <si>
    <t>449747777</t>
  </si>
  <si>
    <t>46</t>
  </si>
  <si>
    <t>979081121</t>
  </si>
  <si>
    <t>Odvoz sutiny a vybúraných hmôt na skládku za každý ďalší 1 km</t>
  </si>
  <si>
    <t>11554403</t>
  </si>
  <si>
    <t>47</t>
  </si>
  <si>
    <t>979082111</t>
  </si>
  <si>
    <t>Vnútrostavenisková doprava sutiny a vybúraných hmôt do 10 m</t>
  </si>
  <si>
    <t>-1503070541</t>
  </si>
  <si>
    <t>48</t>
  </si>
  <si>
    <t>979087212</t>
  </si>
  <si>
    <t>Nakladanie na dopravné prostriedky pre vodorovnú dopravu sutiny</t>
  </si>
  <si>
    <t>-927517132</t>
  </si>
  <si>
    <t>49</t>
  </si>
  <si>
    <t>979089112</t>
  </si>
  <si>
    <t>Poplatok za skladovanie - drevo, sklo, plasty (17 02 ), ostatné</t>
  </si>
  <si>
    <t>-875067349</t>
  </si>
  <si>
    <t>50</t>
  </si>
  <si>
    <t>979089312</t>
  </si>
  <si>
    <t>Poplatok za skladovanie - kovy (meď, bronz, mosadz atď.) (17 04 ), ostatné</t>
  </si>
  <si>
    <t>188545142</t>
  </si>
  <si>
    <t>108</t>
  </si>
  <si>
    <t>979089212.S</t>
  </si>
  <si>
    <t>Poplatok za skladovanie - bitúmenové zmesi, uholný decht, dechtové výrobky (17 03 ), ostatné</t>
  </si>
  <si>
    <t>-351822717</t>
  </si>
  <si>
    <t>99</t>
  </si>
  <si>
    <t>Presun hmôt HSV</t>
  </si>
  <si>
    <t>51</t>
  </si>
  <si>
    <t>999281111</t>
  </si>
  <si>
    <t>Presun hmôt pre opravy a údržbu objektov vrátane vonkajších plášťov výšky do 25 m</t>
  </si>
  <si>
    <t>757926412</t>
  </si>
  <si>
    <t>PSV</t>
  </si>
  <si>
    <t>Práce a dodávky PSV</t>
  </si>
  <si>
    <t>712</t>
  </si>
  <si>
    <t>Izolácie striech</t>
  </si>
  <si>
    <t>52</t>
  </si>
  <si>
    <t>712290010.S</t>
  </si>
  <si>
    <t>Zhotovenie parozábrany pre strechy ploché do 10°</t>
  </si>
  <si>
    <t>2030544655</t>
  </si>
  <si>
    <t>skl. NS1</t>
  </si>
  <si>
    <t>skl. NS2</t>
  </si>
  <si>
    <t>18,9*0,82</t>
  </si>
  <si>
    <t>53</t>
  </si>
  <si>
    <t>283230007300.S</t>
  </si>
  <si>
    <t>Parozábrana hr. 0,15 mm, š. 2 m, materiál na báze PO - modifikovaný PE</t>
  </si>
  <si>
    <t>539096973</t>
  </si>
  <si>
    <t>244,278*1,15</t>
  </si>
  <si>
    <t>54</t>
  </si>
  <si>
    <t>712331101</t>
  </si>
  <si>
    <t>Zhotovenie povlak. krytiny striech plochých do 10° pásmi na sucho AIP, NAIP alebo tkaniny</t>
  </si>
  <si>
    <t>-326697706</t>
  </si>
  <si>
    <t>55</t>
  </si>
  <si>
    <t>693110004500.8</t>
  </si>
  <si>
    <t>Separačná vrstva  - Sklené rúno  , gramáž 120 g/m2</t>
  </si>
  <si>
    <t>-524935622</t>
  </si>
  <si>
    <t>56</t>
  </si>
  <si>
    <t>712370050</t>
  </si>
  <si>
    <t>Zhotovenie povlakovej krytiny striech plochých do 10°PVC-P fóliou položenou voľne so zvarením spoju</t>
  </si>
  <si>
    <t>-547934966</t>
  </si>
  <si>
    <t>atika</t>
  </si>
  <si>
    <t>18,6*(1,132+0,44)</t>
  </si>
  <si>
    <t>18,6*(1,41+0,44)</t>
  </si>
  <si>
    <t>12,3*((1,132+1,41)/2+0,44)*2</t>
  </si>
  <si>
    <t>18,9*(0,26+0,29)</t>
  </si>
  <si>
    <t>57</t>
  </si>
  <si>
    <t>283220002301</t>
  </si>
  <si>
    <t>Hydroizolačná fólia PVC-P FATRAFOL 810, hr. 1,50 mm, š. 1,6/2,05 m, izolácia plochých striech, sivá, FATRA IZOLFA</t>
  </si>
  <si>
    <t>-380304425</t>
  </si>
  <si>
    <t>360,413*1,15</t>
  </si>
  <si>
    <t>58</t>
  </si>
  <si>
    <t>998712202</t>
  </si>
  <si>
    <t>Presun hmôt pre izoláciu povlakovej krytiny v objektoch výšky nad 6 do 12 m</t>
  </si>
  <si>
    <t>%</t>
  </si>
  <si>
    <t>563166480</t>
  </si>
  <si>
    <t>713</t>
  </si>
  <si>
    <t>Izolácie tepelné</t>
  </si>
  <si>
    <t>59</t>
  </si>
  <si>
    <t>713141155.S</t>
  </si>
  <si>
    <t>Montáž tepelnej izolácie striech plochých do 10° minerálnou vlnou, rozloženej v jednej vrstve, prikotvením</t>
  </si>
  <si>
    <t>1298133102</t>
  </si>
  <si>
    <t>60</t>
  </si>
  <si>
    <t>631440025200.S</t>
  </si>
  <si>
    <t>Doska z minerálnej vlny hr. 60 mm, izolácia pre zateplenie plochých striech / požiarna vrstva /</t>
  </si>
  <si>
    <t>837061523</t>
  </si>
  <si>
    <t>61</t>
  </si>
  <si>
    <t>713142155.S</t>
  </si>
  <si>
    <t>Montáž tepelnej izolácie striech plochých do 10° polystyrénom, rozloženej v jednej vrstve, prikotvením</t>
  </si>
  <si>
    <t>-1672168237</t>
  </si>
  <si>
    <t>62</t>
  </si>
  <si>
    <t>283720008501</t>
  </si>
  <si>
    <t>Doska EPS 100S hr. 200 mm, na zateplenie plochých striech</t>
  </si>
  <si>
    <t>-1139235860</t>
  </si>
  <si>
    <t>244,278*1,02</t>
  </si>
  <si>
    <t>63</t>
  </si>
  <si>
    <t>998713202</t>
  </si>
  <si>
    <t>Presun hmôt pre izolácie tepelné v objektoch výšky nad 6 m do 12 m</t>
  </si>
  <si>
    <t>1472183244</t>
  </si>
  <si>
    <t>764</t>
  </si>
  <si>
    <t>Konštrukcie klampiarske</t>
  </si>
  <si>
    <t>64</t>
  </si>
  <si>
    <t>764172491.S</t>
  </si>
  <si>
    <t>Montáž krytiny z trapézového plechu, sklon do 30°</t>
  </si>
  <si>
    <t>671674877</t>
  </si>
  <si>
    <t>65</t>
  </si>
  <si>
    <t>13831000100</t>
  </si>
  <si>
    <t xml:space="preserve">Plech trapézový  nosný  TR 85.280.1120 pozitív, hr. 0,85 mm </t>
  </si>
  <si>
    <t>-61848135</t>
  </si>
  <si>
    <t>228,78*1,05</t>
  </si>
  <si>
    <t>66</t>
  </si>
  <si>
    <t>764410360.S</t>
  </si>
  <si>
    <t>Oplechovanie parapetov z hliníkového Al plechu, vrátane rohov r.š. 400 mm , vr. kotv. mat.</t>
  </si>
  <si>
    <t>273256074</t>
  </si>
  <si>
    <t>nové okná</t>
  </si>
  <si>
    <t>1,2+4,8+4,8*5+5,0*2+1,25*6+1,2*26+5,5</t>
  </si>
  <si>
    <t>jestv okná</t>
  </si>
  <si>
    <t>1,3*9</t>
  </si>
  <si>
    <t>67</t>
  </si>
  <si>
    <t>764430460.8</t>
  </si>
  <si>
    <t>Oplechovanie muriva a atík z pozinkovaného - poplastovaného plechu, vrátane rohov r.š. 860 mm , vr. kotv. mat. a príponiek z oceľ. plechu r.š. 2x200 mm - ozn.KX</t>
  </si>
  <si>
    <t>64210538</t>
  </si>
  <si>
    <t>68</t>
  </si>
  <si>
    <t>764274103.1</t>
  </si>
  <si>
    <t>Montáž a dodávka  Strešná vpusť   DN 125 - ozn. SV</t>
  </si>
  <si>
    <t>763622771</t>
  </si>
  <si>
    <t>69</t>
  </si>
  <si>
    <t>998764202</t>
  </si>
  <si>
    <t>Presun hmôt pre konštrukcie klampiarske v objektoch výšky nad 6 do 12 m</t>
  </si>
  <si>
    <t>-401429428</t>
  </si>
  <si>
    <t>766</t>
  </si>
  <si>
    <t>Konštrukcie stolárske</t>
  </si>
  <si>
    <t>70</t>
  </si>
  <si>
    <t>766413114.1</t>
  </si>
  <si>
    <t>Montáž dreveného obloženia stien</t>
  </si>
  <si>
    <t>-1564918761</t>
  </si>
  <si>
    <t>23,6*2,1*2</t>
  </si>
  <si>
    <t>71</t>
  </si>
  <si>
    <t>611920007000.1</t>
  </si>
  <si>
    <t>Drevený obklad , I. trieda / podľa výberu investora /</t>
  </si>
  <si>
    <t>170555088</t>
  </si>
  <si>
    <t>100,073076923077*1,04 'Prepočítané koeficientom množstva</t>
  </si>
  <si>
    <t>72</t>
  </si>
  <si>
    <t>998766201.S</t>
  </si>
  <si>
    <t>Presun hmot pre konštrukcie stolárske v objektoch výšky do 6 m</t>
  </si>
  <si>
    <t>1721830318</t>
  </si>
  <si>
    <t>767</t>
  </si>
  <si>
    <t>Konštrukcie doplnkové kovové</t>
  </si>
  <si>
    <t>73</t>
  </si>
  <si>
    <t>76610016.1</t>
  </si>
  <si>
    <t>Montáž a dodávka  Okno  plastové jednokr. sklopné 1200 x 600 mm ,zaskl. izol. priehľ. dvojsklom , vr. kovania a vnút.plast.  parapetu  , f. biela - ozn. O1</t>
  </si>
  <si>
    <t>298495742</t>
  </si>
  <si>
    <t>74</t>
  </si>
  <si>
    <t>76610016.2</t>
  </si>
  <si>
    <t>Montáž a dodávka  Okno  plastové štvorkr. sklopné 4800 x 600 mm ,zaskl. izol. priehľ. dvojsklom , vr. kovania a vnút.plast.  parapetu  , f. biela - ozn. O2</t>
  </si>
  <si>
    <t>621279660</t>
  </si>
  <si>
    <t>75</t>
  </si>
  <si>
    <t>76610016.3</t>
  </si>
  <si>
    <t>Montáž a dodávka  Okno  plastové osemkr. otv.- sklopné 4800 x 2400 mm ,zaskl. izol. priehľ. dvojsklom , vr. kovania a vnút.plast.  parapetu  , f. biela - ozn. O3</t>
  </si>
  <si>
    <t>-1803937276</t>
  </si>
  <si>
    <t>76</t>
  </si>
  <si>
    <t>76610016.4</t>
  </si>
  <si>
    <t>Montáž a dodávka  Okno  plastové osemkr. otv.- sklopné 4800 x 2400 mm ,zaskl. izol. priehľ. dvojsklom , vr. kovania a vnút.plast.  parapetu  , f. biela - ozn. O4</t>
  </si>
  <si>
    <t>716161612</t>
  </si>
  <si>
    <t>77</t>
  </si>
  <si>
    <t>76610016.5</t>
  </si>
  <si>
    <t>Montáž a dodávka  Okno  plastové osemkr. otv.- sklopné 5000 x 2400 mm ,zaskl. izol. priehľ. dvojsklom , vr. kovania a vnút.plast.  parapetu  , f. biela - ozn. O5</t>
  </si>
  <si>
    <t>-1040775488</t>
  </si>
  <si>
    <t>78</t>
  </si>
  <si>
    <t>76610016.6</t>
  </si>
  <si>
    <t>Montáž a dodávka  Okno  plastové dvojkr. otv.- sklopné 1250 x 2400 mm ,zaskl. izol. priehľ. dvojsklom , vr. kovania a vnút.plast.  parapetu  , f. biela - ozn. O6</t>
  </si>
  <si>
    <t>-365155565</t>
  </si>
  <si>
    <t>79</t>
  </si>
  <si>
    <t>76610016.7</t>
  </si>
  <si>
    <t>Montáž a dodávka  Okno  plastové trojkr. fix 1200 x 3500 mm ,zaskl. izol. priehľ. dvojsklom , vr. kovania a vnút.plast.  parapetu  , f. biela - ozn. O7</t>
  </si>
  <si>
    <t>60572471</t>
  </si>
  <si>
    <t>80</t>
  </si>
  <si>
    <t>76610016.7.1</t>
  </si>
  <si>
    <t>Montáž a dodávka  Okno  plastové trojkr. fix+sklopné 1200 x 3500 mm ,zaskl. izol. priehľ. dvojsklom , vr. kovania a vnút.plast.  parapetu  , f. biela - ozn. O7*</t>
  </si>
  <si>
    <t>-845973277</t>
  </si>
  <si>
    <t>81</t>
  </si>
  <si>
    <t>76610016.8</t>
  </si>
  <si>
    <t>Montáž a dodávka  Okno  plastové osemkr. otv.- sklopné 5500 x 2400 mm ,zaskl. izol. priehľ. dvojsklom , vr. kovania a vnút.plast.  parapetu  , f. biela - ozn. O5</t>
  </si>
  <si>
    <t>1282935675</t>
  </si>
  <si>
    <t>82</t>
  </si>
  <si>
    <t>76710006.1</t>
  </si>
  <si>
    <t>Montáž a dodávka  Dvere hliníkové otv.plné 800 x 1970 mm  , vr. kovania , vložk. zámok , samozatvárač , hliník. prah , farba biela  - ozn.D1</t>
  </si>
  <si>
    <t>198185374</t>
  </si>
  <si>
    <t>83</t>
  </si>
  <si>
    <t>76710006.2</t>
  </si>
  <si>
    <t>Montáž a dodávka  Dvere hliníkové  dvojkr. otv.plné  2750 x 2700 mm  , s nadsvetlíkom- zaskl. iz. priehľ. dvojsklom , vr. kovania , vložk. zámok , samozatvárač , stavač , hliník. prah , farba biela  - ozn.D2</t>
  </si>
  <si>
    <t>339688333</t>
  </si>
  <si>
    <t>84</t>
  </si>
  <si>
    <t>76710006.3</t>
  </si>
  <si>
    <t>Montáž a dodávka  Dvere hliníkové  dvojkr. kyvné  1750 x 2600 mm  , s nadsvetlíkom- zaskl. iz. priehľ. dvojsklom , vr. kovania , vložk. zámok , farba biela  - ozn.D3</t>
  </si>
  <si>
    <t>-1423723771</t>
  </si>
  <si>
    <t>85</t>
  </si>
  <si>
    <t>76710006.4</t>
  </si>
  <si>
    <t>Montáž a dodávka  Dvere hliníkové  dvojkr. otv.presklené 1600 x 2100 mm + nadsvetlíkv.900 mm- zaskl. iz. priehľ. dvojsklom , vr. kovania , vložk. zámok , samozatvárač , stavač , hliník. prah , farba biela  - ozn.D4</t>
  </si>
  <si>
    <t>656107900</t>
  </si>
  <si>
    <t>86</t>
  </si>
  <si>
    <t>76710006.5</t>
  </si>
  <si>
    <t>Montáž a dodávka  Dvere hliníkové  dvojkr. otv.presklené 1600 x 2100 mm + nadsvetlíkv.1100 mm- zaskl. iz. priehľ. dvojsklom , vr. kovania , vložk. zámok , samozatvárač , stavač , hliník. prah , farba biela  - ozn.D5</t>
  </si>
  <si>
    <t>-1640674780</t>
  </si>
  <si>
    <t>87</t>
  </si>
  <si>
    <t>76710006.6</t>
  </si>
  <si>
    <t>Montáž a dodávka  Dvere hliníkové  dvojkr. otv.presklené 1500 x 2100 mm + nadsvetlíkv.900 mm- zaskl. iz. priehľ. dvojsklom , vr. kovania , vložk. zámok , samozatvárač , stavač , hliník. prah , farba biela  - ozn.D6</t>
  </si>
  <si>
    <t>-1275571023</t>
  </si>
  <si>
    <t>88</t>
  </si>
  <si>
    <t>76710006.7</t>
  </si>
  <si>
    <t>Montáž a dodávka  Dvere hliníkové dvojkr. otv.presklené 1800 x 2100 mm , zaskl. iz. priehľ. dvojsklom , vr. kovania , vložk. zámok , farba biela  - ozn.D7</t>
  </si>
  <si>
    <t>1231083206</t>
  </si>
  <si>
    <t>89</t>
  </si>
  <si>
    <t>5531414603.1</t>
  </si>
  <si>
    <t>Montáž a dodávka Mreža oceľová 1200x600 mm , vr. kotv. mat. , farba šedá - ozn. Z2</t>
  </si>
  <si>
    <t>-1661260063</t>
  </si>
  <si>
    <t>90</t>
  </si>
  <si>
    <t>5531414603.2</t>
  </si>
  <si>
    <t>Montáž a dodávka Mreža oceľová 4800x600 mm ,  zváraná z oceľ. trubiek , vr. kotv. mat. , farba šedá - ozn. Z2</t>
  </si>
  <si>
    <t>2049509409</t>
  </si>
  <si>
    <t>91</t>
  </si>
  <si>
    <t>767330307.1</t>
  </si>
  <si>
    <t>Montáž polchej striešky od steny nad vchodové dvere z komorového polykarbonátu</t>
  </si>
  <si>
    <t>1897123692</t>
  </si>
  <si>
    <t>92</t>
  </si>
  <si>
    <t>553580018300.1</t>
  </si>
  <si>
    <t>Strieška rovná  3600x1000 mm - oceľ. konštr + doska komôrková z polykarbonátuhr. 10 mm- prevedenie opál - ozn. Z1</t>
  </si>
  <si>
    <t>102347063</t>
  </si>
  <si>
    <t>93</t>
  </si>
  <si>
    <t>767788.30</t>
  </si>
  <si>
    <t>Montáž a dodávka  Vertikálne interiérové žalúzie</t>
  </si>
  <si>
    <t>-6556791</t>
  </si>
  <si>
    <t>1,2*3,5*12</t>
  </si>
  <si>
    <t>94</t>
  </si>
  <si>
    <t>767788.31</t>
  </si>
  <si>
    <t>Montáž a dodávka  Fólia na ochranu vtákov</t>
  </si>
  <si>
    <t>2136794571</t>
  </si>
  <si>
    <t>95</t>
  </si>
  <si>
    <t>767944103.1</t>
  </si>
  <si>
    <t>Montáž a dodávka  Ochranná sieť z 3 mm šnúry  , oká 50/50 mm</t>
  </si>
  <si>
    <t>-1366999831</t>
  </si>
  <si>
    <t>na ochranu okien v telocvični</t>
  </si>
  <si>
    <t>23,6*4,6*2</t>
  </si>
  <si>
    <t>96</t>
  </si>
  <si>
    <t>998767202.S</t>
  </si>
  <si>
    <t>Presun hmôt pre kovové stavebné doplnkové konštrukcie v objektoch výšky nad 6 do 12 m</t>
  </si>
  <si>
    <t>698423256</t>
  </si>
  <si>
    <t>783</t>
  </si>
  <si>
    <t>Dokončovacie práce - nátery</t>
  </si>
  <si>
    <t>97</t>
  </si>
  <si>
    <t>7831.01</t>
  </si>
  <si>
    <t>Náter  oceľ.konštrukcií  základný-otryskanie na stupeň čistoty Sa 2,5 ,  dvojzložkový  epoxidový ,so zink. prachom hr. 100 μm</t>
  </si>
  <si>
    <t>-1585844534</t>
  </si>
  <si>
    <t>jestvujúce oceľové väzníky a väznice</t>
  </si>
  <si>
    <t>500*7</t>
  </si>
  <si>
    <t>98</t>
  </si>
  <si>
    <t>7831.11</t>
  </si>
  <si>
    <t>Náter  oceľ.konštrukcií vrchný -  dvojzložkový  polyuretánový , hr. 80 μm</t>
  </si>
  <si>
    <t>-1572323413</t>
  </si>
  <si>
    <t>783225600</t>
  </si>
  <si>
    <t>Nátery kov.stav.doplnk.konštr. syntetické farby šedej na vzduchu schnúce 2x emailovaním</t>
  </si>
  <si>
    <t>913070843</t>
  </si>
  <si>
    <t>U200</t>
  </si>
  <si>
    <t>22,8*25,3*4/1000*32</t>
  </si>
  <si>
    <t>100</t>
  </si>
  <si>
    <t>783226100</t>
  </si>
  <si>
    <t>Nátery kov.stav.doplnk.konštr. syntetické farby šedej na vzduchu schnúce základný</t>
  </si>
  <si>
    <t>2021331099</t>
  </si>
  <si>
    <t>trapéz. plech skl. NS1</t>
  </si>
  <si>
    <t>18,6*12,3*1,8*2</t>
  </si>
  <si>
    <t>101</t>
  </si>
  <si>
    <t>783843170.1</t>
  </si>
  <si>
    <t xml:space="preserve">Nátery omietok stien - 1x napustením + 2x vrchný náter </t>
  </si>
  <si>
    <t>1454951835</t>
  </si>
  <si>
    <t>141,08*1,05</t>
  </si>
  <si>
    <t>102</t>
  </si>
  <si>
    <t>95290136.08</t>
  </si>
  <si>
    <t>Demontáž a spätná montáž  Jestvujúce prvky  vo fasáde  - plechové dvierka , skrinky , vetracie mriežky, dymovody, plynové rozvody  -  vyspraviť, vyčistiť , nový náter /prípadne vymeniť za nové /</t>
  </si>
  <si>
    <t>kpl</t>
  </si>
  <si>
    <t>796235356</t>
  </si>
  <si>
    <t>Práce a dodávky M</t>
  </si>
  <si>
    <t>21-M</t>
  </si>
  <si>
    <t>Elektromontáže</t>
  </si>
  <si>
    <t>103</t>
  </si>
  <si>
    <t>2297303023.1</t>
  </si>
  <si>
    <t>Demontáž a spätná montáž  bleskozvodu</t>
  </si>
  <si>
    <t>495370079</t>
  </si>
  <si>
    <t>VRN</t>
  </si>
  <si>
    <t>Vedľajšie rozpočtové náklady</t>
  </si>
  <si>
    <t>VRN06</t>
  </si>
  <si>
    <t>Zariadenie staveniska</t>
  </si>
  <si>
    <t>104</t>
  </si>
  <si>
    <t>00060001</t>
  </si>
  <si>
    <t>Zariadenie staveniska - 2,5 % z celk. nákladu</t>
  </si>
  <si>
    <t>1024</t>
  </si>
  <si>
    <t>1751609052</t>
  </si>
  <si>
    <t>105</t>
  </si>
  <si>
    <t>000600021.2</t>
  </si>
  <si>
    <t>Zariadenie staveniska - prevádzkové dočasné oplotenie detského ihriska - celk. dl. 150,0 bm</t>
  </si>
  <si>
    <t>2090163539</t>
  </si>
  <si>
    <t>VRN14</t>
  </si>
  <si>
    <t>Ostatné náklady stavby</t>
  </si>
  <si>
    <t>106</t>
  </si>
  <si>
    <t>001400013</t>
  </si>
  <si>
    <t>Ostatné náklady stavby - nepredvídané práce - 3% z celk. nákladu</t>
  </si>
  <si>
    <t>452132580</t>
  </si>
  <si>
    <t>107</t>
  </si>
  <si>
    <t>001400014</t>
  </si>
  <si>
    <t>Ostatné náklady stavby - Prevádzkové vplyvy - 1,5% z celk. nákladu</t>
  </si>
  <si>
    <t>1746690764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</si>
</sst>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91" workbookViewId="0">
      <selection activeCell="AN9" sqref="AN9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6</v>
      </c>
    </row>
    <row r="5" spans="1:74" s="1" customFormat="1" ht="12" customHeight="1">
      <c r="B5" s="21"/>
      <c r="D5" s="25" t="s">
        <v>12</v>
      </c>
      <c r="K5" s="235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1"/>
      <c r="BE5" s="232" t="s">
        <v>14</v>
      </c>
      <c r="BS5" s="18" t="s">
        <v>6</v>
      </c>
    </row>
    <row r="6" spans="1:74" s="1" customFormat="1" ht="37" customHeight="1">
      <c r="B6" s="21"/>
      <c r="D6" s="27" t="s">
        <v>15</v>
      </c>
      <c r="K6" s="23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1"/>
      <c r="BE6" s="233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3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47">
        <v>44244</v>
      </c>
      <c r="AR8" s="21"/>
      <c r="BE8" s="233"/>
      <c r="BS8" s="18" t="s">
        <v>6</v>
      </c>
    </row>
    <row r="9" spans="1:74" s="1" customFormat="1" ht="14.4" customHeight="1">
      <c r="B9" s="21"/>
      <c r="AR9" s="21"/>
      <c r="BE9" s="233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33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33"/>
      <c r="BS11" s="18" t="s">
        <v>6</v>
      </c>
    </row>
    <row r="12" spans="1:74" s="1" customFormat="1" ht="7" customHeight="1">
      <c r="B12" s="21"/>
      <c r="AR12" s="21"/>
      <c r="BE12" s="233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33"/>
      <c r="BS13" s="18" t="s">
        <v>6</v>
      </c>
    </row>
    <row r="14" spans="1:74" ht="12.5">
      <c r="B14" s="21"/>
      <c r="E14" s="237" t="s">
        <v>27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8" t="s">
        <v>25</v>
      </c>
      <c r="AN14" s="30" t="s">
        <v>27</v>
      </c>
      <c r="AR14" s="21"/>
      <c r="BE14" s="233"/>
      <c r="BS14" s="18" t="s">
        <v>6</v>
      </c>
    </row>
    <row r="15" spans="1:74" s="1" customFormat="1" ht="7" customHeight="1">
      <c r="B15" s="21"/>
      <c r="AR15" s="21"/>
      <c r="BE15" s="233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33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33"/>
      <c r="BS17" s="18" t="s">
        <v>30</v>
      </c>
    </row>
    <row r="18" spans="1:71" s="1" customFormat="1" ht="7" customHeight="1">
      <c r="B18" s="21"/>
      <c r="AR18" s="21"/>
      <c r="BE18" s="233"/>
      <c r="BS18" s="18" t="s">
        <v>8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33"/>
      <c r="BS19" s="18" t="s">
        <v>8</v>
      </c>
    </row>
    <row r="20" spans="1:71" s="1" customFormat="1" ht="18.5" customHeight="1">
      <c r="B20" s="21"/>
      <c r="E20" s="26" t="s">
        <v>32</v>
      </c>
      <c r="AK20" s="28" t="s">
        <v>25</v>
      </c>
      <c r="AN20" s="26" t="s">
        <v>1</v>
      </c>
      <c r="AR20" s="21"/>
      <c r="BE20" s="233"/>
      <c r="BS20" s="18" t="s">
        <v>30</v>
      </c>
    </row>
    <row r="21" spans="1:71" s="1" customFormat="1" ht="7" customHeight="1">
      <c r="B21" s="21"/>
      <c r="AR21" s="21"/>
      <c r="BE21" s="233"/>
    </row>
    <row r="22" spans="1:71" s="1" customFormat="1" ht="12" customHeight="1">
      <c r="B22" s="21"/>
      <c r="D22" s="28" t="s">
        <v>33</v>
      </c>
      <c r="AR22" s="21"/>
      <c r="BE22" s="233"/>
    </row>
    <row r="23" spans="1:71" s="1" customFormat="1" ht="16.5" customHeight="1">
      <c r="B23" s="21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1"/>
      <c r="BE23" s="233"/>
    </row>
    <row r="24" spans="1:71" s="1" customFormat="1" ht="7" customHeight="1">
      <c r="B24" s="21"/>
      <c r="AR24" s="21"/>
      <c r="BE24" s="233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3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0">
        <f>ROUND(AG94,2)</f>
        <v>0</v>
      </c>
      <c r="AL26" s="241"/>
      <c r="AM26" s="241"/>
      <c r="AN26" s="241"/>
      <c r="AO26" s="241"/>
      <c r="AP26" s="33"/>
      <c r="AQ26" s="33"/>
      <c r="AR26" s="34"/>
      <c r="BE26" s="233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3"/>
    </row>
    <row r="28" spans="1:71" s="2" customFormat="1" ht="12.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2" t="s">
        <v>35</v>
      </c>
      <c r="M28" s="242"/>
      <c r="N28" s="242"/>
      <c r="O28" s="242"/>
      <c r="P28" s="242"/>
      <c r="Q28" s="33"/>
      <c r="R28" s="33"/>
      <c r="S28" s="33"/>
      <c r="T28" s="33"/>
      <c r="U28" s="33"/>
      <c r="V28" s="33"/>
      <c r="W28" s="242" t="s">
        <v>36</v>
      </c>
      <c r="X28" s="242"/>
      <c r="Y28" s="242"/>
      <c r="Z28" s="242"/>
      <c r="AA28" s="242"/>
      <c r="AB28" s="242"/>
      <c r="AC28" s="242"/>
      <c r="AD28" s="242"/>
      <c r="AE28" s="242"/>
      <c r="AF28" s="33"/>
      <c r="AG28" s="33"/>
      <c r="AH28" s="33"/>
      <c r="AI28" s="33"/>
      <c r="AJ28" s="33"/>
      <c r="AK28" s="242" t="s">
        <v>37</v>
      </c>
      <c r="AL28" s="242"/>
      <c r="AM28" s="242"/>
      <c r="AN28" s="242"/>
      <c r="AO28" s="242"/>
      <c r="AP28" s="33"/>
      <c r="AQ28" s="33"/>
      <c r="AR28" s="34"/>
      <c r="BE28" s="233"/>
    </row>
    <row r="29" spans="1:71" s="3" customFormat="1" ht="14.4" customHeight="1">
      <c r="B29" s="38"/>
      <c r="D29" s="28" t="s">
        <v>38</v>
      </c>
      <c r="F29" s="28" t="s">
        <v>39</v>
      </c>
      <c r="L29" s="227">
        <v>0.2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8"/>
      <c r="BE29" s="234"/>
    </row>
    <row r="30" spans="1:71" s="3" customFormat="1" ht="14.4" customHeight="1">
      <c r="B30" s="38"/>
      <c r="F30" s="28" t="s">
        <v>40</v>
      </c>
      <c r="L30" s="227">
        <v>0.2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8"/>
      <c r="BE30" s="234"/>
    </row>
    <row r="31" spans="1:71" s="3" customFormat="1" ht="14.4" hidden="1" customHeight="1">
      <c r="B31" s="38"/>
      <c r="F31" s="28" t="s">
        <v>41</v>
      </c>
      <c r="L31" s="227">
        <v>0.2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8"/>
      <c r="BE31" s="234"/>
    </row>
    <row r="32" spans="1:71" s="3" customFormat="1" ht="14.4" hidden="1" customHeight="1">
      <c r="B32" s="38"/>
      <c r="F32" s="28" t="s">
        <v>42</v>
      </c>
      <c r="L32" s="227">
        <v>0.2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8"/>
      <c r="BE32" s="234"/>
    </row>
    <row r="33" spans="1:57" s="3" customFormat="1" ht="14.4" hidden="1" customHeight="1">
      <c r="B33" s="38"/>
      <c r="F33" s="28" t="s">
        <v>43</v>
      </c>
      <c r="L33" s="227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8"/>
      <c r="BE33" s="234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3"/>
    </row>
    <row r="35" spans="1:57" s="2" customFormat="1" ht="25.9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8" t="s">
        <v>46</v>
      </c>
      <c r="Y35" s="229"/>
      <c r="Z35" s="229"/>
      <c r="AA35" s="229"/>
      <c r="AB35" s="229"/>
      <c r="AC35" s="41"/>
      <c r="AD35" s="41"/>
      <c r="AE35" s="41"/>
      <c r="AF35" s="41"/>
      <c r="AG35" s="41"/>
      <c r="AH35" s="41"/>
      <c r="AI35" s="41"/>
      <c r="AJ35" s="41"/>
      <c r="AK35" s="230">
        <f>SUM(AK26:AK33)</f>
        <v>0</v>
      </c>
      <c r="AL35" s="229"/>
      <c r="AM35" s="229"/>
      <c r="AN35" s="229"/>
      <c r="AO35" s="231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5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5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1213</v>
      </c>
      <c r="AR84" s="52"/>
    </row>
    <row r="85" spans="1:91" s="5" customFormat="1" ht="37" customHeight="1">
      <c r="B85" s="53"/>
      <c r="C85" s="54" t="s">
        <v>15</v>
      </c>
      <c r="L85" s="216" t="str">
        <f>K6</f>
        <v>Základná škola , Tr. Teplice-stavebné úpravy-zateplenie fasády a výmena okien na pavilóne ,,G´´ so zázemím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18">
        <f>IF(AN8= "","",AN8)</f>
        <v>44244</v>
      </c>
      <c r="AN87" s="218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Tr.Teplice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19" t="str">
        <f>IF(E17="","",E17)</f>
        <v>BYTOP, s.r.o. Trenčn</v>
      </c>
      <c r="AN89" s="220"/>
      <c r="AO89" s="220"/>
      <c r="AP89" s="220"/>
      <c r="AQ89" s="33"/>
      <c r="AR89" s="34"/>
      <c r="AS89" s="221" t="s">
        <v>54</v>
      </c>
      <c r="AT89" s="22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19" t="str">
        <f>IF(E20="","",E20)</f>
        <v>Martinusová Katarína</v>
      </c>
      <c r="AN90" s="220"/>
      <c r="AO90" s="220"/>
      <c r="AP90" s="220"/>
      <c r="AQ90" s="33"/>
      <c r="AR90" s="34"/>
      <c r="AS90" s="223"/>
      <c r="AT90" s="22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7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3"/>
      <c r="AT91" s="22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06" t="s">
        <v>55</v>
      </c>
      <c r="D92" s="207"/>
      <c r="E92" s="207"/>
      <c r="F92" s="207"/>
      <c r="G92" s="207"/>
      <c r="H92" s="61"/>
      <c r="I92" s="208" t="s">
        <v>56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57</v>
      </c>
      <c r="AH92" s="207"/>
      <c r="AI92" s="207"/>
      <c r="AJ92" s="207"/>
      <c r="AK92" s="207"/>
      <c r="AL92" s="207"/>
      <c r="AM92" s="207"/>
      <c r="AN92" s="208" t="s">
        <v>58</v>
      </c>
      <c r="AO92" s="207"/>
      <c r="AP92" s="210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0.7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16.5" customHeight="1">
      <c r="A95" s="80" t="s">
        <v>78</v>
      </c>
      <c r="B95" s="81"/>
      <c r="C95" s="82"/>
      <c r="D95" s="213" t="s">
        <v>79</v>
      </c>
      <c r="E95" s="213"/>
      <c r="F95" s="213"/>
      <c r="G95" s="213"/>
      <c r="H95" s="213"/>
      <c r="I95" s="83"/>
      <c r="J95" s="213" t="s">
        <v>80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'1 - SO 01 - Pavilón ,,G´´'!J30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84" t="s">
        <v>81</v>
      </c>
      <c r="AR95" s="81"/>
      <c r="AS95" s="85">
        <v>0</v>
      </c>
      <c r="AT95" s="86">
        <f>ROUND(SUM(AV95:AW95),2)</f>
        <v>0</v>
      </c>
      <c r="AU95" s="87">
        <f>'1 - SO 01 - Pavilón ,,G´´'!P133</f>
        <v>0</v>
      </c>
      <c r="AV95" s="86">
        <f>'1 - SO 01 - Pavilón ,,G´´'!J33</f>
        <v>0</v>
      </c>
      <c r="AW95" s="86">
        <f>'1 - SO 01 - Pavilón ,,G´´'!J34</f>
        <v>0</v>
      </c>
      <c r="AX95" s="86">
        <f>'1 - SO 01 - Pavilón ,,G´´'!J35</f>
        <v>0</v>
      </c>
      <c r="AY95" s="86">
        <f>'1 - SO 01 - Pavilón ,,G´´'!J36</f>
        <v>0</v>
      </c>
      <c r="AZ95" s="86">
        <f>'1 - SO 01 - Pavilón ,,G´´'!F33</f>
        <v>0</v>
      </c>
      <c r="BA95" s="86">
        <f>'1 - SO 01 - Pavilón ,,G´´'!F34</f>
        <v>0</v>
      </c>
      <c r="BB95" s="86">
        <f>'1 - SO 01 - Pavilón ,,G´´'!F35</f>
        <v>0</v>
      </c>
      <c r="BC95" s="86">
        <f>'1 - SO 01 - Pavilón ,,G´´'!F36</f>
        <v>0</v>
      </c>
      <c r="BD95" s="88">
        <f>'1 - SO 01 - Pavilón ,,G´´'!F37</f>
        <v>0</v>
      </c>
      <c r="BT95" s="89" t="s">
        <v>79</v>
      </c>
      <c r="BV95" s="89" t="s">
        <v>76</v>
      </c>
      <c r="BW95" s="89" t="s">
        <v>82</v>
      </c>
      <c r="BX95" s="89" t="s">
        <v>4</v>
      </c>
      <c r="CL95" s="89" t="s">
        <v>1</v>
      </c>
      <c r="CM95" s="89" t="s">
        <v>74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7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 - SO 01 - Pavilón ,,G´´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69"/>
  <sheetViews>
    <sheetView showGridLines="0" tabSelected="1" topLeftCell="A308" workbookViewId="0"/>
  </sheetViews>
  <sheetFormatPr defaultRowHeight="10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8" t="s">
        <v>82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83</v>
      </c>
      <c r="L4" s="21"/>
      <c r="M4" s="90" t="s">
        <v>10</v>
      </c>
      <c r="AT4" s="18" t="s">
        <v>3</v>
      </c>
    </row>
    <row r="5" spans="1:46" s="1" customFormat="1" ht="7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44" t="str">
        <f>'Rekapitulácia stavby'!K6</f>
        <v>Základná škola , Tr. Teplice-stavebné úpravy-zateplenie fasády a výmena okien na pavilóne ,,G´´ so zázemím</v>
      </c>
      <c r="F7" s="245"/>
      <c r="G7" s="245"/>
      <c r="H7" s="245"/>
      <c r="L7" s="21"/>
    </row>
    <row r="8" spans="1:46" s="2" customFormat="1" ht="12" customHeight="1">
      <c r="A8" s="33"/>
      <c r="B8" s="34"/>
      <c r="C8" s="33"/>
      <c r="D8" s="28" t="s">
        <v>84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6" t="s">
        <v>85</v>
      </c>
      <c r="F9" s="243"/>
      <c r="G9" s="243"/>
      <c r="H9" s="24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>
        <f>'Rekapitulácia stavby'!AN8</f>
        <v>44244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46" t="str">
        <f>'Rekapitulácia stavby'!E14</f>
        <v>Vyplň údaj</v>
      </c>
      <c r="F18" s="235"/>
      <c r="G18" s="235"/>
      <c r="H18" s="235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32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1"/>
      <c r="B27" s="92"/>
      <c r="C27" s="91"/>
      <c r="D27" s="91"/>
      <c r="E27" s="239" t="s">
        <v>1</v>
      </c>
      <c r="F27" s="239"/>
      <c r="G27" s="239"/>
      <c r="H27" s="23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94" t="s">
        <v>34</v>
      </c>
      <c r="E30" s="33"/>
      <c r="F30" s="33"/>
      <c r="G30" s="33"/>
      <c r="H30" s="33"/>
      <c r="I30" s="33"/>
      <c r="J30" s="72">
        <f>ROUND(J133,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37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95" t="s">
        <v>38</v>
      </c>
      <c r="E33" s="28" t="s">
        <v>39</v>
      </c>
      <c r="F33" s="96">
        <f>ROUND((SUM(BE133:BE568)),  2)</f>
        <v>0</v>
      </c>
      <c r="G33" s="33"/>
      <c r="H33" s="33"/>
      <c r="I33" s="97">
        <v>0.2</v>
      </c>
      <c r="J33" s="96">
        <f>ROUND(((SUM(BE133:BE568))*I33),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96">
        <f>ROUND((SUM(BF133:BF568)),  2)</f>
        <v>0</v>
      </c>
      <c r="G34" s="33"/>
      <c r="H34" s="33"/>
      <c r="I34" s="97">
        <v>0.2</v>
      </c>
      <c r="J34" s="96">
        <f>ROUND(((SUM(BF133:BF568))*I34),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96">
        <f>ROUND((SUM(BG133:BG568)),  2)</f>
        <v>0</v>
      </c>
      <c r="G35" s="33"/>
      <c r="H35" s="33"/>
      <c r="I35" s="97">
        <v>0.2</v>
      </c>
      <c r="J35" s="96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96">
        <f>ROUND((SUM(BH133:BH568)),  2)</f>
        <v>0</v>
      </c>
      <c r="G36" s="33"/>
      <c r="H36" s="33"/>
      <c r="I36" s="97">
        <v>0.2</v>
      </c>
      <c r="J36" s="96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96">
        <f>ROUND((SUM(BI133:BI568)),  2)</f>
        <v>0</v>
      </c>
      <c r="G37" s="33"/>
      <c r="H37" s="33"/>
      <c r="I37" s="97">
        <v>0</v>
      </c>
      <c r="J37" s="96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98"/>
      <c r="D39" s="99" t="s">
        <v>44</v>
      </c>
      <c r="E39" s="61"/>
      <c r="F39" s="61"/>
      <c r="G39" s="100" t="s">
        <v>45</v>
      </c>
      <c r="H39" s="101" t="s">
        <v>46</v>
      </c>
      <c r="I39" s="61"/>
      <c r="J39" s="102">
        <f>SUM(J30:J37)</f>
        <v>0</v>
      </c>
      <c r="K39" s="10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04" t="s">
        <v>50</v>
      </c>
      <c r="G61" s="46" t="s">
        <v>49</v>
      </c>
      <c r="H61" s="36"/>
      <c r="I61" s="36"/>
      <c r="J61" s="105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04" t="s">
        <v>50</v>
      </c>
      <c r="G76" s="46" t="s">
        <v>49</v>
      </c>
      <c r="H76" s="36"/>
      <c r="I76" s="36"/>
      <c r="J76" s="105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86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44" t="str">
        <f>E7</f>
        <v>Základná škola , Tr. Teplice-stavebné úpravy-zateplenie fasády a výmena okien na pavilóne ,,G´´ so zázemím</v>
      </c>
      <c r="F85" s="245"/>
      <c r="G85" s="245"/>
      <c r="H85" s="24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84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6" t="str">
        <f>E9</f>
        <v>1 - SO 01 - Pavilón ,,G´´</v>
      </c>
      <c r="F87" s="243"/>
      <c r="G87" s="243"/>
      <c r="H87" s="24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6">
        <f>IF(J12="","",J12)</f>
        <v>44244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>Mesto Tr.Teplice</v>
      </c>
      <c r="G91" s="33"/>
      <c r="H91" s="33"/>
      <c r="I91" s="28" t="s">
        <v>28</v>
      </c>
      <c r="J91" s="31" t="str">
        <f>E21</f>
        <v>BYTOP, s.r.o. Trenčn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06" t="s">
        <v>87</v>
      </c>
      <c r="D94" s="98"/>
      <c r="E94" s="98"/>
      <c r="F94" s="98"/>
      <c r="G94" s="98"/>
      <c r="H94" s="98"/>
      <c r="I94" s="98"/>
      <c r="J94" s="107" t="s">
        <v>88</v>
      </c>
      <c r="K94" s="98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08" t="s">
        <v>89</v>
      </c>
      <c r="D96" s="33"/>
      <c r="E96" s="33"/>
      <c r="F96" s="33"/>
      <c r="G96" s="33"/>
      <c r="H96" s="33"/>
      <c r="I96" s="33"/>
      <c r="J96" s="72">
        <f>J133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90</v>
      </c>
    </row>
    <row r="97" spans="2:12" s="9" customFormat="1" ht="25" customHeight="1">
      <c r="B97" s="109"/>
      <c r="D97" s="110" t="s">
        <v>91</v>
      </c>
      <c r="E97" s="111"/>
      <c r="F97" s="111"/>
      <c r="G97" s="111"/>
      <c r="H97" s="111"/>
      <c r="I97" s="111"/>
      <c r="J97" s="112">
        <f>J134</f>
        <v>0</v>
      </c>
      <c r="L97" s="109"/>
    </row>
    <row r="98" spans="2:12" s="10" customFormat="1" ht="19.899999999999999" customHeight="1">
      <c r="B98" s="113"/>
      <c r="D98" s="114" t="s">
        <v>92</v>
      </c>
      <c r="E98" s="115"/>
      <c r="F98" s="115"/>
      <c r="G98" s="115"/>
      <c r="H98" s="115"/>
      <c r="I98" s="115"/>
      <c r="J98" s="116">
        <f>J135</f>
        <v>0</v>
      </c>
      <c r="L98" s="113"/>
    </row>
    <row r="99" spans="2:12" s="10" customFormat="1" ht="19.899999999999999" customHeight="1">
      <c r="B99" s="113"/>
      <c r="D99" s="114" t="s">
        <v>93</v>
      </c>
      <c r="E99" s="115"/>
      <c r="F99" s="115"/>
      <c r="G99" s="115"/>
      <c r="H99" s="115"/>
      <c r="I99" s="115"/>
      <c r="J99" s="116">
        <f>J154</f>
        <v>0</v>
      </c>
      <c r="L99" s="113"/>
    </row>
    <row r="100" spans="2:12" s="10" customFormat="1" ht="19.899999999999999" customHeight="1">
      <c r="B100" s="113"/>
      <c r="D100" s="114" t="s">
        <v>94</v>
      </c>
      <c r="E100" s="115"/>
      <c r="F100" s="115"/>
      <c r="G100" s="115"/>
      <c r="H100" s="115"/>
      <c r="I100" s="115"/>
      <c r="J100" s="116">
        <f>J287</f>
        <v>0</v>
      </c>
      <c r="L100" s="113"/>
    </row>
    <row r="101" spans="2:12" s="10" customFormat="1" ht="19.899999999999999" customHeight="1">
      <c r="B101" s="113"/>
      <c r="D101" s="114" t="s">
        <v>95</v>
      </c>
      <c r="E101" s="115"/>
      <c r="F101" s="115"/>
      <c r="G101" s="115"/>
      <c r="H101" s="115"/>
      <c r="I101" s="115"/>
      <c r="J101" s="116">
        <f>J419</f>
        <v>0</v>
      </c>
      <c r="L101" s="113"/>
    </row>
    <row r="102" spans="2:12" s="9" customFormat="1" ht="25" customHeight="1">
      <c r="B102" s="109"/>
      <c r="D102" s="110" t="s">
        <v>96</v>
      </c>
      <c r="E102" s="111"/>
      <c r="F102" s="111"/>
      <c r="G102" s="111"/>
      <c r="H102" s="111"/>
      <c r="I102" s="111"/>
      <c r="J102" s="112">
        <f>J421</f>
        <v>0</v>
      </c>
      <c r="L102" s="109"/>
    </row>
    <row r="103" spans="2:12" s="10" customFormat="1" ht="19.899999999999999" customHeight="1">
      <c r="B103" s="113"/>
      <c r="D103" s="114" t="s">
        <v>97</v>
      </c>
      <c r="E103" s="115"/>
      <c r="F103" s="115"/>
      <c r="G103" s="115"/>
      <c r="H103" s="115"/>
      <c r="I103" s="115"/>
      <c r="J103" s="116">
        <f>J422</f>
        <v>0</v>
      </c>
      <c r="L103" s="113"/>
    </row>
    <row r="104" spans="2:12" s="10" customFormat="1" ht="19.899999999999999" customHeight="1">
      <c r="B104" s="113"/>
      <c r="D104" s="114" t="s">
        <v>98</v>
      </c>
      <c r="E104" s="115"/>
      <c r="F104" s="115"/>
      <c r="G104" s="115"/>
      <c r="H104" s="115"/>
      <c r="I104" s="115"/>
      <c r="J104" s="116">
        <f>J455</f>
        <v>0</v>
      </c>
      <c r="L104" s="113"/>
    </row>
    <row r="105" spans="2:12" s="10" customFormat="1" ht="19.899999999999999" customHeight="1">
      <c r="B105" s="113"/>
      <c r="D105" s="114" t="s">
        <v>99</v>
      </c>
      <c r="E105" s="115"/>
      <c r="F105" s="115"/>
      <c r="G105" s="115"/>
      <c r="H105" s="115"/>
      <c r="I105" s="115"/>
      <c r="J105" s="116">
        <f>J472</f>
        <v>0</v>
      </c>
      <c r="L105" s="113"/>
    </row>
    <row r="106" spans="2:12" s="10" customFormat="1" ht="19.899999999999999" customHeight="1">
      <c r="B106" s="113"/>
      <c r="D106" s="114" t="s">
        <v>100</v>
      </c>
      <c r="E106" s="115"/>
      <c r="F106" s="115"/>
      <c r="G106" s="115"/>
      <c r="H106" s="115"/>
      <c r="I106" s="115"/>
      <c r="J106" s="116">
        <f>J487</f>
        <v>0</v>
      </c>
      <c r="L106" s="113"/>
    </row>
    <row r="107" spans="2:12" s="10" customFormat="1" ht="19.899999999999999" customHeight="1">
      <c r="B107" s="113"/>
      <c r="D107" s="114" t="s">
        <v>101</v>
      </c>
      <c r="E107" s="115"/>
      <c r="F107" s="115"/>
      <c r="G107" s="115"/>
      <c r="H107" s="115"/>
      <c r="I107" s="115"/>
      <c r="J107" s="116">
        <f>J494</f>
        <v>0</v>
      </c>
      <c r="L107" s="113"/>
    </row>
    <row r="108" spans="2:12" s="10" customFormat="1" ht="19.899999999999999" customHeight="1">
      <c r="B108" s="113"/>
      <c r="D108" s="114" t="s">
        <v>102</v>
      </c>
      <c r="E108" s="115"/>
      <c r="F108" s="115"/>
      <c r="G108" s="115"/>
      <c r="H108" s="115"/>
      <c r="I108" s="115"/>
      <c r="J108" s="116">
        <f>J522</f>
        <v>0</v>
      </c>
      <c r="L108" s="113"/>
    </row>
    <row r="109" spans="2:12" s="9" customFormat="1" ht="25" customHeight="1">
      <c r="B109" s="109"/>
      <c r="D109" s="110" t="s">
        <v>103</v>
      </c>
      <c r="E109" s="111"/>
      <c r="F109" s="111"/>
      <c r="G109" s="111"/>
      <c r="H109" s="111"/>
      <c r="I109" s="111"/>
      <c r="J109" s="112">
        <f>J559</f>
        <v>0</v>
      </c>
      <c r="L109" s="109"/>
    </row>
    <row r="110" spans="2:12" s="10" customFormat="1" ht="19.899999999999999" customHeight="1">
      <c r="B110" s="113"/>
      <c r="D110" s="114" t="s">
        <v>104</v>
      </c>
      <c r="E110" s="115"/>
      <c r="F110" s="115"/>
      <c r="G110" s="115"/>
      <c r="H110" s="115"/>
      <c r="I110" s="115"/>
      <c r="J110" s="116">
        <f>J560</f>
        <v>0</v>
      </c>
      <c r="L110" s="113"/>
    </row>
    <row r="111" spans="2:12" s="9" customFormat="1" ht="25" customHeight="1">
      <c r="B111" s="109"/>
      <c r="D111" s="110" t="s">
        <v>105</v>
      </c>
      <c r="E111" s="111"/>
      <c r="F111" s="111"/>
      <c r="G111" s="111"/>
      <c r="H111" s="111"/>
      <c r="I111" s="111"/>
      <c r="J111" s="112">
        <f>J562</f>
        <v>0</v>
      </c>
      <c r="L111" s="109"/>
    </row>
    <row r="112" spans="2:12" s="10" customFormat="1" ht="19.899999999999999" customHeight="1">
      <c r="B112" s="113"/>
      <c r="D112" s="114" t="s">
        <v>106</v>
      </c>
      <c r="E112" s="115"/>
      <c r="F112" s="115"/>
      <c r="G112" s="115"/>
      <c r="H112" s="115"/>
      <c r="I112" s="115"/>
      <c r="J112" s="116">
        <f>J563</f>
        <v>0</v>
      </c>
      <c r="L112" s="113"/>
    </row>
    <row r="113" spans="1:31" s="10" customFormat="1" ht="19.899999999999999" customHeight="1">
      <c r="B113" s="113"/>
      <c r="D113" s="114" t="s">
        <v>107</v>
      </c>
      <c r="E113" s="115"/>
      <c r="F113" s="115"/>
      <c r="G113" s="115"/>
      <c r="H113" s="115"/>
      <c r="I113" s="115"/>
      <c r="J113" s="116">
        <f>J566</f>
        <v>0</v>
      </c>
      <c r="L113" s="113"/>
    </row>
    <row r="114" spans="1:31" s="2" customFormat="1" ht="21.7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7" customHeight="1">
      <c r="A115" s="33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9" spans="1:31" s="2" customFormat="1" ht="7" customHeight="1">
      <c r="A119" s="33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25" customHeight="1">
      <c r="A120" s="33"/>
      <c r="B120" s="34"/>
      <c r="C120" s="22" t="s">
        <v>108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15</v>
      </c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26.25" customHeight="1">
      <c r="A123" s="33"/>
      <c r="B123" s="34"/>
      <c r="C123" s="33"/>
      <c r="D123" s="33"/>
      <c r="E123" s="244" t="str">
        <f>E7</f>
        <v>Základná škola , Tr. Teplice-stavebné úpravy-zateplenie fasády a výmena okien na pavilóne ,,G´´ so zázemím</v>
      </c>
      <c r="F123" s="245"/>
      <c r="G123" s="245"/>
      <c r="H123" s="245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84</v>
      </c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16" t="str">
        <f>E9</f>
        <v>1 - SO 01 - Pavilón ,,G´´</v>
      </c>
      <c r="F125" s="243"/>
      <c r="G125" s="243"/>
      <c r="H125" s="24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7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</v>
      </c>
      <c r="D127" s="33"/>
      <c r="E127" s="33"/>
      <c r="F127" s="26" t="str">
        <f>F12</f>
        <v xml:space="preserve"> </v>
      </c>
      <c r="G127" s="33"/>
      <c r="H127" s="33"/>
      <c r="I127" s="28" t="s">
        <v>21</v>
      </c>
      <c r="J127" s="56">
        <f>IF(J12="","",J12)</f>
        <v>44244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7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22</v>
      </c>
      <c r="D129" s="33"/>
      <c r="E129" s="33"/>
      <c r="F129" s="26" t="str">
        <f>E15</f>
        <v>Mesto Tr.Teplice</v>
      </c>
      <c r="G129" s="33"/>
      <c r="H129" s="33"/>
      <c r="I129" s="28" t="s">
        <v>28</v>
      </c>
      <c r="J129" s="31" t="str">
        <f>E21</f>
        <v>BYTOP, s.r.o. Trenčn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15" customHeight="1">
      <c r="A130" s="33"/>
      <c r="B130" s="34"/>
      <c r="C130" s="28" t="s">
        <v>26</v>
      </c>
      <c r="D130" s="33"/>
      <c r="E130" s="33"/>
      <c r="F130" s="26" t="str">
        <f>IF(E18="","",E18)</f>
        <v>Vyplň údaj</v>
      </c>
      <c r="G130" s="33"/>
      <c r="H130" s="33"/>
      <c r="I130" s="28" t="s">
        <v>31</v>
      </c>
      <c r="J130" s="31" t="str">
        <f>E24</f>
        <v>Martinusová Katarína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2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17"/>
      <c r="B132" s="118"/>
      <c r="C132" s="119" t="s">
        <v>109</v>
      </c>
      <c r="D132" s="120" t="s">
        <v>59</v>
      </c>
      <c r="E132" s="120" t="s">
        <v>55</v>
      </c>
      <c r="F132" s="120" t="s">
        <v>56</v>
      </c>
      <c r="G132" s="120" t="s">
        <v>110</v>
      </c>
      <c r="H132" s="120" t="s">
        <v>111</v>
      </c>
      <c r="I132" s="120" t="s">
        <v>112</v>
      </c>
      <c r="J132" s="121" t="s">
        <v>88</v>
      </c>
      <c r="K132" s="122" t="s">
        <v>113</v>
      </c>
      <c r="L132" s="123"/>
      <c r="M132" s="63" t="s">
        <v>1</v>
      </c>
      <c r="N132" s="64" t="s">
        <v>38</v>
      </c>
      <c r="O132" s="64" t="s">
        <v>114</v>
      </c>
      <c r="P132" s="64" t="s">
        <v>115</v>
      </c>
      <c r="Q132" s="64" t="s">
        <v>116</v>
      </c>
      <c r="R132" s="64" t="s">
        <v>117</v>
      </c>
      <c r="S132" s="64" t="s">
        <v>118</v>
      </c>
      <c r="T132" s="65" t="s">
        <v>119</v>
      </c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</row>
    <row r="133" spans="1:65" s="2" customFormat="1" ht="22.75" customHeight="1">
      <c r="A133" s="33"/>
      <c r="B133" s="34"/>
      <c r="C133" s="70" t="s">
        <v>89</v>
      </c>
      <c r="D133" s="33"/>
      <c r="E133" s="33"/>
      <c r="F133" s="33"/>
      <c r="G133" s="33"/>
      <c r="H133" s="33"/>
      <c r="I133" s="33"/>
      <c r="J133" s="124">
        <f>BK133</f>
        <v>0</v>
      </c>
      <c r="K133" s="33"/>
      <c r="L133" s="34"/>
      <c r="M133" s="66"/>
      <c r="N133" s="57"/>
      <c r="O133" s="67"/>
      <c r="P133" s="125">
        <f>P134+P421+P559+P562</f>
        <v>0</v>
      </c>
      <c r="Q133" s="67"/>
      <c r="R133" s="125">
        <f>R134+R421+R559+R562</f>
        <v>182.52665544999999</v>
      </c>
      <c r="S133" s="67"/>
      <c r="T133" s="126">
        <f>T134+T421+T559+T562</f>
        <v>26.005122700000001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73</v>
      </c>
      <c r="AU133" s="18" t="s">
        <v>90</v>
      </c>
      <c r="BK133" s="127">
        <f>BK134+BK421+BK559+BK562</f>
        <v>0</v>
      </c>
    </row>
    <row r="134" spans="1:65" s="12" customFormat="1" ht="25.9" customHeight="1">
      <c r="B134" s="128"/>
      <c r="D134" s="129" t="s">
        <v>73</v>
      </c>
      <c r="E134" s="130" t="s">
        <v>120</v>
      </c>
      <c r="F134" s="130" t="s">
        <v>121</v>
      </c>
      <c r="I134" s="131"/>
      <c r="J134" s="132">
        <f>BK134</f>
        <v>0</v>
      </c>
      <c r="L134" s="128"/>
      <c r="M134" s="133"/>
      <c r="N134" s="134"/>
      <c r="O134" s="134"/>
      <c r="P134" s="135">
        <f>P135+P154+P287+P419</f>
        <v>0</v>
      </c>
      <c r="Q134" s="134"/>
      <c r="R134" s="135">
        <f>R135+R154+R287+R419</f>
        <v>167.38053156999999</v>
      </c>
      <c r="S134" s="134"/>
      <c r="T134" s="136">
        <f>T135+T154+T287+T419</f>
        <v>26.005122700000001</v>
      </c>
      <c r="AR134" s="129" t="s">
        <v>79</v>
      </c>
      <c r="AT134" s="137" t="s">
        <v>73</v>
      </c>
      <c r="AU134" s="137" t="s">
        <v>74</v>
      </c>
      <c r="AY134" s="129" t="s">
        <v>122</v>
      </c>
      <c r="BK134" s="138">
        <f>BK135+BK154+BK287+BK419</f>
        <v>0</v>
      </c>
    </row>
    <row r="135" spans="1:65" s="12" customFormat="1" ht="22.75" customHeight="1">
      <c r="B135" s="128"/>
      <c r="D135" s="129" t="s">
        <v>73</v>
      </c>
      <c r="E135" s="139" t="s">
        <v>123</v>
      </c>
      <c r="F135" s="139" t="s">
        <v>124</v>
      </c>
      <c r="I135" s="131"/>
      <c r="J135" s="140">
        <f>BK135</f>
        <v>0</v>
      </c>
      <c r="L135" s="128"/>
      <c r="M135" s="133"/>
      <c r="N135" s="134"/>
      <c r="O135" s="134"/>
      <c r="P135" s="135">
        <f>SUM(P136:P153)</f>
        <v>0</v>
      </c>
      <c r="Q135" s="134"/>
      <c r="R135" s="135">
        <f>SUM(R136:R153)</f>
        <v>26.714662109999999</v>
      </c>
      <c r="S135" s="134"/>
      <c r="T135" s="136">
        <f>SUM(T136:T153)</f>
        <v>0</v>
      </c>
      <c r="AR135" s="129" t="s">
        <v>79</v>
      </c>
      <c r="AT135" s="137" t="s">
        <v>73</v>
      </c>
      <c r="AU135" s="137" t="s">
        <v>79</v>
      </c>
      <c r="AY135" s="129" t="s">
        <v>122</v>
      </c>
      <c r="BK135" s="138">
        <f>SUM(BK136:BK153)</f>
        <v>0</v>
      </c>
    </row>
    <row r="136" spans="1:65" s="2" customFormat="1" ht="21.75" customHeight="1">
      <c r="A136" s="33"/>
      <c r="B136" s="141"/>
      <c r="C136" s="142" t="s">
        <v>79</v>
      </c>
      <c r="D136" s="142" t="s">
        <v>125</v>
      </c>
      <c r="E136" s="143" t="s">
        <v>126</v>
      </c>
      <c r="F136" s="144" t="s">
        <v>127</v>
      </c>
      <c r="G136" s="145" t="s">
        <v>128</v>
      </c>
      <c r="H136" s="146">
        <v>2.3069999999999999</v>
      </c>
      <c r="I136" s="147"/>
      <c r="J136" s="148">
        <f>ROUND(I136*H136,2)</f>
        <v>0</v>
      </c>
      <c r="K136" s="149"/>
      <c r="L136" s="34"/>
      <c r="M136" s="150" t="s">
        <v>1</v>
      </c>
      <c r="N136" s="151" t="s">
        <v>40</v>
      </c>
      <c r="O136" s="59"/>
      <c r="P136" s="152">
        <f>O136*H136</f>
        <v>0</v>
      </c>
      <c r="Q136" s="152">
        <v>1.9529999999999999E-2</v>
      </c>
      <c r="R136" s="152">
        <f>Q136*H136</f>
        <v>4.5055709999999999E-2</v>
      </c>
      <c r="S136" s="152">
        <v>0</v>
      </c>
      <c r="T136" s="15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4" t="s">
        <v>129</v>
      </c>
      <c r="AT136" s="154" t="s">
        <v>125</v>
      </c>
      <c r="AU136" s="154" t="s">
        <v>130</v>
      </c>
      <c r="AY136" s="18" t="s">
        <v>122</v>
      </c>
      <c r="BE136" s="155">
        <f>IF(N136="základná",J136,0)</f>
        <v>0</v>
      </c>
      <c r="BF136" s="155">
        <f>IF(N136="znížená",J136,0)</f>
        <v>0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8" t="s">
        <v>130</v>
      </c>
      <c r="BK136" s="155">
        <f>ROUND(I136*H136,2)</f>
        <v>0</v>
      </c>
      <c r="BL136" s="18" t="s">
        <v>129</v>
      </c>
      <c r="BM136" s="154" t="s">
        <v>131</v>
      </c>
    </row>
    <row r="137" spans="1:65" s="13" customFormat="1">
      <c r="B137" s="156"/>
      <c r="D137" s="157" t="s">
        <v>132</v>
      </c>
      <c r="E137" s="158" t="s">
        <v>1</v>
      </c>
      <c r="F137" s="159" t="s">
        <v>133</v>
      </c>
      <c r="H137" s="160">
        <v>2.3069999999999999</v>
      </c>
      <c r="I137" s="161"/>
      <c r="L137" s="156"/>
      <c r="M137" s="162"/>
      <c r="N137" s="163"/>
      <c r="O137" s="163"/>
      <c r="P137" s="163"/>
      <c r="Q137" s="163"/>
      <c r="R137" s="163"/>
      <c r="S137" s="163"/>
      <c r="T137" s="164"/>
      <c r="AT137" s="158" t="s">
        <v>132</v>
      </c>
      <c r="AU137" s="158" t="s">
        <v>130</v>
      </c>
      <c r="AV137" s="13" t="s">
        <v>130</v>
      </c>
      <c r="AW137" s="13" t="s">
        <v>30</v>
      </c>
      <c r="AX137" s="13" t="s">
        <v>79</v>
      </c>
      <c r="AY137" s="158" t="s">
        <v>122</v>
      </c>
    </row>
    <row r="138" spans="1:65" s="2" customFormat="1" ht="21.75" customHeight="1">
      <c r="A138" s="33"/>
      <c r="B138" s="141"/>
      <c r="C138" s="142" t="s">
        <v>130</v>
      </c>
      <c r="D138" s="142" t="s">
        <v>125</v>
      </c>
      <c r="E138" s="143" t="s">
        <v>134</v>
      </c>
      <c r="F138" s="144" t="s">
        <v>135</v>
      </c>
      <c r="G138" s="145" t="s">
        <v>136</v>
      </c>
      <c r="H138" s="146">
        <v>146.4</v>
      </c>
      <c r="I138" s="147"/>
      <c r="J138" s="148">
        <f>ROUND(I138*H138,2)</f>
        <v>0</v>
      </c>
      <c r="K138" s="149"/>
      <c r="L138" s="34"/>
      <c r="M138" s="150" t="s">
        <v>1</v>
      </c>
      <c r="N138" s="151" t="s">
        <v>40</v>
      </c>
      <c r="O138" s="59"/>
      <c r="P138" s="152">
        <f>O138*H138</f>
        <v>0</v>
      </c>
      <c r="Q138" s="152">
        <v>0.14262</v>
      </c>
      <c r="R138" s="152">
        <f>Q138*H138</f>
        <v>20.879567999999999</v>
      </c>
      <c r="S138" s="152">
        <v>0</v>
      </c>
      <c r="T138" s="15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4" t="s">
        <v>129</v>
      </c>
      <c r="AT138" s="154" t="s">
        <v>125</v>
      </c>
      <c r="AU138" s="154" t="s">
        <v>130</v>
      </c>
      <c r="AY138" s="18" t="s">
        <v>122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8" t="s">
        <v>130</v>
      </c>
      <c r="BK138" s="155">
        <f>ROUND(I138*H138,2)</f>
        <v>0</v>
      </c>
      <c r="BL138" s="18" t="s">
        <v>129</v>
      </c>
      <c r="BM138" s="154" t="s">
        <v>137</v>
      </c>
    </row>
    <row r="139" spans="1:65" s="14" customFormat="1">
      <c r="B139" s="165"/>
      <c r="D139" s="157" t="s">
        <v>132</v>
      </c>
      <c r="E139" s="166" t="s">
        <v>1</v>
      </c>
      <c r="F139" s="167" t="s">
        <v>138</v>
      </c>
      <c r="H139" s="166" t="s">
        <v>1</v>
      </c>
      <c r="I139" s="168"/>
      <c r="L139" s="165"/>
      <c r="M139" s="169"/>
      <c r="N139" s="170"/>
      <c r="O139" s="170"/>
      <c r="P139" s="170"/>
      <c r="Q139" s="170"/>
      <c r="R139" s="170"/>
      <c r="S139" s="170"/>
      <c r="T139" s="171"/>
      <c r="AT139" s="166" t="s">
        <v>132</v>
      </c>
      <c r="AU139" s="166" t="s">
        <v>130</v>
      </c>
      <c r="AV139" s="14" t="s">
        <v>79</v>
      </c>
      <c r="AW139" s="14" t="s">
        <v>30</v>
      </c>
      <c r="AX139" s="14" t="s">
        <v>74</v>
      </c>
      <c r="AY139" s="166" t="s">
        <v>122</v>
      </c>
    </row>
    <row r="140" spans="1:65" s="14" customFormat="1">
      <c r="B140" s="165"/>
      <c r="D140" s="157" t="s">
        <v>132</v>
      </c>
      <c r="E140" s="166" t="s">
        <v>1</v>
      </c>
      <c r="F140" s="167" t="s">
        <v>139</v>
      </c>
      <c r="H140" s="166" t="s">
        <v>1</v>
      </c>
      <c r="I140" s="168"/>
      <c r="L140" s="165"/>
      <c r="M140" s="169"/>
      <c r="N140" s="170"/>
      <c r="O140" s="170"/>
      <c r="P140" s="170"/>
      <c r="Q140" s="170"/>
      <c r="R140" s="170"/>
      <c r="S140" s="170"/>
      <c r="T140" s="171"/>
      <c r="AT140" s="166" t="s">
        <v>132</v>
      </c>
      <c r="AU140" s="166" t="s">
        <v>130</v>
      </c>
      <c r="AV140" s="14" t="s">
        <v>79</v>
      </c>
      <c r="AW140" s="14" t="s">
        <v>30</v>
      </c>
      <c r="AX140" s="14" t="s">
        <v>74</v>
      </c>
      <c r="AY140" s="166" t="s">
        <v>122</v>
      </c>
    </row>
    <row r="141" spans="1:65" s="13" customFormat="1">
      <c r="B141" s="156"/>
      <c r="D141" s="157" t="s">
        <v>132</v>
      </c>
      <c r="E141" s="158" t="s">
        <v>1</v>
      </c>
      <c r="F141" s="159" t="s">
        <v>140</v>
      </c>
      <c r="H141" s="160">
        <v>22.8</v>
      </c>
      <c r="I141" s="161"/>
      <c r="L141" s="156"/>
      <c r="M141" s="162"/>
      <c r="N141" s="163"/>
      <c r="O141" s="163"/>
      <c r="P141" s="163"/>
      <c r="Q141" s="163"/>
      <c r="R141" s="163"/>
      <c r="S141" s="163"/>
      <c r="T141" s="164"/>
      <c r="AT141" s="158" t="s">
        <v>132</v>
      </c>
      <c r="AU141" s="158" t="s">
        <v>130</v>
      </c>
      <c r="AV141" s="13" t="s">
        <v>130</v>
      </c>
      <c r="AW141" s="13" t="s">
        <v>30</v>
      </c>
      <c r="AX141" s="13" t="s">
        <v>74</v>
      </c>
      <c r="AY141" s="158" t="s">
        <v>122</v>
      </c>
    </row>
    <row r="142" spans="1:65" s="13" customFormat="1">
      <c r="B142" s="156"/>
      <c r="D142" s="157" t="s">
        <v>132</v>
      </c>
      <c r="E142" s="158" t="s">
        <v>1</v>
      </c>
      <c r="F142" s="159" t="s">
        <v>141</v>
      </c>
      <c r="H142" s="160">
        <v>50.4</v>
      </c>
      <c r="I142" s="161"/>
      <c r="L142" s="156"/>
      <c r="M142" s="162"/>
      <c r="N142" s="163"/>
      <c r="O142" s="163"/>
      <c r="P142" s="163"/>
      <c r="Q142" s="163"/>
      <c r="R142" s="163"/>
      <c r="S142" s="163"/>
      <c r="T142" s="164"/>
      <c r="AT142" s="158" t="s">
        <v>132</v>
      </c>
      <c r="AU142" s="158" t="s">
        <v>130</v>
      </c>
      <c r="AV142" s="13" t="s">
        <v>130</v>
      </c>
      <c r="AW142" s="13" t="s">
        <v>30</v>
      </c>
      <c r="AX142" s="13" t="s">
        <v>74</v>
      </c>
      <c r="AY142" s="158" t="s">
        <v>122</v>
      </c>
    </row>
    <row r="143" spans="1:65" s="14" customFormat="1">
      <c r="B143" s="165"/>
      <c r="D143" s="157" t="s">
        <v>132</v>
      </c>
      <c r="E143" s="166" t="s">
        <v>1</v>
      </c>
      <c r="F143" s="167" t="s">
        <v>142</v>
      </c>
      <c r="H143" s="166" t="s">
        <v>1</v>
      </c>
      <c r="I143" s="168"/>
      <c r="L143" s="165"/>
      <c r="M143" s="169"/>
      <c r="N143" s="170"/>
      <c r="O143" s="170"/>
      <c r="P143" s="170"/>
      <c r="Q143" s="170"/>
      <c r="R143" s="170"/>
      <c r="S143" s="170"/>
      <c r="T143" s="171"/>
      <c r="AT143" s="166" t="s">
        <v>132</v>
      </c>
      <c r="AU143" s="166" t="s">
        <v>130</v>
      </c>
      <c r="AV143" s="14" t="s">
        <v>79</v>
      </c>
      <c r="AW143" s="14" t="s">
        <v>30</v>
      </c>
      <c r="AX143" s="14" t="s">
        <v>74</v>
      </c>
      <c r="AY143" s="166" t="s">
        <v>122</v>
      </c>
    </row>
    <row r="144" spans="1:65" s="13" customFormat="1">
      <c r="B144" s="156"/>
      <c r="D144" s="157" t="s">
        <v>132</v>
      </c>
      <c r="E144" s="158" t="s">
        <v>1</v>
      </c>
      <c r="F144" s="159" t="s">
        <v>140</v>
      </c>
      <c r="H144" s="160">
        <v>22.8</v>
      </c>
      <c r="I144" s="161"/>
      <c r="L144" s="156"/>
      <c r="M144" s="162"/>
      <c r="N144" s="163"/>
      <c r="O144" s="163"/>
      <c r="P144" s="163"/>
      <c r="Q144" s="163"/>
      <c r="R144" s="163"/>
      <c r="S144" s="163"/>
      <c r="T144" s="164"/>
      <c r="AT144" s="158" t="s">
        <v>132</v>
      </c>
      <c r="AU144" s="158" t="s">
        <v>130</v>
      </c>
      <c r="AV144" s="13" t="s">
        <v>130</v>
      </c>
      <c r="AW144" s="13" t="s">
        <v>30</v>
      </c>
      <c r="AX144" s="13" t="s">
        <v>74</v>
      </c>
      <c r="AY144" s="158" t="s">
        <v>122</v>
      </c>
    </row>
    <row r="145" spans="1:65" s="13" customFormat="1">
      <c r="B145" s="156"/>
      <c r="D145" s="157" t="s">
        <v>132</v>
      </c>
      <c r="E145" s="158" t="s">
        <v>1</v>
      </c>
      <c r="F145" s="159" t="s">
        <v>141</v>
      </c>
      <c r="H145" s="160">
        <v>50.4</v>
      </c>
      <c r="I145" s="161"/>
      <c r="L145" s="156"/>
      <c r="M145" s="162"/>
      <c r="N145" s="163"/>
      <c r="O145" s="163"/>
      <c r="P145" s="163"/>
      <c r="Q145" s="163"/>
      <c r="R145" s="163"/>
      <c r="S145" s="163"/>
      <c r="T145" s="164"/>
      <c r="AT145" s="158" t="s">
        <v>132</v>
      </c>
      <c r="AU145" s="158" t="s">
        <v>130</v>
      </c>
      <c r="AV145" s="13" t="s">
        <v>130</v>
      </c>
      <c r="AW145" s="13" t="s">
        <v>30</v>
      </c>
      <c r="AX145" s="13" t="s">
        <v>74</v>
      </c>
      <c r="AY145" s="158" t="s">
        <v>122</v>
      </c>
    </row>
    <row r="146" spans="1:65" s="15" customFormat="1">
      <c r="B146" s="172"/>
      <c r="D146" s="157" t="s">
        <v>132</v>
      </c>
      <c r="E146" s="173" t="s">
        <v>1</v>
      </c>
      <c r="F146" s="174" t="s">
        <v>143</v>
      </c>
      <c r="H146" s="175">
        <v>146.4</v>
      </c>
      <c r="I146" s="176"/>
      <c r="L146" s="172"/>
      <c r="M146" s="177"/>
      <c r="N146" s="178"/>
      <c r="O146" s="178"/>
      <c r="P146" s="178"/>
      <c r="Q146" s="178"/>
      <c r="R146" s="178"/>
      <c r="S146" s="178"/>
      <c r="T146" s="179"/>
      <c r="AT146" s="173" t="s">
        <v>132</v>
      </c>
      <c r="AU146" s="173" t="s">
        <v>130</v>
      </c>
      <c r="AV146" s="15" t="s">
        <v>129</v>
      </c>
      <c r="AW146" s="15" t="s">
        <v>30</v>
      </c>
      <c r="AX146" s="15" t="s">
        <v>79</v>
      </c>
      <c r="AY146" s="173" t="s">
        <v>122</v>
      </c>
    </row>
    <row r="147" spans="1:65" s="2" customFormat="1" ht="21.75" customHeight="1">
      <c r="A147" s="33"/>
      <c r="B147" s="141"/>
      <c r="C147" s="142" t="s">
        <v>123</v>
      </c>
      <c r="D147" s="142" t="s">
        <v>125</v>
      </c>
      <c r="E147" s="143" t="s">
        <v>144</v>
      </c>
      <c r="F147" s="144" t="s">
        <v>145</v>
      </c>
      <c r="G147" s="145" t="s">
        <v>136</v>
      </c>
      <c r="H147" s="146">
        <v>16.559999999999999</v>
      </c>
      <c r="I147" s="147"/>
      <c r="J147" s="148">
        <f>ROUND(I147*H147,2)</f>
        <v>0</v>
      </c>
      <c r="K147" s="149"/>
      <c r="L147" s="34"/>
      <c r="M147" s="150" t="s">
        <v>1</v>
      </c>
      <c r="N147" s="151" t="s">
        <v>40</v>
      </c>
      <c r="O147" s="59"/>
      <c r="P147" s="152">
        <f>O147*H147</f>
        <v>0</v>
      </c>
      <c r="Q147" s="152">
        <v>0.34964000000000001</v>
      </c>
      <c r="R147" s="152">
        <f>Q147*H147</f>
        <v>5.7900383999999994</v>
      </c>
      <c r="S147" s="152">
        <v>0</v>
      </c>
      <c r="T147" s="15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4" t="s">
        <v>129</v>
      </c>
      <c r="AT147" s="154" t="s">
        <v>125</v>
      </c>
      <c r="AU147" s="154" t="s">
        <v>130</v>
      </c>
      <c r="AY147" s="18" t="s">
        <v>122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8" t="s">
        <v>130</v>
      </c>
      <c r="BK147" s="155">
        <f>ROUND(I147*H147,2)</f>
        <v>0</v>
      </c>
      <c r="BL147" s="18" t="s">
        <v>129</v>
      </c>
      <c r="BM147" s="154" t="s">
        <v>146</v>
      </c>
    </row>
    <row r="148" spans="1:65" s="14" customFormat="1">
      <c r="B148" s="165"/>
      <c r="D148" s="157" t="s">
        <v>132</v>
      </c>
      <c r="E148" s="166" t="s">
        <v>1</v>
      </c>
      <c r="F148" s="167" t="s">
        <v>147</v>
      </c>
      <c r="H148" s="166" t="s">
        <v>1</v>
      </c>
      <c r="I148" s="168"/>
      <c r="L148" s="165"/>
      <c r="M148" s="169"/>
      <c r="N148" s="170"/>
      <c r="O148" s="170"/>
      <c r="P148" s="170"/>
      <c r="Q148" s="170"/>
      <c r="R148" s="170"/>
      <c r="S148" s="170"/>
      <c r="T148" s="171"/>
      <c r="AT148" s="166" t="s">
        <v>132</v>
      </c>
      <c r="AU148" s="166" t="s">
        <v>130</v>
      </c>
      <c r="AV148" s="14" t="s">
        <v>79</v>
      </c>
      <c r="AW148" s="14" t="s">
        <v>30</v>
      </c>
      <c r="AX148" s="14" t="s">
        <v>74</v>
      </c>
      <c r="AY148" s="166" t="s">
        <v>122</v>
      </c>
    </row>
    <row r="149" spans="1:65" s="13" customFormat="1">
      <c r="B149" s="156"/>
      <c r="D149" s="157" t="s">
        <v>132</v>
      </c>
      <c r="E149" s="158" t="s">
        <v>1</v>
      </c>
      <c r="F149" s="159" t="s">
        <v>148</v>
      </c>
      <c r="H149" s="160">
        <v>7.2</v>
      </c>
      <c r="I149" s="161"/>
      <c r="L149" s="156"/>
      <c r="M149" s="162"/>
      <c r="N149" s="163"/>
      <c r="O149" s="163"/>
      <c r="P149" s="163"/>
      <c r="Q149" s="163"/>
      <c r="R149" s="163"/>
      <c r="S149" s="163"/>
      <c r="T149" s="164"/>
      <c r="AT149" s="158" t="s">
        <v>132</v>
      </c>
      <c r="AU149" s="158" t="s">
        <v>130</v>
      </c>
      <c r="AV149" s="13" t="s">
        <v>130</v>
      </c>
      <c r="AW149" s="13" t="s">
        <v>30</v>
      </c>
      <c r="AX149" s="13" t="s">
        <v>74</v>
      </c>
      <c r="AY149" s="158" t="s">
        <v>122</v>
      </c>
    </row>
    <row r="150" spans="1:65" s="13" customFormat="1">
      <c r="B150" s="156"/>
      <c r="D150" s="157" t="s">
        <v>132</v>
      </c>
      <c r="E150" s="158" t="s">
        <v>1</v>
      </c>
      <c r="F150" s="159" t="s">
        <v>149</v>
      </c>
      <c r="H150" s="160">
        <v>5.76</v>
      </c>
      <c r="I150" s="161"/>
      <c r="L150" s="156"/>
      <c r="M150" s="162"/>
      <c r="N150" s="163"/>
      <c r="O150" s="163"/>
      <c r="P150" s="163"/>
      <c r="Q150" s="163"/>
      <c r="R150" s="163"/>
      <c r="S150" s="163"/>
      <c r="T150" s="164"/>
      <c r="AT150" s="158" t="s">
        <v>132</v>
      </c>
      <c r="AU150" s="158" t="s">
        <v>130</v>
      </c>
      <c r="AV150" s="13" t="s">
        <v>130</v>
      </c>
      <c r="AW150" s="13" t="s">
        <v>30</v>
      </c>
      <c r="AX150" s="13" t="s">
        <v>74</v>
      </c>
      <c r="AY150" s="158" t="s">
        <v>122</v>
      </c>
    </row>
    <row r="151" spans="1:65" s="14" customFormat="1">
      <c r="B151" s="165"/>
      <c r="D151" s="157" t="s">
        <v>132</v>
      </c>
      <c r="E151" s="166" t="s">
        <v>1</v>
      </c>
      <c r="F151" s="167" t="s">
        <v>150</v>
      </c>
      <c r="H151" s="166" t="s">
        <v>1</v>
      </c>
      <c r="I151" s="168"/>
      <c r="L151" s="165"/>
      <c r="M151" s="169"/>
      <c r="N151" s="170"/>
      <c r="O151" s="170"/>
      <c r="P151" s="170"/>
      <c r="Q151" s="170"/>
      <c r="R151" s="170"/>
      <c r="S151" s="170"/>
      <c r="T151" s="171"/>
      <c r="AT151" s="166" t="s">
        <v>132</v>
      </c>
      <c r="AU151" s="166" t="s">
        <v>130</v>
      </c>
      <c r="AV151" s="14" t="s">
        <v>79</v>
      </c>
      <c r="AW151" s="14" t="s">
        <v>30</v>
      </c>
      <c r="AX151" s="14" t="s">
        <v>74</v>
      </c>
      <c r="AY151" s="166" t="s">
        <v>122</v>
      </c>
    </row>
    <row r="152" spans="1:65" s="13" customFormat="1">
      <c r="B152" s="156"/>
      <c r="D152" s="157" t="s">
        <v>132</v>
      </c>
      <c r="E152" s="158" t="s">
        <v>1</v>
      </c>
      <c r="F152" s="159" t="s">
        <v>151</v>
      </c>
      <c r="H152" s="160">
        <v>3.6</v>
      </c>
      <c r="I152" s="161"/>
      <c r="L152" s="156"/>
      <c r="M152" s="162"/>
      <c r="N152" s="163"/>
      <c r="O152" s="163"/>
      <c r="P152" s="163"/>
      <c r="Q152" s="163"/>
      <c r="R152" s="163"/>
      <c r="S152" s="163"/>
      <c r="T152" s="164"/>
      <c r="AT152" s="158" t="s">
        <v>132</v>
      </c>
      <c r="AU152" s="158" t="s">
        <v>130</v>
      </c>
      <c r="AV152" s="13" t="s">
        <v>130</v>
      </c>
      <c r="AW152" s="13" t="s">
        <v>30</v>
      </c>
      <c r="AX152" s="13" t="s">
        <v>74</v>
      </c>
      <c r="AY152" s="158" t="s">
        <v>122</v>
      </c>
    </row>
    <row r="153" spans="1:65" s="15" customFormat="1">
      <c r="B153" s="172"/>
      <c r="D153" s="157" t="s">
        <v>132</v>
      </c>
      <c r="E153" s="173" t="s">
        <v>1</v>
      </c>
      <c r="F153" s="174" t="s">
        <v>143</v>
      </c>
      <c r="H153" s="175">
        <v>16.559999999999999</v>
      </c>
      <c r="I153" s="176"/>
      <c r="L153" s="172"/>
      <c r="M153" s="177"/>
      <c r="N153" s="178"/>
      <c r="O153" s="178"/>
      <c r="P153" s="178"/>
      <c r="Q153" s="178"/>
      <c r="R153" s="178"/>
      <c r="S153" s="178"/>
      <c r="T153" s="179"/>
      <c r="AT153" s="173" t="s">
        <v>132</v>
      </c>
      <c r="AU153" s="173" t="s">
        <v>130</v>
      </c>
      <c r="AV153" s="15" t="s">
        <v>129</v>
      </c>
      <c r="AW153" s="15" t="s">
        <v>30</v>
      </c>
      <c r="AX153" s="15" t="s">
        <v>79</v>
      </c>
      <c r="AY153" s="173" t="s">
        <v>122</v>
      </c>
    </row>
    <row r="154" spans="1:65" s="12" customFormat="1" ht="22.75" customHeight="1">
      <c r="B154" s="128"/>
      <c r="D154" s="129" t="s">
        <v>73</v>
      </c>
      <c r="E154" s="139" t="s">
        <v>152</v>
      </c>
      <c r="F154" s="139" t="s">
        <v>153</v>
      </c>
      <c r="I154" s="131"/>
      <c r="J154" s="140">
        <f>BK154</f>
        <v>0</v>
      </c>
      <c r="L154" s="128"/>
      <c r="M154" s="133"/>
      <c r="N154" s="134"/>
      <c r="O154" s="134"/>
      <c r="P154" s="135">
        <f>SUM(P155:P286)</f>
        <v>0</v>
      </c>
      <c r="Q154" s="134"/>
      <c r="R154" s="135">
        <f>SUM(R155:R286)</f>
        <v>61.950263869999993</v>
      </c>
      <c r="S154" s="134"/>
      <c r="T154" s="136">
        <f>SUM(T155:T286)</f>
        <v>0</v>
      </c>
      <c r="AR154" s="129" t="s">
        <v>79</v>
      </c>
      <c r="AT154" s="137" t="s">
        <v>73</v>
      </c>
      <c r="AU154" s="137" t="s">
        <v>79</v>
      </c>
      <c r="AY154" s="129" t="s">
        <v>122</v>
      </c>
      <c r="BK154" s="138">
        <f>SUM(BK155:BK286)</f>
        <v>0</v>
      </c>
    </row>
    <row r="155" spans="1:65" s="2" customFormat="1" ht="21.75" customHeight="1">
      <c r="A155" s="33"/>
      <c r="B155" s="141"/>
      <c r="C155" s="142" t="s">
        <v>129</v>
      </c>
      <c r="D155" s="142" t="s">
        <v>125</v>
      </c>
      <c r="E155" s="143" t="s">
        <v>154</v>
      </c>
      <c r="F155" s="144" t="s">
        <v>155</v>
      </c>
      <c r="G155" s="145" t="s">
        <v>136</v>
      </c>
      <c r="H155" s="146">
        <v>97.396000000000001</v>
      </c>
      <c r="I155" s="147"/>
      <c r="J155" s="148">
        <f>ROUND(I155*H155,2)</f>
        <v>0</v>
      </c>
      <c r="K155" s="149"/>
      <c r="L155" s="34"/>
      <c r="M155" s="150" t="s">
        <v>1</v>
      </c>
      <c r="N155" s="151" t="s">
        <v>40</v>
      </c>
      <c r="O155" s="59"/>
      <c r="P155" s="152">
        <f>O155*H155</f>
        <v>0</v>
      </c>
      <c r="Q155" s="152">
        <v>5.747E-2</v>
      </c>
      <c r="R155" s="152">
        <f>Q155*H155</f>
        <v>5.5973481200000004</v>
      </c>
      <c r="S155" s="152">
        <v>0</v>
      </c>
      <c r="T155" s="15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4" t="s">
        <v>129</v>
      </c>
      <c r="AT155" s="154" t="s">
        <v>125</v>
      </c>
      <c r="AU155" s="154" t="s">
        <v>130</v>
      </c>
      <c r="AY155" s="18" t="s">
        <v>122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8" t="s">
        <v>130</v>
      </c>
      <c r="BK155" s="155">
        <f>ROUND(I155*H155,2)</f>
        <v>0</v>
      </c>
      <c r="BL155" s="18" t="s">
        <v>129</v>
      </c>
      <c r="BM155" s="154" t="s">
        <v>156</v>
      </c>
    </row>
    <row r="156" spans="1:65" s="14" customFormat="1">
      <c r="B156" s="165"/>
      <c r="D156" s="157" t="s">
        <v>132</v>
      </c>
      <c r="E156" s="166" t="s">
        <v>1</v>
      </c>
      <c r="F156" s="167" t="s">
        <v>157</v>
      </c>
      <c r="H156" s="166" t="s">
        <v>1</v>
      </c>
      <c r="I156" s="168"/>
      <c r="L156" s="165"/>
      <c r="M156" s="169"/>
      <c r="N156" s="170"/>
      <c r="O156" s="170"/>
      <c r="P156" s="170"/>
      <c r="Q156" s="170"/>
      <c r="R156" s="170"/>
      <c r="S156" s="170"/>
      <c r="T156" s="171"/>
      <c r="AT156" s="166" t="s">
        <v>132</v>
      </c>
      <c r="AU156" s="166" t="s">
        <v>130</v>
      </c>
      <c r="AV156" s="14" t="s">
        <v>79</v>
      </c>
      <c r="AW156" s="14" t="s">
        <v>30</v>
      </c>
      <c r="AX156" s="14" t="s">
        <v>74</v>
      </c>
      <c r="AY156" s="166" t="s">
        <v>122</v>
      </c>
    </row>
    <row r="157" spans="1:65" s="13" customFormat="1">
      <c r="B157" s="156"/>
      <c r="D157" s="157" t="s">
        <v>132</v>
      </c>
      <c r="E157" s="158" t="s">
        <v>1</v>
      </c>
      <c r="F157" s="159" t="s">
        <v>158</v>
      </c>
      <c r="H157" s="160">
        <v>0.6</v>
      </c>
      <c r="I157" s="161"/>
      <c r="L157" s="156"/>
      <c r="M157" s="162"/>
      <c r="N157" s="163"/>
      <c r="O157" s="163"/>
      <c r="P157" s="163"/>
      <c r="Q157" s="163"/>
      <c r="R157" s="163"/>
      <c r="S157" s="163"/>
      <c r="T157" s="164"/>
      <c r="AT157" s="158" t="s">
        <v>132</v>
      </c>
      <c r="AU157" s="158" t="s">
        <v>130</v>
      </c>
      <c r="AV157" s="13" t="s">
        <v>130</v>
      </c>
      <c r="AW157" s="13" t="s">
        <v>30</v>
      </c>
      <c r="AX157" s="13" t="s">
        <v>74</v>
      </c>
      <c r="AY157" s="158" t="s">
        <v>122</v>
      </c>
    </row>
    <row r="158" spans="1:65" s="13" customFormat="1">
      <c r="B158" s="156"/>
      <c r="D158" s="157" t="s">
        <v>132</v>
      </c>
      <c r="E158" s="158" t="s">
        <v>1</v>
      </c>
      <c r="F158" s="159" t="s">
        <v>159</v>
      </c>
      <c r="H158" s="160">
        <v>1.5</v>
      </c>
      <c r="I158" s="161"/>
      <c r="L158" s="156"/>
      <c r="M158" s="162"/>
      <c r="N158" s="163"/>
      <c r="O158" s="163"/>
      <c r="P158" s="163"/>
      <c r="Q158" s="163"/>
      <c r="R158" s="163"/>
      <c r="S158" s="163"/>
      <c r="T158" s="164"/>
      <c r="AT158" s="158" t="s">
        <v>132</v>
      </c>
      <c r="AU158" s="158" t="s">
        <v>130</v>
      </c>
      <c r="AV158" s="13" t="s">
        <v>130</v>
      </c>
      <c r="AW158" s="13" t="s">
        <v>30</v>
      </c>
      <c r="AX158" s="13" t="s">
        <v>74</v>
      </c>
      <c r="AY158" s="158" t="s">
        <v>122</v>
      </c>
    </row>
    <row r="159" spans="1:65" s="13" customFormat="1">
      <c r="B159" s="156"/>
      <c r="D159" s="157" t="s">
        <v>132</v>
      </c>
      <c r="E159" s="158" t="s">
        <v>1</v>
      </c>
      <c r="F159" s="159" t="s">
        <v>160</v>
      </c>
      <c r="H159" s="160">
        <v>12</v>
      </c>
      <c r="I159" s="161"/>
      <c r="L159" s="156"/>
      <c r="M159" s="162"/>
      <c r="N159" s="163"/>
      <c r="O159" s="163"/>
      <c r="P159" s="163"/>
      <c r="Q159" s="163"/>
      <c r="R159" s="163"/>
      <c r="S159" s="163"/>
      <c r="T159" s="164"/>
      <c r="AT159" s="158" t="s">
        <v>132</v>
      </c>
      <c r="AU159" s="158" t="s">
        <v>130</v>
      </c>
      <c r="AV159" s="13" t="s">
        <v>130</v>
      </c>
      <c r="AW159" s="13" t="s">
        <v>30</v>
      </c>
      <c r="AX159" s="13" t="s">
        <v>74</v>
      </c>
      <c r="AY159" s="158" t="s">
        <v>122</v>
      </c>
    </row>
    <row r="160" spans="1:65" s="13" customFormat="1">
      <c r="B160" s="156"/>
      <c r="D160" s="157" t="s">
        <v>132</v>
      </c>
      <c r="E160" s="158" t="s">
        <v>1</v>
      </c>
      <c r="F160" s="159" t="s">
        <v>161</v>
      </c>
      <c r="H160" s="160">
        <v>4.9000000000000004</v>
      </c>
      <c r="I160" s="161"/>
      <c r="L160" s="156"/>
      <c r="M160" s="162"/>
      <c r="N160" s="163"/>
      <c r="O160" s="163"/>
      <c r="P160" s="163"/>
      <c r="Q160" s="163"/>
      <c r="R160" s="163"/>
      <c r="S160" s="163"/>
      <c r="T160" s="164"/>
      <c r="AT160" s="158" t="s">
        <v>132</v>
      </c>
      <c r="AU160" s="158" t="s">
        <v>130</v>
      </c>
      <c r="AV160" s="13" t="s">
        <v>130</v>
      </c>
      <c r="AW160" s="13" t="s">
        <v>30</v>
      </c>
      <c r="AX160" s="13" t="s">
        <v>74</v>
      </c>
      <c r="AY160" s="158" t="s">
        <v>122</v>
      </c>
    </row>
    <row r="161" spans="1:65" s="13" customFormat="1">
      <c r="B161" s="156"/>
      <c r="D161" s="157" t="s">
        <v>132</v>
      </c>
      <c r="E161" s="158" t="s">
        <v>1</v>
      </c>
      <c r="F161" s="159" t="s">
        <v>162</v>
      </c>
      <c r="H161" s="160">
        <v>9.0749999999999993</v>
      </c>
      <c r="I161" s="161"/>
      <c r="L161" s="156"/>
      <c r="M161" s="162"/>
      <c r="N161" s="163"/>
      <c r="O161" s="163"/>
      <c r="P161" s="163"/>
      <c r="Q161" s="163"/>
      <c r="R161" s="163"/>
      <c r="S161" s="163"/>
      <c r="T161" s="164"/>
      <c r="AT161" s="158" t="s">
        <v>132</v>
      </c>
      <c r="AU161" s="158" t="s">
        <v>130</v>
      </c>
      <c r="AV161" s="13" t="s">
        <v>130</v>
      </c>
      <c r="AW161" s="13" t="s">
        <v>30</v>
      </c>
      <c r="AX161" s="13" t="s">
        <v>74</v>
      </c>
      <c r="AY161" s="158" t="s">
        <v>122</v>
      </c>
    </row>
    <row r="162" spans="1:65" s="13" customFormat="1">
      <c r="B162" s="156"/>
      <c r="D162" s="157" t="s">
        <v>132</v>
      </c>
      <c r="E162" s="158" t="s">
        <v>1</v>
      </c>
      <c r="F162" s="159" t="s">
        <v>163</v>
      </c>
      <c r="H162" s="160">
        <v>53.3</v>
      </c>
      <c r="I162" s="161"/>
      <c r="L162" s="156"/>
      <c r="M162" s="162"/>
      <c r="N162" s="163"/>
      <c r="O162" s="163"/>
      <c r="P162" s="163"/>
      <c r="Q162" s="163"/>
      <c r="R162" s="163"/>
      <c r="S162" s="163"/>
      <c r="T162" s="164"/>
      <c r="AT162" s="158" t="s">
        <v>132</v>
      </c>
      <c r="AU162" s="158" t="s">
        <v>130</v>
      </c>
      <c r="AV162" s="13" t="s">
        <v>130</v>
      </c>
      <c r="AW162" s="13" t="s">
        <v>30</v>
      </c>
      <c r="AX162" s="13" t="s">
        <v>74</v>
      </c>
      <c r="AY162" s="158" t="s">
        <v>122</v>
      </c>
    </row>
    <row r="163" spans="1:65" s="13" customFormat="1">
      <c r="B163" s="156"/>
      <c r="D163" s="157" t="s">
        <v>132</v>
      </c>
      <c r="E163" s="158" t="s">
        <v>1</v>
      </c>
      <c r="F163" s="159" t="s">
        <v>164</v>
      </c>
      <c r="H163" s="160">
        <v>2.5750000000000002</v>
      </c>
      <c r="I163" s="161"/>
      <c r="L163" s="156"/>
      <c r="M163" s="162"/>
      <c r="N163" s="163"/>
      <c r="O163" s="163"/>
      <c r="P163" s="163"/>
      <c r="Q163" s="163"/>
      <c r="R163" s="163"/>
      <c r="S163" s="163"/>
      <c r="T163" s="164"/>
      <c r="AT163" s="158" t="s">
        <v>132</v>
      </c>
      <c r="AU163" s="158" t="s">
        <v>130</v>
      </c>
      <c r="AV163" s="13" t="s">
        <v>130</v>
      </c>
      <c r="AW163" s="13" t="s">
        <v>30</v>
      </c>
      <c r="AX163" s="13" t="s">
        <v>74</v>
      </c>
      <c r="AY163" s="158" t="s">
        <v>122</v>
      </c>
    </row>
    <row r="164" spans="1:65" s="13" customFormat="1">
      <c r="B164" s="156"/>
      <c r="D164" s="157" t="s">
        <v>132</v>
      </c>
      <c r="E164" s="158" t="s">
        <v>1</v>
      </c>
      <c r="F164" s="159" t="s">
        <v>165</v>
      </c>
      <c r="H164" s="160">
        <v>2.4700000000000002</v>
      </c>
      <c r="I164" s="161"/>
      <c r="L164" s="156"/>
      <c r="M164" s="162"/>
      <c r="N164" s="163"/>
      <c r="O164" s="163"/>
      <c r="P164" s="163"/>
      <c r="Q164" s="163"/>
      <c r="R164" s="163"/>
      <c r="S164" s="163"/>
      <c r="T164" s="164"/>
      <c r="AT164" s="158" t="s">
        <v>132</v>
      </c>
      <c r="AU164" s="158" t="s">
        <v>130</v>
      </c>
      <c r="AV164" s="13" t="s">
        <v>130</v>
      </c>
      <c r="AW164" s="13" t="s">
        <v>30</v>
      </c>
      <c r="AX164" s="13" t="s">
        <v>74</v>
      </c>
      <c r="AY164" s="158" t="s">
        <v>122</v>
      </c>
    </row>
    <row r="165" spans="1:65" s="13" customFormat="1">
      <c r="B165" s="156"/>
      <c r="D165" s="157" t="s">
        <v>132</v>
      </c>
      <c r="E165" s="158" t="s">
        <v>1</v>
      </c>
      <c r="F165" s="159" t="s">
        <v>166</v>
      </c>
      <c r="H165" s="160">
        <v>2.0379999999999998</v>
      </c>
      <c r="I165" s="161"/>
      <c r="L165" s="156"/>
      <c r="M165" s="162"/>
      <c r="N165" s="163"/>
      <c r="O165" s="163"/>
      <c r="P165" s="163"/>
      <c r="Q165" s="163"/>
      <c r="R165" s="163"/>
      <c r="S165" s="163"/>
      <c r="T165" s="164"/>
      <c r="AT165" s="158" t="s">
        <v>132</v>
      </c>
      <c r="AU165" s="158" t="s">
        <v>130</v>
      </c>
      <c r="AV165" s="13" t="s">
        <v>130</v>
      </c>
      <c r="AW165" s="13" t="s">
        <v>30</v>
      </c>
      <c r="AX165" s="13" t="s">
        <v>74</v>
      </c>
      <c r="AY165" s="158" t="s">
        <v>122</v>
      </c>
    </row>
    <row r="166" spans="1:65" s="13" customFormat="1">
      <c r="B166" s="156"/>
      <c r="D166" s="157" t="s">
        <v>132</v>
      </c>
      <c r="E166" s="158" t="s">
        <v>1</v>
      </c>
      <c r="F166" s="159" t="s">
        <v>167</v>
      </c>
      <c r="H166" s="160">
        <v>1.738</v>
      </c>
      <c r="I166" s="161"/>
      <c r="L166" s="156"/>
      <c r="M166" s="162"/>
      <c r="N166" s="163"/>
      <c r="O166" s="163"/>
      <c r="P166" s="163"/>
      <c r="Q166" s="163"/>
      <c r="R166" s="163"/>
      <c r="S166" s="163"/>
      <c r="T166" s="164"/>
      <c r="AT166" s="158" t="s">
        <v>132</v>
      </c>
      <c r="AU166" s="158" t="s">
        <v>130</v>
      </c>
      <c r="AV166" s="13" t="s">
        <v>130</v>
      </c>
      <c r="AW166" s="13" t="s">
        <v>30</v>
      </c>
      <c r="AX166" s="13" t="s">
        <v>74</v>
      </c>
      <c r="AY166" s="158" t="s">
        <v>122</v>
      </c>
    </row>
    <row r="167" spans="1:65" s="13" customFormat="1">
      <c r="B167" s="156"/>
      <c r="D167" s="157" t="s">
        <v>132</v>
      </c>
      <c r="E167" s="158" t="s">
        <v>1</v>
      </c>
      <c r="F167" s="159" t="s">
        <v>168</v>
      </c>
      <c r="H167" s="160">
        <v>2.375</v>
      </c>
      <c r="I167" s="161"/>
      <c r="L167" s="156"/>
      <c r="M167" s="162"/>
      <c r="N167" s="163"/>
      <c r="O167" s="163"/>
      <c r="P167" s="163"/>
      <c r="Q167" s="163"/>
      <c r="R167" s="163"/>
      <c r="S167" s="163"/>
      <c r="T167" s="164"/>
      <c r="AT167" s="158" t="s">
        <v>132</v>
      </c>
      <c r="AU167" s="158" t="s">
        <v>130</v>
      </c>
      <c r="AV167" s="13" t="s">
        <v>130</v>
      </c>
      <c r="AW167" s="13" t="s">
        <v>30</v>
      </c>
      <c r="AX167" s="13" t="s">
        <v>74</v>
      </c>
      <c r="AY167" s="158" t="s">
        <v>122</v>
      </c>
    </row>
    <row r="168" spans="1:65" s="13" customFormat="1">
      <c r="B168" s="156"/>
      <c r="D168" s="157" t="s">
        <v>132</v>
      </c>
      <c r="E168" s="158" t="s">
        <v>1</v>
      </c>
      <c r="F168" s="159" t="s">
        <v>169</v>
      </c>
      <c r="H168" s="160">
        <v>2.5</v>
      </c>
      <c r="I168" s="161"/>
      <c r="L168" s="156"/>
      <c r="M168" s="162"/>
      <c r="N168" s="163"/>
      <c r="O168" s="163"/>
      <c r="P168" s="163"/>
      <c r="Q168" s="163"/>
      <c r="R168" s="163"/>
      <c r="S168" s="163"/>
      <c r="T168" s="164"/>
      <c r="AT168" s="158" t="s">
        <v>132</v>
      </c>
      <c r="AU168" s="158" t="s">
        <v>130</v>
      </c>
      <c r="AV168" s="13" t="s">
        <v>130</v>
      </c>
      <c r="AW168" s="13" t="s">
        <v>30</v>
      </c>
      <c r="AX168" s="13" t="s">
        <v>74</v>
      </c>
      <c r="AY168" s="158" t="s">
        <v>122</v>
      </c>
    </row>
    <row r="169" spans="1:65" s="13" customFormat="1">
      <c r="B169" s="156"/>
      <c r="D169" s="157" t="s">
        <v>132</v>
      </c>
      <c r="E169" s="158" t="s">
        <v>1</v>
      </c>
      <c r="F169" s="159" t="s">
        <v>170</v>
      </c>
      <c r="H169" s="160">
        <v>2.3250000000000002</v>
      </c>
      <c r="I169" s="161"/>
      <c r="L169" s="156"/>
      <c r="M169" s="162"/>
      <c r="N169" s="163"/>
      <c r="O169" s="163"/>
      <c r="P169" s="163"/>
      <c r="Q169" s="163"/>
      <c r="R169" s="163"/>
      <c r="S169" s="163"/>
      <c r="T169" s="164"/>
      <c r="AT169" s="158" t="s">
        <v>132</v>
      </c>
      <c r="AU169" s="158" t="s">
        <v>130</v>
      </c>
      <c r="AV169" s="13" t="s">
        <v>130</v>
      </c>
      <c r="AW169" s="13" t="s">
        <v>30</v>
      </c>
      <c r="AX169" s="13" t="s">
        <v>74</v>
      </c>
      <c r="AY169" s="158" t="s">
        <v>122</v>
      </c>
    </row>
    <row r="170" spans="1:65" s="15" customFormat="1">
      <c r="B170" s="172"/>
      <c r="D170" s="157" t="s">
        <v>132</v>
      </c>
      <c r="E170" s="173" t="s">
        <v>1</v>
      </c>
      <c r="F170" s="174" t="s">
        <v>143</v>
      </c>
      <c r="H170" s="175">
        <v>97.396000000000001</v>
      </c>
      <c r="I170" s="176"/>
      <c r="L170" s="172"/>
      <c r="M170" s="177"/>
      <c r="N170" s="178"/>
      <c r="O170" s="178"/>
      <c r="P170" s="178"/>
      <c r="Q170" s="178"/>
      <c r="R170" s="178"/>
      <c r="S170" s="178"/>
      <c r="T170" s="179"/>
      <c r="AT170" s="173" t="s">
        <v>132</v>
      </c>
      <c r="AU170" s="173" t="s">
        <v>130</v>
      </c>
      <c r="AV170" s="15" t="s">
        <v>129</v>
      </c>
      <c r="AW170" s="15" t="s">
        <v>30</v>
      </c>
      <c r="AX170" s="15" t="s">
        <v>79</v>
      </c>
      <c r="AY170" s="173" t="s">
        <v>122</v>
      </c>
    </row>
    <row r="171" spans="1:65" s="2" customFormat="1" ht="33" customHeight="1">
      <c r="A171" s="33"/>
      <c r="B171" s="141"/>
      <c r="C171" s="142" t="s">
        <v>171</v>
      </c>
      <c r="D171" s="142" t="s">
        <v>125</v>
      </c>
      <c r="E171" s="143" t="s">
        <v>172</v>
      </c>
      <c r="F171" s="144" t="s">
        <v>173</v>
      </c>
      <c r="G171" s="145" t="s">
        <v>136</v>
      </c>
      <c r="H171" s="146">
        <v>290.33999999999997</v>
      </c>
      <c r="I171" s="147"/>
      <c r="J171" s="148">
        <f>ROUND(I171*H171,2)</f>
        <v>0</v>
      </c>
      <c r="K171" s="149"/>
      <c r="L171" s="34"/>
      <c r="M171" s="150" t="s">
        <v>1</v>
      </c>
      <c r="N171" s="151" t="s">
        <v>40</v>
      </c>
      <c r="O171" s="59"/>
      <c r="P171" s="152">
        <f>O171*H171</f>
        <v>0</v>
      </c>
      <c r="Q171" s="152">
        <v>2.1000000000000001E-4</v>
      </c>
      <c r="R171" s="152">
        <f>Q171*H171</f>
        <v>6.0971399999999995E-2</v>
      </c>
      <c r="S171" s="152">
        <v>0</v>
      </c>
      <c r="T171" s="15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4" t="s">
        <v>129</v>
      </c>
      <c r="AT171" s="154" t="s">
        <v>125</v>
      </c>
      <c r="AU171" s="154" t="s">
        <v>130</v>
      </c>
      <c r="AY171" s="18" t="s">
        <v>122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8" t="s">
        <v>130</v>
      </c>
      <c r="BK171" s="155">
        <f>ROUND(I171*H171,2)</f>
        <v>0</v>
      </c>
      <c r="BL171" s="18" t="s">
        <v>129</v>
      </c>
      <c r="BM171" s="154" t="s">
        <v>174</v>
      </c>
    </row>
    <row r="172" spans="1:65" s="14" customFormat="1">
      <c r="B172" s="165"/>
      <c r="D172" s="157" t="s">
        <v>132</v>
      </c>
      <c r="E172" s="166" t="s">
        <v>1</v>
      </c>
      <c r="F172" s="167" t="s">
        <v>139</v>
      </c>
      <c r="H172" s="166" t="s">
        <v>1</v>
      </c>
      <c r="I172" s="168"/>
      <c r="L172" s="165"/>
      <c r="M172" s="169"/>
      <c r="N172" s="170"/>
      <c r="O172" s="170"/>
      <c r="P172" s="170"/>
      <c r="Q172" s="170"/>
      <c r="R172" s="170"/>
      <c r="S172" s="170"/>
      <c r="T172" s="171"/>
      <c r="AT172" s="166" t="s">
        <v>132</v>
      </c>
      <c r="AU172" s="166" t="s">
        <v>130</v>
      </c>
      <c r="AV172" s="14" t="s">
        <v>79</v>
      </c>
      <c r="AW172" s="14" t="s">
        <v>30</v>
      </c>
      <c r="AX172" s="14" t="s">
        <v>74</v>
      </c>
      <c r="AY172" s="166" t="s">
        <v>122</v>
      </c>
    </row>
    <row r="173" spans="1:65" s="13" customFormat="1">
      <c r="B173" s="156"/>
      <c r="D173" s="157" t="s">
        <v>132</v>
      </c>
      <c r="E173" s="158" t="s">
        <v>1</v>
      </c>
      <c r="F173" s="159" t="s">
        <v>175</v>
      </c>
      <c r="H173" s="160">
        <v>48.115000000000002</v>
      </c>
      <c r="I173" s="161"/>
      <c r="L173" s="156"/>
      <c r="M173" s="162"/>
      <c r="N173" s="163"/>
      <c r="O173" s="163"/>
      <c r="P173" s="163"/>
      <c r="Q173" s="163"/>
      <c r="R173" s="163"/>
      <c r="S173" s="163"/>
      <c r="T173" s="164"/>
      <c r="AT173" s="158" t="s">
        <v>132</v>
      </c>
      <c r="AU173" s="158" t="s">
        <v>130</v>
      </c>
      <c r="AV173" s="13" t="s">
        <v>130</v>
      </c>
      <c r="AW173" s="13" t="s">
        <v>30</v>
      </c>
      <c r="AX173" s="13" t="s">
        <v>74</v>
      </c>
      <c r="AY173" s="158" t="s">
        <v>122</v>
      </c>
    </row>
    <row r="174" spans="1:65" s="14" customFormat="1">
      <c r="B174" s="165"/>
      <c r="D174" s="157" t="s">
        <v>132</v>
      </c>
      <c r="E174" s="166" t="s">
        <v>1</v>
      </c>
      <c r="F174" s="167" t="s">
        <v>176</v>
      </c>
      <c r="H174" s="166" t="s">
        <v>1</v>
      </c>
      <c r="I174" s="168"/>
      <c r="L174" s="165"/>
      <c r="M174" s="169"/>
      <c r="N174" s="170"/>
      <c r="O174" s="170"/>
      <c r="P174" s="170"/>
      <c r="Q174" s="170"/>
      <c r="R174" s="170"/>
      <c r="S174" s="170"/>
      <c r="T174" s="171"/>
      <c r="AT174" s="166" t="s">
        <v>132</v>
      </c>
      <c r="AU174" s="166" t="s">
        <v>130</v>
      </c>
      <c r="AV174" s="14" t="s">
        <v>79</v>
      </c>
      <c r="AW174" s="14" t="s">
        <v>30</v>
      </c>
      <c r="AX174" s="14" t="s">
        <v>74</v>
      </c>
      <c r="AY174" s="166" t="s">
        <v>122</v>
      </c>
    </row>
    <row r="175" spans="1:65" s="13" customFormat="1">
      <c r="B175" s="156"/>
      <c r="D175" s="157" t="s">
        <v>132</v>
      </c>
      <c r="E175" s="158" t="s">
        <v>1</v>
      </c>
      <c r="F175" s="159" t="s">
        <v>177</v>
      </c>
      <c r="H175" s="160">
        <v>82.5</v>
      </c>
      <c r="I175" s="161"/>
      <c r="L175" s="156"/>
      <c r="M175" s="162"/>
      <c r="N175" s="163"/>
      <c r="O175" s="163"/>
      <c r="P175" s="163"/>
      <c r="Q175" s="163"/>
      <c r="R175" s="163"/>
      <c r="S175" s="163"/>
      <c r="T175" s="164"/>
      <c r="AT175" s="158" t="s">
        <v>132</v>
      </c>
      <c r="AU175" s="158" t="s">
        <v>130</v>
      </c>
      <c r="AV175" s="13" t="s">
        <v>130</v>
      </c>
      <c r="AW175" s="13" t="s">
        <v>30</v>
      </c>
      <c r="AX175" s="13" t="s">
        <v>74</v>
      </c>
      <c r="AY175" s="158" t="s">
        <v>122</v>
      </c>
    </row>
    <row r="176" spans="1:65" s="13" customFormat="1">
      <c r="B176" s="156"/>
      <c r="D176" s="157" t="s">
        <v>132</v>
      </c>
      <c r="E176" s="158" t="s">
        <v>1</v>
      </c>
      <c r="F176" s="159" t="s">
        <v>178</v>
      </c>
      <c r="H176" s="160">
        <v>63.36</v>
      </c>
      <c r="I176" s="161"/>
      <c r="L176" s="156"/>
      <c r="M176" s="162"/>
      <c r="N176" s="163"/>
      <c r="O176" s="163"/>
      <c r="P176" s="163"/>
      <c r="Q176" s="163"/>
      <c r="R176" s="163"/>
      <c r="S176" s="163"/>
      <c r="T176" s="164"/>
      <c r="AT176" s="158" t="s">
        <v>132</v>
      </c>
      <c r="AU176" s="158" t="s">
        <v>130</v>
      </c>
      <c r="AV176" s="13" t="s">
        <v>130</v>
      </c>
      <c r="AW176" s="13" t="s">
        <v>30</v>
      </c>
      <c r="AX176" s="13" t="s">
        <v>74</v>
      </c>
      <c r="AY176" s="158" t="s">
        <v>122</v>
      </c>
    </row>
    <row r="177" spans="1:65" s="13" customFormat="1">
      <c r="B177" s="156"/>
      <c r="D177" s="157" t="s">
        <v>132</v>
      </c>
      <c r="E177" s="158" t="s">
        <v>1</v>
      </c>
      <c r="F177" s="159" t="s">
        <v>179</v>
      </c>
      <c r="H177" s="160">
        <v>37.5</v>
      </c>
      <c r="I177" s="161"/>
      <c r="L177" s="156"/>
      <c r="M177" s="162"/>
      <c r="N177" s="163"/>
      <c r="O177" s="163"/>
      <c r="P177" s="163"/>
      <c r="Q177" s="163"/>
      <c r="R177" s="163"/>
      <c r="S177" s="163"/>
      <c r="T177" s="164"/>
      <c r="AT177" s="158" t="s">
        <v>132</v>
      </c>
      <c r="AU177" s="158" t="s">
        <v>130</v>
      </c>
      <c r="AV177" s="13" t="s">
        <v>130</v>
      </c>
      <c r="AW177" s="13" t="s">
        <v>30</v>
      </c>
      <c r="AX177" s="13" t="s">
        <v>74</v>
      </c>
      <c r="AY177" s="158" t="s">
        <v>122</v>
      </c>
    </row>
    <row r="178" spans="1:65" s="14" customFormat="1">
      <c r="B178" s="165"/>
      <c r="D178" s="157" t="s">
        <v>132</v>
      </c>
      <c r="E178" s="166" t="s">
        <v>1</v>
      </c>
      <c r="F178" s="167" t="s">
        <v>142</v>
      </c>
      <c r="H178" s="166" t="s">
        <v>1</v>
      </c>
      <c r="I178" s="168"/>
      <c r="L178" s="165"/>
      <c r="M178" s="169"/>
      <c r="N178" s="170"/>
      <c r="O178" s="170"/>
      <c r="P178" s="170"/>
      <c r="Q178" s="170"/>
      <c r="R178" s="170"/>
      <c r="S178" s="170"/>
      <c r="T178" s="171"/>
      <c r="AT178" s="166" t="s">
        <v>132</v>
      </c>
      <c r="AU178" s="166" t="s">
        <v>130</v>
      </c>
      <c r="AV178" s="14" t="s">
        <v>79</v>
      </c>
      <c r="AW178" s="14" t="s">
        <v>30</v>
      </c>
      <c r="AX178" s="14" t="s">
        <v>74</v>
      </c>
      <c r="AY178" s="166" t="s">
        <v>122</v>
      </c>
    </row>
    <row r="179" spans="1:65" s="13" customFormat="1" ht="20">
      <c r="B179" s="156"/>
      <c r="D179" s="157" t="s">
        <v>132</v>
      </c>
      <c r="E179" s="158" t="s">
        <v>1</v>
      </c>
      <c r="F179" s="159" t="s">
        <v>180</v>
      </c>
      <c r="H179" s="160">
        <v>58.865000000000002</v>
      </c>
      <c r="I179" s="161"/>
      <c r="L179" s="156"/>
      <c r="M179" s="162"/>
      <c r="N179" s="163"/>
      <c r="O179" s="163"/>
      <c r="P179" s="163"/>
      <c r="Q179" s="163"/>
      <c r="R179" s="163"/>
      <c r="S179" s="163"/>
      <c r="T179" s="164"/>
      <c r="AT179" s="158" t="s">
        <v>132</v>
      </c>
      <c r="AU179" s="158" t="s">
        <v>130</v>
      </c>
      <c r="AV179" s="13" t="s">
        <v>130</v>
      </c>
      <c r="AW179" s="13" t="s">
        <v>30</v>
      </c>
      <c r="AX179" s="13" t="s">
        <v>74</v>
      </c>
      <c r="AY179" s="158" t="s">
        <v>122</v>
      </c>
    </row>
    <row r="180" spans="1:65" s="15" customFormat="1">
      <c r="B180" s="172"/>
      <c r="D180" s="157" t="s">
        <v>132</v>
      </c>
      <c r="E180" s="173" t="s">
        <v>1</v>
      </c>
      <c r="F180" s="174" t="s">
        <v>143</v>
      </c>
      <c r="H180" s="175">
        <v>290.33999999999997</v>
      </c>
      <c r="I180" s="176"/>
      <c r="L180" s="172"/>
      <c r="M180" s="177"/>
      <c r="N180" s="178"/>
      <c r="O180" s="178"/>
      <c r="P180" s="178"/>
      <c r="Q180" s="178"/>
      <c r="R180" s="178"/>
      <c r="S180" s="178"/>
      <c r="T180" s="179"/>
      <c r="AT180" s="173" t="s">
        <v>132</v>
      </c>
      <c r="AU180" s="173" t="s">
        <v>130</v>
      </c>
      <c r="AV180" s="15" t="s">
        <v>129</v>
      </c>
      <c r="AW180" s="15" t="s">
        <v>30</v>
      </c>
      <c r="AX180" s="15" t="s">
        <v>79</v>
      </c>
      <c r="AY180" s="173" t="s">
        <v>122</v>
      </c>
    </row>
    <row r="181" spans="1:65" s="2" customFormat="1" ht="33" customHeight="1">
      <c r="A181" s="33"/>
      <c r="B181" s="141"/>
      <c r="C181" s="142" t="s">
        <v>152</v>
      </c>
      <c r="D181" s="142" t="s">
        <v>125</v>
      </c>
      <c r="E181" s="143" t="s">
        <v>181</v>
      </c>
      <c r="F181" s="144" t="s">
        <v>182</v>
      </c>
      <c r="G181" s="145" t="s">
        <v>136</v>
      </c>
      <c r="H181" s="146">
        <v>141.08000000000001</v>
      </c>
      <c r="I181" s="147"/>
      <c r="J181" s="148">
        <f>ROUND(I181*H181,2)</f>
        <v>0</v>
      </c>
      <c r="K181" s="149"/>
      <c r="L181" s="34"/>
      <c r="M181" s="150" t="s">
        <v>1</v>
      </c>
      <c r="N181" s="151" t="s">
        <v>40</v>
      </c>
      <c r="O181" s="59"/>
      <c r="P181" s="152">
        <f>O181*H181</f>
        <v>0</v>
      </c>
      <c r="Q181" s="152">
        <v>2.1000000000000001E-4</v>
      </c>
      <c r="R181" s="152">
        <f>Q181*H181</f>
        <v>2.9626800000000005E-2</v>
      </c>
      <c r="S181" s="152">
        <v>0</v>
      </c>
      <c r="T181" s="15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4" t="s">
        <v>129</v>
      </c>
      <c r="AT181" s="154" t="s">
        <v>125</v>
      </c>
      <c r="AU181" s="154" t="s">
        <v>130</v>
      </c>
      <c r="AY181" s="18" t="s">
        <v>122</v>
      </c>
      <c r="BE181" s="155">
        <f>IF(N181="základná",J181,0)</f>
        <v>0</v>
      </c>
      <c r="BF181" s="155">
        <f>IF(N181="znížená",J181,0)</f>
        <v>0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18" t="s">
        <v>130</v>
      </c>
      <c r="BK181" s="155">
        <f>ROUND(I181*H181,2)</f>
        <v>0</v>
      </c>
      <c r="BL181" s="18" t="s">
        <v>129</v>
      </c>
      <c r="BM181" s="154" t="s">
        <v>183</v>
      </c>
    </row>
    <row r="182" spans="1:65" s="14" customFormat="1">
      <c r="B182" s="165"/>
      <c r="D182" s="157" t="s">
        <v>132</v>
      </c>
      <c r="E182" s="166" t="s">
        <v>1</v>
      </c>
      <c r="F182" s="167" t="s">
        <v>139</v>
      </c>
      <c r="H182" s="166" t="s">
        <v>1</v>
      </c>
      <c r="I182" s="168"/>
      <c r="L182" s="165"/>
      <c r="M182" s="169"/>
      <c r="N182" s="170"/>
      <c r="O182" s="170"/>
      <c r="P182" s="170"/>
      <c r="Q182" s="170"/>
      <c r="R182" s="170"/>
      <c r="S182" s="170"/>
      <c r="T182" s="171"/>
      <c r="AT182" s="166" t="s">
        <v>132</v>
      </c>
      <c r="AU182" s="166" t="s">
        <v>130</v>
      </c>
      <c r="AV182" s="14" t="s">
        <v>79</v>
      </c>
      <c r="AW182" s="14" t="s">
        <v>30</v>
      </c>
      <c r="AX182" s="14" t="s">
        <v>74</v>
      </c>
      <c r="AY182" s="166" t="s">
        <v>122</v>
      </c>
    </row>
    <row r="183" spans="1:65" s="13" customFormat="1">
      <c r="B183" s="156"/>
      <c r="D183" s="157" t="s">
        <v>132</v>
      </c>
      <c r="E183" s="158" t="s">
        <v>1</v>
      </c>
      <c r="F183" s="159" t="s">
        <v>184</v>
      </c>
      <c r="H183" s="160">
        <v>7.2</v>
      </c>
      <c r="I183" s="161"/>
      <c r="L183" s="156"/>
      <c r="M183" s="162"/>
      <c r="N183" s="163"/>
      <c r="O183" s="163"/>
      <c r="P183" s="163"/>
      <c r="Q183" s="163"/>
      <c r="R183" s="163"/>
      <c r="S183" s="163"/>
      <c r="T183" s="164"/>
      <c r="AT183" s="158" t="s">
        <v>132</v>
      </c>
      <c r="AU183" s="158" t="s">
        <v>130</v>
      </c>
      <c r="AV183" s="13" t="s">
        <v>130</v>
      </c>
      <c r="AW183" s="13" t="s">
        <v>30</v>
      </c>
      <c r="AX183" s="13" t="s">
        <v>74</v>
      </c>
      <c r="AY183" s="158" t="s">
        <v>122</v>
      </c>
    </row>
    <row r="184" spans="1:65" s="13" customFormat="1">
      <c r="B184" s="156"/>
      <c r="D184" s="157" t="s">
        <v>132</v>
      </c>
      <c r="E184" s="158" t="s">
        <v>1</v>
      </c>
      <c r="F184" s="159" t="s">
        <v>185</v>
      </c>
      <c r="H184" s="160">
        <v>3.15</v>
      </c>
      <c r="I184" s="161"/>
      <c r="L184" s="156"/>
      <c r="M184" s="162"/>
      <c r="N184" s="163"/>
      <c r="O184" s="163"/>
      <c r="P184" s="163"/>
      <c r="Q184" s="163"/>
      <c r="R184" s="163"/>
      <c r="S184" s="163"/>
      <c r="T184" s="164"/>
      <c r="AT184" s="158" t="s">
        <v>132</v>
      </c>
      <c r="AU184" s="158" t="s">
        <v>130</v>
      </c>
      <c r="AV184" s="13" t="s">
        <v>130</v>
      </c>
      <c r="AW184" s="13" t="s">
        <v>30</v>
      </c>
      <c r="AX184" s="13" t="s">
        <v>74</v>
      </c>
      <c r="AY184" s="158" t="s">
        <v>122</v>
      </c>
    </row>
    <row r="185" spans="1:65" s="16" customFormat="1">
      <c r="B185" s="180"/>
      <c r="D185" s="157" t="s">
        <v>132</v>
      </c>
      <c r="E185" s="181" t="s">
        <v>1</v>
      </c>
      <c r="F185" s="182" t="s">
        <v>186</v>
      </c>
      <c r="H185" s="183">
        <v>10.35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132</v>
      </c>
      <c r="AU185" s="181" t="s">
        <v>130</v>
      </c>
      <c r="AV185" s="16" t="s">
        <v>123</v>
      </c>
      <c r="AW185" s="16" t="s">
        <v>30</v>
      </c>
      <c r="AX185" s="16" t="s">
        <v>74</v>
      </c>
      <c r="AY185" s="181" t="s">
        <v>122</v>
      </c>
    </row>
    <row r="186" spans="1:65" s="14" customFormat="1">
      <c r="B186" s="165"/>
      <c r="D186" s="157" t="s">
        <v>132</v>
      </c>
      <c r="E186" s="166" t="s">
        <v>1</v>
      </c>
      <c r="F186" s="167" t="s">
        <v>176</v>
      </c>
      <c r="H186" s="166" t="s">
        <v>1</v>
      </c>
      <c r="I186" s="168"/>
      <c r="L186" s="165"/>
      <c r="M186" s="169"/>
      <c r="N186" s="170"/>
      <c r="O186" s="170"/>
      <c r="P186" s="170"/>
      <c r="Q186" s="170"/>
      <c r="R186" s="170"/>
      <c r="S186" s="170"/>
      <c r="T186" s="171"/>
      <c r="AT186" s="166" t="s">
        <v>132</v>
      </c>
      <c r="AU186" s="166" t="s">
        <v>130</v>
      </c>
      <c r="AV186" s="14" t="s">
        <v>79</v>
      </c>
      <c r="AW186" s="14" t="s">
        <v>30</v>
      </c>
      <c r="AX186" s="14" t="s">
        <v>74</v>
      </c>
      <c r="AY186" s="166" t="s">
        <v>122</v>
      </c>
    </row>
    <row r="187" spans="1:65" s="13" customFormat="1">
      <c r="B187" s="156"/>
      <c r="D187" s="157" t="s">
        <v>132</v>
      </c>
      <c r="E187" s="158" t="s">
        <v>1</v>
      </c>
      <c r="F187" s="159" t="s">
        <v>187</v>
      </c>
      <c r="H187" s="160">
        <v>15</v>
      </c>
      <c r="I187" s="161"/>
      <c r="L187" s="156"/>
      <c r="M187" s="162"/>
      <c r="N187" s="163"/>
      <c r="O187" s="163"/>
      <c r="P187" s="163"/>
      <c r="Q187" s="163"/>
      <c r="R187" s="163"/>
      <c r="S187" s="163"/>
      <c r="T187" s="164"/>
      <c r="AT187" s="158" t="s">
        <v>132</v>
      </c>
      <c r="AU187" s="158" t="s">
        <v>130</v>
      </c>
      <c r="AV187" s="13" t="s">
        <v>130</v>
      </c>
      <c r="AW187" s="13" t="s">
        <v>30</v>
      </c>
      <c r="AX187" s="13" t="s">
        <v>74</v>
      </c>
      <c r="AY187" s="158" t="s">
        <v>122</v>
      </c>
    </row>
    <row r="188" spans="1:65" s="14" customFormat="1">
      <c r="B188" s="165"/>
      <c r="D188" s="157" t="s">
        <v>132</v>
      </c>
      <c r="E188" s="166" t="s">
        <v>1</v>
      </c>
      <c r="F188" s="167" t="s">
        <v>188</v>
      </c>
      <c r="H188" s="166" t="s">
        <v>1</v>
      </c>
      <c r="I188" s="168"/>
      <c r="L188" s="165"/>
      <c r="M188" s="169"/>
      <c r="N188" s="170"/>
      <c r="O188" s="170"/>
      <c r="P188" s="170"/>
      <c r="Q188" s="170"/>
      <c r="R188" s="170"/>
      <c r="S188" s="170"/>
      <c r="T188" s="171"/>
      <c r="AT188" s="166" t="s">
        <v>132</v>
      </c>
      <c r="AU188" s="166" t="s">
        <v>130</v>
      </c>
      <c r="AV188" s="14" t="s">
        <v>79</v>
      </c>
      <c r="AW188" s="14" t="s">
        <v>30</v>
      </c>
      <c r="AX188" s="14" t="s">
        <v>74</v>
      </c>
      <c r="AY188" s="166" t="s">
        <v>122</v>
      </c>
    </row>
    <row r="189" spans="1:65" s="13" customFormat="1">
      <c r="B189" s="156"/>
      <c r="D189" s="157" t="s">
        <v>132</v>
      </c>
      <c r="E189" s="158" t="s">
        <v>1</v>
      </c>
      <c r="F189" s="159" t="s">
        <v>189</v>
      </c>
      <c r="H189" s="160">
        <v>17.399999999999999</v>
      </c>
      <c r="I189" s="161"/>
      <c r="L189" s="156"/>
      <c r="M189" s="162"/>
      <c r="N189" s="163"/>
      <c r="O189" s="163"/>
      <c r="P189" s="163"/>
      <c r="Q189" s="163"/>
      <c r="R189" s="163"/>
      <c r="S189" s="163"/>
      <c r="T189" s="164"/>
      <c r="AT189" s="158" t="s">
        <v>132</v>
      </c>
      <c r="AU189" s="158" t="s">
        <v>130</v>
      </c>
      <c r="AV189" s="13" t="s">
        <v>130</v>
      </c>
      <c r="AW189" s="13" t="s">
        <v>30</v>
      </c>
      <c r="AX189" s="13" t="s">
        <v>74</v>
      </c>
      <c r="AY189" s="158" t="s">
        <v>122</v>
      </c>
    </row>
    <row r="190" spans="1:65" s="13" customFormat="1">
      <c r="B190" s="156"/>
      <c r="D190" s="157" t="s">
        <v>132</v>
      </c>
      <c r="E190" s="158" t="s">
        <v>1</v>
      </c>
      <c r="F190" s="159" t="s">
        <v>190</v>
      </c>
      <c r="H190" s="160">
        <v>13.8</v>
      </c>
      <c r="I190" s="161"/>
      <c r="L190" s="156"/>
      <c r="M190" s="162"/>
      <c r="N190" s="163"/>
      <c r="O190" s="163"/>
      <c r="P190" s="163"/>
      <c r="Q190" s="163"/>
      <c r="R190" s="163"/>
      <c r="S190" s="163"/>
      <c r="T190" s="164"/>
      <c r="AT190" s="158" t="s">
        <v>132</v>
      </c>
      <c r="AU190" s="158" t="s">
        <v>130</v>
      </c>
      <c r="AV190" s="13" t="s">
        <v>130</v>
      </c>
      <c r="AW190" s="13" t="s">
        <v>30</v>
      </c>
      <c r="AX190" s="13" t="s">
        <v>74</v>
      </c>
      <c r="AY190" s="158" t="s">
        <v>122</v>
      </c>
    </row>
    <row r="191" spans="1:65" s="13" customFormat="1">
      <c r="B191" s="156"/>
      <c r="D191" s="157" t="s">
        <v>132</v>
      </c>
      <c r="E191" s="158" t="s">
        <v>1</v>
      </c>
      <c r="F191" s="159" t="s">
        <v>191</v>
      </c>
      <c r="H191" s="160">
        <v>16.2</v>
      </c>
      <c r="I191" s="161"/>
      <c r="L191" s="156"/>
      <c r="M191" s="162"/>
      <c r="N191" s="163"/>
      <c r="O191" s="163"/>
      <c r="P191" s="163"/>
      <c r="Q191" s="163"/>
      <c r="R191" s="163"/>
      <c r="S191" s="163"/>
      <c r="T191" s="164"/>
      <c r="AT191" s="158" t="s">
        <v>132</v>
      </c>
      <c r="AU191" s="158" t="s">
        <v>130</v>
      </c>
      <c r="AV191" s="13" t="s">
        <v>130</v>
      </c>
      <c r="AW191" s="13" t="s">
        <v>30</v>
      </c>
      <c r="AX191" s="13" t="s">
        <v>74</v>
      </c>
      <c r="AY191" s="158" t="s">
        <v>122</v>
      </c>
    </row>
    <row r="192" spans="1:65" s="14" customFormat="1">
      <c r="B192" s="165"/>
      <c r="D192" s="157" t="s">
        <v>132</v>
      </c>
      <c r="E192" s="166" t="s">
        <v>1</v>
      </c>
      <c r="F192" s="167" t="s">
        <v>192</v>
      </c>
      <c r="H192" s="166" t="s">
        <v>1</v>
      </c>
      <c r="I192" s="168"/>
      <c r="L192" s="165"/>
      <c r="M192" s="169"/>
      <c r="N192" s="170"/>
      <c r="O192" s="170"/>
      <c r="P192" s="170"/>
      <c r="Q192" s="170"/>
      <c r="R192" s="170"/>
      <c r="S192" s="170"/>
      <c r="T192" s="171"/>
      <c r="AT192" s="166" t="s">
        <v>132</v>
      </c>
      <c r="AU192" s="166" t="s">
        <v>130</v>
      </c>
      <c r="AV192" s="14" t="s">
        <v>79</v>
      </c>
      <c r="AW192" s="14" t="s">
        <v>30</v>
      </c>
      <c r="AX192" s="14" t="s">
        <v>74</v>
      </c>
      <c r="AY192" s="166" t="s">
        <v>122</v>
      </c>
    </row>
    <row r="193" spans="1:65" s="13" customFormat="1">
      <c r="B193" s="156"/>
      <c r="D193" s="157" t="s">
        <v>132</v>
      </c>
      <c r="E193" s="158" t="s">
        <v>1</v>
      </c>
      <c r="F193" s="159" t="s">
        <v>193</v>
      </c>
      <c r="H193" s="160">
        <v>53.75</v>
      </c>
      <c r="I193" s="161"/>
      <c r="L193" s="156"/>
      <c r="M193" s="162"/>
      <c r="N193" s="163"/>
      <c r="O193" s="163"/>
      <c r="P193" s="163"/>
      <c r="Q193" s="163"/>
      <c r="R193" s="163"/>
      <c r="S193" s="163"/>
      <c r="T193" s="164"/>
      <c r="AT193" s="158" t="s">
        <v>132</v>
      </c>
      <c r="AU193" s="158" t="s">
        <v>130</v>
      </c>
      <c r="AV193" s="13" t="s">
        <v>130</v>
      </c>
      <c r="AW193" s="13" t="s">
        <v>30</v>
      </c>
      <c r="AX193" s="13" t="s">
        <v>74</v>
      </c>
      <c r="AY193" s="158" t="s">
        <v>122</v>
      </c>
    </row>
    <row r="194" spans="1:65" s="14" customFormat="1">
      <c r="B194" s="165"/>
      <c r="D194" s="157" t="s">
        <v>132</v>
      </c>
      <c r="E194" s="166" t="s">
        <v>1</v>
      </c>
      <c r="F194" s="167" t="s">
        <v>194</v>
      </c>
      <c r="H194" s="166" t="s">
        <v>1</v>
      </c>
      <c r="I194" s="168"/>
      <c r="L194" s="165"/>
      <c r="M194" s="169"/>
      <c r="N194" s="170"/>
      <c r="O194" s="170"/>
      <c r="P194" s="170"/>
      <c r="Q194" s="170"/>
      <c r="R194" s="170"/>
      <c r="S194" s="170"/>
      <c r="T194" s="171"/>
      <c r="AT194" s="166" t="s">
        <v>132</v>
      </c>
      <c r="AU194" s="166" t="s">
        <v>130</v>
      </c>
      <c r="AV194" s="14" t="s">
        <v>79</v>
      </c>
      <c r="AW194" s="14" t="s">
        <v>30</v>
      </c>
      <c r="AX194" s="14" t="s">
        <v>74</v>
      </c>
      <c r="AY194" s="166" t="s">
        <v>122</v>
      </c>
    </row>
    <row r="195" spans="1:65" s="13" customFormat="1">
      <c r="B195" s="156"/>
      <c r="D195" s="157" t="s">
        <v>132</v>
      </c>
      <c r="E195" s="158" t="s">
        <v>1</v>
      </c>
      <c r="F195" s="159" t="s">
        <v>195</v>
      </c>
      <c r="H195" s="160">
        <v>8.1300000000000008</v>
      </c>
      <c r="I195" s="161"/>
      <c r="L195" s="156"/>
      <c r="M195" s="162"/>
      <c r="N195" s="163"/>
      <c r="O195" s="163"/>
      <c r="P195" s="163"/>
      <c r="Q195" s="163"/>
      <c r="R195" s="163"/>
      <c r="S195" s="163"/>
      <c r="T195" s="164"/>
      <c r="AT195" s="158" t="s">
        <v>132</v>
      </c>
      <c r="AU195" s="158" t="s">
        <v>130</v>
      </c>
      <c r="AV195" s="13" t="s">
        <v>130</v>
      </c>
      <c r="AW195" s="13" t="s">
        <v>30</v>
      </c>
      <c r="AX195" s="13" t="s">
        <v>74</v>
      </c>
      <c r="AY195" s="158" t="s">
        <v>122</v>
      </c>
    </row>
    <row r="196" spans="1:65" s="16" customFormat="1">
      <c r="B196" s="180"/>
      <c r="D196" s="157" t="s">
        <v>132</v>
      </c>
      <c r="E196" s="181" t="s">
        <v>1</v>
      </c>
      <c r="F196" s="182" t="s">
        <v>186</v>
      </c>
      <c r="H196" s="183">
        <v>124.28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132</v>
      </c>
      <c r="AU196" s="181" t="s">
        <v>130</v>
      </c>
      <c r="AV196" s="16" t="s">
        <v>123</v>
      </c>
      <c r="AW196" s="16" t="s">
        <v>30</v>
      </c>
      <c r="AX196" s="16" t="s">
        <v>74</v>
      </c>
      <c r="AY196" s="181" t="s">
        <v>122</v>
      </c>
    </row>
    <row r="197" spans="1:65" s="14" customFormat="1">
      <c r="B197" s="165"/>
      <c r="D197" s="157" t="s">
        <v>132</v>
      </c>
      <c r="E197" s="166" t="s">
        <v>1</v>
      </c>
      <c r="F197" s="167" t="s">
        <v>142</v>
      </c>
      <c r="H197" s="166" t="s">
        <v>1</v>
      </c>
      <c r="I197" s="168"/>
      <c r="L197" s="165"/>
      <c r="M197" s="169"/>
      <c r="N197" s="170"/>
      <c r="O197" s="170"/>
      <c r="P197" s="170"/>
      <c r="Q197" s="170"/>
      <c r="R197" s="170"/>
      <c r="S197" s="170"/>
      <c r="T197" s="171"/>
      <c r="AT197" s="166" t="s">
        <v>132</v>
      </c>
      <c r="AU197" s="166" t="s">
        <v>130</v>
      </c>
      <c r="AV197" s="14" t="s">
        <v>79</v>
      </c>
      <c r="AW197" s="14" t="s">
        <v>30</v>
      </c>
      <c r="AX197" s="14" t="s">
        <v>74</v>
      </c>
      <c r="AY197" s="166" t="s">
        <v>122</v>
      </c>
    </row>
    <row r="198" spans="1:65" s="13" customFormat="1">
      <c r="B198" s="156"/>
      <c r="D198" s="157" t="s">
        <v>132</v>
      </c>
      <c r="E198" s="158" t="s">
        <v>1</v>
      </c>
      <c r="F198" s="159" t="s">
        <v>196</v>
      </c>
      <c r="H198" s="160">
        <v>3.3</v>
      </c>
      <c r="I198" s="161"/>
      <c r="L198" s="156"/>
      <c r="M198" s="162"/>
      <c r="N198" s="163"/>
      <c r="O198" s="163"/>
      <c r="P198" s="163"/>
      <c r="Q198" s="163"/>
      <c r="R198" s="163"/>
      <c r="S198" s="163"/>
      <c r="T198" s="164"/>
      <c r="AT198" s="158" t="s">
        <v>132</v>
      </c>
      <c r="AU198" s="158" t="s">
        <v>130</v>
      </c>
      <c r="AV198" s="13" t="s">
        <v>130</v>
      </c>
      <c r="AW198" s="13" t="s">
        <v>30</v>
      </c>
      <c r="AX198" s="13" t="s">
        <v>74</v>
      </c>
      <c r="AY198" s="158" t="s">
        <v>122</v>
      </c>
    </row>
    <row r="199" spans="1:65" s="13" customFormat="1">
      <c r="B199" s="156"/>
      <c r="D199" s="157" t="s">
        <v>132</v>
      </c>
      <c r="E199" s="158" t="s">
        <v>1</v>
      </c>
      <c r="F199" s="159" t="s">
        <v>185</v>
      </c>
      <c r="H199" s="160">
        <v>3.15</v>
      </c>
      <c r="I199" s="161"/>
      <c r="L199" s="156"/>
      <c r="M199" s="162"/>
      <c r="N199" s="163"/>
      <c r="O199" s="163"/>
      <c r="P199" s="163"/>
      <c r="Q199" s="163"/>
      <c r="R199" s="163"/>
      <c r="S199" s="163"/>
      <c r="T199" s="164"/>
      <c r="AT199" s="158" t="s">
        <v>132</v>
      </c>
      <c r="AU199" s="158" t="s">
        <v>130</v>
      </c>
      <c r="AV199" s="13" t="s">
        <v>130</v>
      </c>
      <c r="AW199" s="13" t="s">
        <v>30</v>
      </c>
      <c r="AX199" s="13" t="s">
        <v>74</v>
      </c>
      <c r="AY199" s="158" t="s">
        <v>122</v>
      </c>
    </row>
    <row r="200" spans="1:65" s="16" customFormat="1">
      <c r="B200" s="180"/>
      <c r="D200" s="157" t="s">
        <v>132</v>
      </c>
      <c r="E200" s="181" t="s">
        <v>1</v>
      </c>
      <c r="F200" s="182" t="s">
        <v>186</v>
      </c>
      <c r="H200" s="183">
        <v>6.45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132</v>
      </c>
      <c r="AU200" s="181" t="s">
        <v>130</v>
      </c>
      <c r="AV200" s="16" t="s">
        <v>123</v>
      </c>
      <c r="AW200" s="16" t="s">
        <v>30</v>
      </c>
      <c r="AX200" s="16" t="s">
        <v>74</v>
      </c>
      <c r="AY200" s="181" t="s">
        <v>122</v>
      </c>
    </row>
    <row r="201" spans="1:65" s="15" customFormat="1">
      <c r="B201" s="172"/>
      <c r="D201" s="157" t="s">
        <v>132</v>
      </c>
      <c r="E201" s="173" t="s">
        <v>1</v>
      </c>
      <c r="F201" s="174" t="s">
        <v>143</v>
      </c>
      <c r="H201" s="175">
        <v>141.08000000000001</v>
      </c>
      <c r="I201" s="176"/>
      <c r="L201" s="172"/>
      <c r="M201" s="177"/>
      <c r="N201" s="178"/>
      <c r="O201" s="178"/>
      <c r="P201" s="178"/>
      <c r="Q201" s="178"/>
      <c r="R201" s="178"/>
      <c r="S201" s="178"/>
      <c r="T201" s="179"/>
      <c r="AT201" s="173" t="s">
        <v>132</v>
      </c>
      <c r="AU201" s="173" t="s">
        <v>130</v>
      </c>
      <c r="AV201" s="15" t="s">
        <v>129</v>
      </c>
      <c r="AW201" s="15" t="s">
        <v>30</v>
      </c>
      <c r="AX201" s="15" t="s">
        <v>79</v>
      </c>
      <c r="AY201" s="173" t="s">
        <v>122</v>
      </c>
    </row>
    <row r="202" spans="1:65" s="2" customFormat="1" ht="16.5" customHeight="1">
      <c r="A202" s="33"/>
      <c r="B202" s="141"/>
      <c r="C202" s="142" t="s">
        <v>197</v>
      </c>
      <c r="D202" s="142" t="s">
        <v>125</v>
      </c>
      <c r="E202" s="143" t="s">
        <v>198</v>
      </c>
      <c r="F202" s="144" t="s">
        <v>199</v>
      </c>
      <c r="G202" s="145" t="s">
        <v>136</v>
      </c>
      <c r="H202" s="146">
        <v>290.33999999999997</v>
      </c>
      <c r="I202" s="147"/>
      <c r="J202" s="148">
        <f>ROUND(I202*H202,2)</f>
        <v>0</v>
      </c>
      <c r="K202" s="149"/>
      <c r="L202" s="34"/>
      <c r="M202" s="150" t="s">
        <v>1</v>
      </c>
      <c r="N202" s="151" t="s">
        <v>40</v>
      </c>
      <c r="O202" s="59"/>
      <c r="P202" s="152">
        <f>O202*H202</f>
        <v>0</v>
      </c>
      <c r="Q202" s="152">
        <v>1.321E-2</v>
      </c>
      <c r="R202" s="152">
        <f>Q202*H202</f>
        <v>3.8353913999999993</v>
      </c>
      <c r="S202" s="152">
        <v>0</v>
      </c>
      <c r="T202" s="15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4" t="s">
        <v>129</v>
      </c>
      <c r="AT202" s="154" t="s">
        <v>125</v>
      </c>
      <c r="AU202" s="154" t="s">
        <v>130</v>
      </c>
      <c r="AY202" s="18" t="s">
        <v>122</v>
      </c>
      <c r="BE202" s="155">
        <f>IF(N202="základná",J202,0)</f>
        <v>0</v>
      </c>
      <c r="BF202" s="155">
        <f>IF(N202="znížená",J202,0)</f>
        <v>0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18" t="s">
        <v>130</v>
      </c>
      <c r="BK202" s="155">
        <f>ROUND(I202*H202,2)</f>
        <v>0</v>
      </c>
      <c r="BL202" s="18" t="s">
        <v>129</v>
      </c>
      <c r="BM202" s="154" t="s">
        <v>200</v>
      </c>
    </row>
    <row r="203" spans="1:65" s="2" customFormat="1" ht="21.75" customHeight="1">
      <c r="A203" s="33"/>
      <c r="B203" s="141"/>
      <c r="C203" s="142" t="s">
        <v>201</v>
      </c>
      <c r="D203" s="142" t="s">
        <v>125</v>
      </c>
      <c r="E203" s="143" t="s">
        <v>202</v>
      </c>
      <c r="F203" s="144" t="s">
        <v>203</v>
      </c>
      <c r="G203" s="145" t="s">
        <v>136</v>
      </c>
      <c r="H203" s="146">
        <v>1429.8009999999999</v>
      </c>
      <c r="I203" s="147"/>
      <c r="J203" s="148">
        <f>ROUND(I203*H203,2)</f>
        <v>0</v>
      </c>
      <c r="K203" s="149"/>
      <c r="L203" s="34"/>
      <c r="M203" s="150" t="s">
        <v>1</v>
      </c>
      <c r="N203" s="151" t="s">
        <v>40</v>
      </c>
      <c r="O203" s="59"/>
      <c r="P203" s="152">
        <f>O203*H203</f>
        <v>0</v>
      </c>
      <c r="Q203" s="152">
        <v>4.3E-3</v>
      </c>
      <c r="R203" s="152">
        <f>Q203*H203</f>
        <v>6.1481442999999993</v>
      </c>
      <c r="S203" s="152">
        <v>0</v>
      </c>
      <c r="T203" s="153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4" t="s">
        <v>129</v>
      </c>
      <c r="AT203" s="154" t="s">
        <v>125</v>
      </c>
      <c r="AU203" s="154" t="s">
        <v>130</v>
      </c>
      <c r="AY203" s="18" t="s">
        <v>122</v>
      </c>
      <c r="BE203" s="155">
        <f>IF(N203="základná",J203,0)</f>
        <v>0</v>
      </c>
      <c r="BF203" s="155">
        <f>IF(N203="znížená",J203,0)</f>
        <v>0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8" t="s">
        <v>130</v>
      </c>
      <c r="BK203" s="155">
        <f>ROUND(I203*H203,2)</f>
        <v>0</v>
      </c>
      <c r="BL203" s="18" t="s">
        <v>129</v>
      </c>
      <c r="BM203" s="154" t="s">
        <v>204</v>
      </c>
    </row>
    <row r="204" spans="1:65" s="13" customFormat="1">
      <c r="B204" s="156"/>
      <c r="D204" s="157" t="s">
        <v>132</v>
      </c>
      <c r="E204" s="158" t="s">
        <v>1</v>
      </c>
      <c r="F204" s="159" t="s">
        <v>205</v>
      </c>
      <c r="H204" s="160">
        <v>1383.0809999999999</v>
      </c>
      <c r="I204" s="161"/>
      <c r="L204" s="156"/>
      <c r="M204" s="162"/>
      <c r="N204" s="163"/>
      <c r="O204" s="163"/>
      <c r="P204" s="163"/>
      <c r="Q204" s="163"/>
      <c r="R204" s="163"/>
      <c r="S204" s="163"/>
      <c r="T204" s="164"/>
      <c r="AT204" s="158" t="s">
        <v>132</v>
      </c>
      <c r="AU204" s="158" t="s">
        <v>130</v>
      </c>
      <c r="AV204" s="13" t="s">
        <v>130</v>
      </c>
      <c r="AW204" s="13" t="s">
        <v>30</v>
      </c>
      <c r="AX204" s="13" t="s">
        <v>74</v>
      </c>
      <c r="AY204" s="158" t="s">
        <v>122</v>
      </c>
    </row>
    <row r="205" spans="1:65" s="14" customFormat="1">
      <c r="B205" s="165"/>
      <c r="D205" s="157" t="s">
        <v>132</v>
      </c>
      <c r="E205" s="166" t="s">
        <v>1</v>
      </c>
      <c r="F205" s="167" t="s">
        <v>206</v>
      </c>
      <c r="H205" s="166" t="s">
        <v>1</v>
      </c>
      <c r="I205" s="168"/>
      <c r="L205" s="165"/>
      <c r="M205" s="169"/>
      <c r="N205" s="170"/>
      <c r="O205" s="170"/>
      <c r="P205" s="170"/>
      <c r="Q205" s="170"/>
      <c r="R205" s="170"/>
      <c r="S205" s="170"/>
      <c r="T205" s="171"/>
      <c r="AT205" s="166" t="s">
        <v>132</v>
      </c>
      <c r="AU205" s="166" t="s">
        <v>130</v>
      </c>
      <c r="AV205" s="14" t="s">
        <v>79</v>
      </c>
      <c r="AW205" s="14" t="s">
        <v>30</v>
      </c>
      <c r="AX205" s="14" t="s">
        <v>74</v>
      </c>
      <c r="AY205" s="166" t="s">
        <v>122</v>
      </c>
    </row>
    <row r="206" spans="1:65" s="13" customFormat="1">
      <c r="B206" s="156"/>
      <c r="D206" s="157" t="s">
        <v>132</v>
      </c>
      <c r="E206" s="158" t="s">
        <v>1</v>
      </c>
      <c r="F206" s="159" t="s">
        <v>207</v>
      </c>
      <c r="H206" s="160">
        <v>35.520000000000003</v>
      </c>
      <c r="I206" s="161"/>
      <c r="L206" s="156"/>
      <c r="M206" s="162"/>
      <c r="N206" s="163"/>
      <c r="O206" s="163"/>
      <c r="P206" s="163"/>
      <c r="Q206" s="163"/>
      <c r="R206" s="163"/>
      <c r="S206" s="163"/>
      <c r="T206" s="164"/>
      <c r="AT206" s="158" t="s">
        <v>132</v>
      </c>
      <c r="AU206" s="158" t="s">
        <v>130</v>
      </c>
      <c r="AV206" s="13" t="s">
        <v>130</v>
      </c>
      <c r="AW206" s="13" t="s">
        <v>30</v>
      </c>
      <c r="AX206" s="13" t="s">
        <v>74</v>
      </c>
      <c r="AY206" s="158" t="s">
        <v>122</v>
      </c>
    </row>
    <row r="207" spans="1:65" s="14" customFormat="1">
      <c r="B207" s="165"/>
      <c r="D207" s="157" t="s">
        <v>132</v>
      </c>
      <c r="E207" s="166" t="s">
        <v>1</v>
      </c>
      <c r="F207" s="167" t="s">
        <v>208</v>
      </c>
      <c r="H207" s="166" t="s">
        <v>1</v>
      </c>
      <c r="I207" s="168"/>
      <c r="L207" s="165"/>
      <c r="M207" s="169"/>
      <c r="N207" s="170"/>
      <c r="O207" s="170"/>
      <c r="P207" s="170"/>
      <c r="Q207" s="170"/>
      <c r="R207" s="170"/>
      <c r="S207" s="170"/>
      <c r="T207" s="171"/>
      <c r="AT207" s="166" t="s">
        <v>132</v>
      </c>
      <c r="AU207" s="166" t="s">
        <v>130</v>
      </c>
      <c r="AV207" s="14" t="s">
        <v>79</v>
      </c>
      <c r="AW207" s="14" t="s">
        <v>30</v>
      </c>
      <c r="AX207" s="14" t="s">
        <v>74</v>
      </c>
      <c r="AY207" s="166" t="s">
        <v>122</v>
      </c>
    </row>
    <row r="208" spans="1:65" s="13" customFormat="1">
      <c r="B208" s="156"/>
      <c r="D208" s="157" t="s">
        <v>132</v>
      </c>
      <c r="E208" s="158" t="s">
        <v>1</v>
      </c>
      <c r="F208" s="159" t="s">
        <v>209</v>
      </c>
      <c r="H208" s="160">
        <v>11.2</v>
      </c>
      <c r="I208" s="161"/>
      <c r="L208" s="156"/>
      <c r="M208" s="162"/>
      <c r="N208" s="163"/>
      <c r="O208" s="163"/>
      <c r="P208" s="163"/>
      <c r="Q208" s="163"/>
      <c r="R208" s="163"/>
      <c r="S208" s="163"/>
      <c r="T208" s="164"/>
      <c r="AT208" s="158" t="s">
        <v>132</v>
      </c>
      <c r="AU208" s="158" t="s">
        <v>130</v>
      </c>
      <c r="AV208" s="13" t="s">
        <v>130</v>
      </c>
      <c r="AW208" s="13" t="s">
        <v>30</v>
      </c>
      <c r="AX208" s="13" t="s">
        <v>74</v>
      </c>
      <c r="AY208" s="158" t="s">
        <v>122</v>
      </c>
    </row>
    <row r="209" spans="1:65" s="15" customFormat="1">
      <c r="B209" s="172"/>
      <c r="D209" s="157" t="s">
        <v>132</v>
      </c>
      <c r="E209" s="173" t="s">
        <v>1</v>
      </c>
      <c r="F209" s="174" t="s">
        <v>143</v>
      </c>
      <c r="H209" s="175">
        <v>1429.8009999999999</v>
      </c>
      <c r="I209" s="176"/>
      <c r="L209" s="172"/>
      <c r="M209" s="177"/>
      <c r="N209" s="178"/>
      <c r="O209" s="178"/>
      <c r="P209" s="178"/>
      <c r="Q209" s="178"/>
      <c r="R209" s="178"/>
      <c r="S209" s="178"/>
      <c r="T209" s="179"/>
      <c r="AT209" s="173" t="s">
        <v>132</v>
      </c>
      <c r="AU209" s="173" t="s">
        <v>130</v>
      </c>
      <c r="AV209" s="15" t="s">
        <v>129</v>
      </c>
      <c r="AW209" s="15" t="s">
        <v>30</v>
      </c>
      <c r="AX209" s="15" t="s">
        <v>79</v>
      </c>
      <c r="AY209" s="173" t="s">
        <v>122</v>
      </c>
    </row>
    <row r="210" spans="1:65" s="2" customFormat="1" ht="21.75" customHeight="1">
      <c r="A210" s="33"/>
      <c r="B210" s="141"/>
      <c r="C210" s="142" t="s">
        <v>210</v>
      </c>
      <c r="D210" s="142" t="s">
        <v>125</v>
      </c>
      <c r="E210" s="143" t="s">
        <v>211</v>
      </c>
      <c r="F210" s="144" t="s">
        <v>212</v>
      </c>
      <c r="G210" s="145" t="s">
        <v>136</v>
      </c>
      <c r="H210" s="146">
        <v>2859.6019999999999</v>
      </c>
      <c r="I210" s="147"/>
      <c r="J210" s="148">
        <f>ROUND(I210*H210,2)</f>
        <v>0</v>
      </c>
      <c r="K210" s="149"/>
      <c r="L210" s="34"/>
      <c r="M210" s="150" t="s">
        <v>1</v>
      </c>
      <c r="N210" s="151" t="s">
        <v>40</v>
      </c>
      <c r="O210" s="59"/>
      <c r="P210" s="152">
        <f>O210*H210</f>
        <v>0</v>
      </c>
      <c r="Q210" s="152">
        <v>2.3000000000000001E-4</v>
      </c>
      <c r="R210" s="152">
        <f>Q210*H210</f>
        <v>0.65770845999999994</v>
      </c>
      <c r="S210" s="152">
        <v>0</v>
      </c>
      <c r="T210" s="15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4" t="s">
        <v>129</v>
      </c>
      <c r="AT210" s="154" t="s">
        <v>125</v>
      </c>
      <c r="AU210" s="154" t="s">
        <v>130</v>
      </c>
      <c r="AY210" s="18" t="s">
        <v>122</v>
      </c>
      <c r="BE210" s="155">
        <f>IF(N210="základná",J210,0)</f>
        <v>0</v>
      </c>
      <c r="BF210" s="155">
        <f>IF(N210="znížená",J210,0)</f>
        <v>0</v>
      </c>
      <c r="BG210" s="155">
        <f>IF(N210="zákl. prenesená",J210,0)</f>
        <v>0</v>
      </c>
      <c r="BH210" s="155">
        <f>IF(N210="zníž. prenesená",J210,0)</f>
        <v>0</v>
      </c>
      <c r="BI210" s="155">
        <f>IF(N210="nulová",J210,0)</f>
        <v>0</v>
      </c>
      <c r="BJ210" s="18" t="s">
        <v>130</v>
      </c>
      <c r="BK210" s="155">
        <f>ROUND(I210*H210,2)</f>
        <v>0</v>
      </c>
      <c r="BL210" s="18" t="s">
        <v>129</v>
      </c>
      <c r="BM210" s="154" t="s">
        <v>213</v>
      </c>
    </row>
    <row r="211" spans="1:65" s="14" customFormat="1">
      <c r="B211" s="165"/>
      <c r="D211" s="157" t="s">
        <v>132</v>
      </c>
      <c r="E211" s="166" t="s">
        <v>1</v>
      </c>
      <c r="F211" s="167" t="s">
        <v>214</v>
      </c>
      <c r="H211" s="166" t="s">
        <v>1</v>
      </c>
      <c r="I211" s="168"/>
      <c r="L211" s="165"/>
      <c r="M211" s="169"/>
      <c r="N211" s="170"/>
      <c r="O211" s="170"/>
      <c r="P211" s="170"/>
      <c r="Q211" s="170"/>
      <c r="R211" s="170"/>
      <c r="S211" s="170"/>
      <c r="T211" s="171"/>
      <c r="AT211" s="166" t="s">
        <v>132</v>
      </c>
      <c r="AU211" s="166" t="s">
        <v>130</v>
      </c>
      <c r="AV211" s="14" t="s">
        <v>79</v>
      </c>
      <c r="AW211" s="14" t="s">
        <v>30</v>
      </c>
      <c r="AX211" s="14" t="s">
        <v>74</v>
      </c>
      <c r="AY211" s="166" t="s">
        <v>122</v>
      </c>
    </row>
    <row r="212" spans="1:65" s="14" customFormat="1">
      <c r="B212" s="165"/>
      <c r="D212" s="157" t="s">
        <v>132</v>
      </c>
      <c r="E212" s="166" t="s">
        <v>1</v>
      </c>
      <c r="F212" s="167" t="s">
        <v>215</v>
      </c>
      <c r="H212" s="166" t="s">
        <v>1</v>
      </c>
      <c r="I212" s="168"/>
      <c r="L212" s="165"/>
      <c r="M212" s="169"/>
      <c r="N212" s="170"/>
      <c r="O212" s="170"/>
      <c r="P212" s="170"/>
      <c r="Q212" s="170"/>
      <c r="R212" s="170"/>
      <c r="S212" s="170"/>
      <c r="T212" s="171"/>
      <c r="AT212" s="166" t="s">
        <v>132</v>
      </c>
      <c r="AU212" s="166" t="s">
        <v>130</v>
      </c>
      <c r="AV212" s="14" t="s">
        <v>79</v>
      </c>
      <c r="AW212" s="14" t="s">
        <v>30</v>
      </c>
      <c r="AX212" s="14" t="s">
        <v>74</v>
      </c>
      <c r="AY212" s="166" t="s">
        <v>122</v>
      </c>
    </row>
    <row r="213" spans="1:65" s="13" customFormat="1">
      <c r="B213" s="156"/>
      <c r="D213" s="157" t="s">
        <v>132</v>
      </c>
      <c r="E213" s="158" t="s">
        <v>1</v>
      </c>
      <c r="F213" s="159" t="s">
        <v>216</v>
      </c>
      <c r="H213" s="160">
        <v>2859.6019999999999</v>
      </c>
      <c r="I213" s="161"/>
      <c r="L213" s="156"/>
      <c r="M213" s="162"/>
      <c r="N213" s="163"/>
      <c r="O213" s="163"/>
      <c r="P213" s="163"/>
      <c r="Q213" s="163"/>
      <c r="R213" s="163"/>
      <c r="S213" s="163"/>
      <c r="T213" s="164"/>
      <c r="AT213" s="158" t="s">
        <v>132</v>
      </c>
      <c r="AU213" s="158" t="s">
        <v>130</v>
      </c>
      <c r="AV213" s="13" t="s">
        <v>130</v>
      </c>
      <c r="AW213" s="13" t="s">
        <v>30</v>
      </c>
      <c r="AX213" s="13" t="s">
        <v>79</v>
      </c>
      <c r="AY213" s="158" t="s">
        <v>122</v>
      </c>
    </row>
    <row r="214" spans="1:65" s="2" customFormat="1" ht="21.75" customHeight="1">
      <c r="A214" s="33"/>
      <c r="B214" s="141"/>
      <c r="C214" s="142" t="s">
        <v>217</v>
      </c>
      <c r="D214" s="142" t="s">
        <v>125</v>
      </c>
      <c r="E214" s="143" t="s">
        <v>218</v>
      </c>
      <c r="F214" s="144" t="s">
        <v>219</v>
      </c>
      <c r="G214" s="145" t="s">
        <v>136</v>
      </c>
      <c r="H214" s="146">
        <v>1501.2909999999999</v>
      </c>
      <c r="I214" s="147"/>
      <c r="J214" s="148">
        <f>ROUND(I214*H214,2)</f>
        <v>0</v>
      </c>
      <c r="K214" s="149"/>
      <c r="L214" s="34"/>
      <c r="M214" s="150" t="s">
        <v>1</v>
      </c>
      <c r="N214" s="151" t="s">
        <v>40</v>
      </c>
      <c r="O214" s="59"/>
      <c r="P214" s="152">
        <f>O214*H214</f>
        <v>0</v>
      </c>
      <c r="Q214" s="152">
        <v>5.7600000000000004E-3</v>
      </c>
      <c r="R214" s="152">
        <f>Q214*H214</f>
        <v>8.6474361599999998</v>
      </c>
      <c r="S214" s="152">
        <v>0</v>
      </c>
      <c r="T214" s="153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4" t="s">
        <v>129</v>
      </c>
      <c r="AT214" s="154" t="s">
        <v>125</v>
      </c>
      <c r="AU214" s="154" t="s">
        <v>130</v>
      </c>
      <c r="AY214" s="18" t="s">
        <v>122</v>
      </c>
      <c r="BE214" s="155">
        <f>IF(N214="základná",J214,0)</f>
        <v>0</v>
      </c>
      <c r="BF214" s="155">
        <f>IF(N214="znížená",J214,0)</f>
        <v>0</v>
      </c>
      <c r="BG214" s="155">
        <f>IF(N214="zákl. prenesená",J214,0)</f>
        <v>0</v>
      </c>
      <c r="BH214" s="155">
        <f>IF(N214="zníž. prenesená",J214,0)</f>
        <v>0</v>
      </c>
      <c r="BI214" s="155">
        <f>IF(N214="nulová",J214,0)</f>
        <v>0</v>
      </c>
      <c r="BJ214" s="18" t="s">
        <v>130</v>
      </c>
      <c r="BK214" s="155">
        <f>ROUND(I214*H214,2)</f>
        <v>0</v>
      </c>
      <c r="BL214" s="18" t="s">
        <v>129</v>
      </c>
      <c r="BM214" s="154" t="s">
        <v>220</v>
      </c>
    </row>
    <row r="215" spans="1:65" s="14" customFormat="1">
      <c r="B215" s="165"/>
      <c r="D215" s="157" t="s">
        <v>132</v>
      </c>
      <c r="E215" s="166" t="s">
        <v>1</v>
      </c>
      <c r="F215" s="167" t="s">
        <v>214</v>
      </c>
      <c r="H215" s="166" t="s">
        <v>1</v>
      </c>
      <c r="I215" s="168"/>
      <c r="L215" s="165"/>
      <c r="M215" s="169"/>
      <c r="N215" s="170"/>
      <c r="O215" s="170"/>
      <c r="P215" s="170"/>
      <c r="Q215" s="170"/>
      <c r="R215" s="170"/>
      <c r="S215" s="170"/>
      <c r="T215" s="171"/>
      <c r="AT215" s="166" t="s">
        <v>132</v>
      </c>
      <c r="AU215" s="166" t="s">
        <v>130</v>
      </c>
      <c r="AV215" s="14" t="s">
        <v>79</v>
      </c>
      <c r="AW215" s="14" t="s">
        <v>30</v>
      </c>
      <c r="AX215" s="14" t="s">
        <v>74</v>
      </c>
      <c r="AY215" s="166" t="s">
        <v>122</v>
      </c>
    </row>
    <row r="216" spans="1:65" s="13" customFormat="1">
      <c r="B216" s="156"/>
      <c r="D216" s="157" t="s">
        <v>132</v>
      </c>
      <c r="E216" s="158" t="s">
        <v>1</v>
      </c>
      <c r="F216" s="159" t="s">
        <v>221</v>
      </c>
      <c r="H216" s="160">
        <v>1501.2909999999999</v>
      </c>
      <c r="I216" s="161"/>
      <c r="L216" s="156"/>
      <c r="M216" s="162"/>
      <c r="N216" s="163"/>
      <c r="O216" s="163"/>
      <c r="P216" s="163"/>
      <c r="Q216" s="163"/>
      <c r="R216" s="163"/>
      <c r="S216" s="163"/>
      <c r="T216" s="164"/>
      <c r="AT216" s="158" t="s">
        <v>132</v>
      </c>
      <c r="AU216" s="158" t="s">
        <v>130</v>
      </c>
      <c r="AV216" s="13" t="s">
        <v>130</v>
      </c>
      <c r="AW216" s="13" t="s">
        <v>30</v>
      </c>
      <c r="AX216" s="13" t="s">
        <v>79</v>
      </c>
      <c r="AY216" s="158" t="s">
        <v>122</v>
      </c>
    </row>
    <row r="217" spans="1:65" s="2" customFormat="1" ht="33" customHeight="1">
      <c r="A217" s="33"/>
      <c r="B217" s="141"/>
      <c r="C217" s="142" t="s">
        <v>222</v>
      </c>
      <c r="D217" s="142" t="s">
        <v>125</v>
      </c>
      <c r="E217" s="143" t="s">
        <v>223</v>
      </c>
      <c r="F217" s="144" t="s">
        <v>224</v>
      </c>
      <c r="G217" s="145" t="s">
        <v>136</v>
      </c>
      <c r="H217" s="146">
        <v>1211.57</v>
      </c>
      <c r="I217" s="147"/>
      <c r="J217" s="148">
        <f>ROUND(I217*H217,2)</f>
        <v>0</v>
      </c>
      <c r="K217" s="149"/>
      <c r="L217" s="34"/>
      <c r="M217" s="150" t="s">
        <v>1</v>
      </c>
      <c r="N217" s="151" t="s">
        <v>40</v>
      </c>
      <c r="O217" s="59"/>
      <c r="P217" s="152">
        <f>O217*H217</f>
        <v>0</v>
      </c>
      <c r="Q217" s="152">
        <v>2.76E-2</v>
      </c>
      <c r="R217" s="152">
        <f>Q217*H217</f>
        <v>33.439332</v>
      </c>
      <c r="S217" s="152">
        <v>0</v>
      </c>
      <c r="T217" s="15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4" t="s">
        <v>129</v>
      </c>
      <c r="AT217" s="154" t="s">
        <v>125</v>
      </c>
      <c r="AU217" s="154" t="s">
        <v>130</v>
      </c>
      <c r="AY217" s="18" t="s">
        <v>122</v>
      </c>
      <c r="BE217" s="155">
        <f>IF(N217="základná",J217,0)</f>
        <v>0</v>
      </c>
      <c r="BF217" s="155">
        <f>IF(N217="znížená",J217,0)</f>
        <v>0</v>
      </c>
      <c r="BG217" s="155">
        <f>IF(N217="zákl. prenesená",J217,0)</f>
        <v>0</v>
      </c>
      <c r="BH217" s="155">
        <f>IF(N217="zníž. prenesená",J217,0)</f>
        <v>0</v>
      </c>
      <c r="BI217" s="155">
        <f>IF(N217="nulová",J217,0)</f>
        <v>0</v>
      </c>
      <c r="BJ217" s="18" t="s">
        <v>130</v>
      </c>
      <c r="BK217" s="155">
        <f>ROUND(I217*H217,2)</f>
        <v>0</v>
      </c>
      <c r="BL217" s="18" t="s">
        <v>129</v>
      </c>
      <c r="BM217" s="154" t="s">
        <v>225</v>
      </c>
    </row>
    <row r="218" spans="1:65" s="14" customFormat="1">
      <c r="B218" s="165"/>
      <c r="D218" s="157" t="s">
        <v>132</v>
      </c>
      <c r="E218" s="166" t="s">
        <v>1</v>
      </c>
      <c r="F218" s="167" t="s">
        <v>139</v>
      </c>
      <c r="H218" s="166" t="s">
        <v>1</v>
      </c>
      <c r="I218" s="168"/>
      <c r="L218" s="165"/>
      <c r="M218" s="169"/>
      <c r="N218" s="170"/>
      <c r="O218" s="170"/>
      <c r="P218" s="170"/>
      <c r="Q218" s="170"/>
      <c r="R218" s="170"/>
      <c r="S218" s="170"/>
      <c r="T218" s="171"/>
      <c r="AT218" s="166" t="s">
        <v>132</v>
      </c>
      <c r="AU218" s="166" t="s">
        <v>130</v>
      </c>
      <c r="AV218" s="14" t="s">
        <v>79</v>
      </c>
      <c r="AW218" s="14" t="s">
        <v>30</v>
      </c>
      <c r="AX218" s="14" t="s">
        <v>74</v>
      </c>
      <c r="AY218" s="166" t="s">
        <v>122</v>
      </c>
    </row>
    <row r="219" spans="1:65" s="13" customFormat="1">
      <c r="B219" s="156"/>
      <c r="D219" s="157" t="s">
        <v>132</v>
      </c>
      <c r="E219" s="158" t="s">
        <v>1</v>
      </c>
      <c r="F219" s="159" t="s">
        <v>226</v>
      </c>
      <c r="H219" s="160">
        <v>228.22499999999999</v>
      </c>
      <c r="I219" s="161"/>
      <c r="L219" s="156"/>
      <c r="M219" s="162"/>
      <c r="N219" s="163"/>
      <c r="O219" s="163"/>
      <c r="P219" s="163"/>
      <c r="Q219" s="163"/>
      <c r="R219" s="163"/>
      <c r="S219" s="163"/>
      <c r="T219" s="164"/>
      <c r="AT219" s="158" t="s">
        <v>132</v>
      </c>
      <c r="AU219" s="158" t="s">
        <v>130</v>
      </c>
      <c r="AV219" s="13" t="s">
        <v>130</v>
      </c>
      <c r="AW219" s="13" t="s">
        <v>30</v>
      </c>
      <c r="AX219" s="13" t="s">
        <v>74</v>
      </c>
      <c r="AY219" s="158" t="s">
        <v>122</v>
      </c>
    </row>
    <row r="220" spans="1:65" s="13" customFormat="1">
      <c r="B220" s="156"/>
      <c r="D220" s="157" t="s">
        <v>132</v>
      </c>
      <c r="E220" s="158" t="s">
        <v>1</v>
      </c>
      <c r="F220" s="159" t="s">
        <v>227</v>
      </c>
      <c r="H220" s="160">
        <v>-54.6</v>
      </c>
      <c r="I220" s="161"/>
      <c r="L220" s="156"/>
      <c r="M220" s="162"/>
      <c r="N220" s="163"/>
      <c r="O220" s="163"/>
      <c r="P220" s="163"/>
      <c r="Q220" s="163"/>
      <c r="R220" s="163"/>
      <c r="S220" s="163"/>
      <c r="T220" s="164"/>
      <c r="AT220" s="158" t="s">
        <v>132</v>
      </c>
      <c r="AU220" s="158" t="s">
        <v>130</v>
      </c>
      <c r="AV220" s="13" t="s">
        <v>130</v>
      </c>
      <c r="AW220" s="13" t="s">
        <v>30</v>
      </c>
      <c r="AX220" s="13" t="s">
        <v>74</v>
      </c>
      <c r="AY220" s="158" t="s">
        <v>122</v>
      </c>
    </row>
    <row r="221" spans="1:65" s="16" customFormat="1">
      <c r="B221" s="180"/>
      <c r="D221" s="157" t="s">
        <v>132</v>
      </c>
      <c r="E221" s="181" t="s">
        <v>1</v>
      </c>
      <c r="F221" s="182" t="s">
        <v>186</v>
      </c>
      <c r="H221" s="183">
        <v>173.625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132</v>
      </c>
      <c r="AU221" s="181" t="s">
        <v>130</v>
      </c>
      <c r="AV221" s="16" t="s">
        <v>123</v>
      </c>
      <c r="AW221" s="16" t="s">
        <v>30</v>
      </c>
      <c r="AX221" s="16" t="s">
        <v>74</v>
      </c>
      <c r="AY221" s="181" t="s">
        <v>122</v>
      </c>
    </row>
    <row r="222" spans="1:65" s="14" customFormat="1">
      <c r="B222" s="165"/>
      <c r="D222" s="157" t="s">
        <v>132</v>
      </c>
      <c r="E222" s="166" t="s">
        <v>1</v>
      </c>
      <c r="F222" s="167" t="s">
        <v>176</v>
      </c>
      <c r="H222" s="166" t="s">
        <v>1</v>
      </c>
      <c r="I222" s="168"/>
      <c r="L222" s="165"/>
      <c r="M222" s="169"/>
      <c r="N222" s="170"/>
      <c r="O222" s="170"/>
      <c r="P222" s="170"/>
      <c r="Q222" s="170"/>
      <c r="R222" s="170"/>
      <c r="S222" s="170"/>
      <c r="T222" s="171"/>
      <c r="AT222" s="166" t="s">
        <v>132</v>
      </c>
      <c r="AU222" s="166" t="s">
        <v>130</v>
      </c>
      <c r="AV222" s="14" t="s">
        <v>79</v>
      </c>
      <c r="AW222" s="14" t="s">
        <v>30</v>
      </c>
      <c r="AX222" s="14" t="s">
        <v>74</v>
      </c>
      <c r="AY222" s="166" t="s">
        <v>122</v>
      </c>
    </row>
    <row r="223" spans="1:65" s="13" customFormat="1">
      <c r="B223" s="156"/>
      <c r="D223" s="157" t="s">
        <v>132</v>
      </c>
      <c r="E223" s="158" t="s">
        <v>1</v>
      </c>
      <c r="F223" s="159" t="s">
        <v>228</v>
      </c>
      <c r="H223" s="160">
        <v>24.795000000000002</v>
      </c>
      <c r="I223" s="161"/>
      <c r="L223" s="156"/>
      <c r="M223" s="162"/>
      <c r="N223" s="163"/>
      <c r="O223" s="163"/>
      <c r="P223" s="163"/>
      <c r="Q223" s="163"/>
      <c r="R223" s="163"/>
      <c r="S223" s="163"/>
      <c r="T223" s="164"/>
      <c r="AT223" s="158" t="s">
        <v>132</v>
      </c>
      <c r="AU223" s="158" t="s">
        <v>130</v>
      </c>
      <c r="AV223" s="13" t="s">
        <v>130</v>
      </c>
      <c r="AW223" s="13" t="s">
        <v>30</v>
      </c>
      <c r="AX223" s="13" t="s">
        <v>74</v>
      </c>
      <c r="AY223" s="158" t="s">
        <v>122</v>
      </c>
    </row>
    <row r="224" spans="1:65" s="13" customFormat="1">
      <c r="B224" s="156"/>
      <c r="D224" s="157" t="s">
        <v>132</v>
      </c>
      <c r="E224" s="158" t="s">
        <v>1</v>
      </c>
      <c r="F224" s="159" t="s">
        <v>229</v>
      </c>
      <c r="H224" s="160">
        <v>-9.9</v>
      </c>
      <c r="I224" s="161"/>
      <c r="L224" s="156"/>
      <c r="M224" s="162"/>
      <c r="N224" s="163"/>
      <c r="O224" s="163"/>
      <c r="P224" s="163"/>
      <c r="Q224" s="163"/>
      <c r="R224" s="163"/>
      <c r="S224" s="163"/>
      <c r="T224" s="164"/>
      <c r="AT224" s="158" t="s">
        <v>132</v>
      </c>
      <c r="AU224" s="158" t="s">
        <v>130</v>
      </c>
      <c r="AV224" s="13" t="s">
        <v>130</v>
      </c>
      <c r="AW224" s="13" t="s">
        <v>30</v>
      </c>
      <c r="AX224" s="13" t="s">
        <v>74</v>
      </c>
      <c r="AY224" s="158" t="s">
        <v>122</v>
      </c>
    </row>
    <row r="225" spans="2:51" s="13" customFormat="1">
      <c r="B225" s="156"/>
      <c r="D225" s="157" t="s">
        <v>132</v>
      </c>
      <c r="E225" s="158" t="s">
        <v>1</v>
      </c>
      <c r="F225" s="159" t="s">
        <v>230</v>
      </c>
      <c r="H225" s="160">
        <v>210.8</v>
      </c>
      <c r="I225" s="161"/>
      <c r="L225" s="156"/>
      <c r="M225" s="162"/>
      <c r="N225" s="163"/>
      <c r="O225" s="163"/>
      <c r="P225" s="163"/>
      <c r="Q225" s="163"/>
      <c r="R225" s="163"/>
      <c r="S225" s="163"/>
      <c r="T225" s="164"/>
      <c r="AT225" s="158" t="s">
        <v>132</v>
      </c>
      <c r="AU225" s="158" t="s">
        <v>130</v>
      </c>
      <c r="AV225" s="13" t="s">
        <v>130</v>
      </c>
      <c r="AW225" s="13" t="s">
        <v>30</v>
      </c>
      <c r="AX225" s="13" t="s">
        <v>74</v>
      </c>
      <c r="AY225" s="158" t="s">
        <v>122</v>
      </c>
    </row>
    <row r="226" spans="2:51" s="13" customFormat="1">
      <c r="B226" s="156"/>
      <c r="D226" s="157" t="s">
        <v>132</v>
      </c>
      <c r="E226" s="158" t="s">
        <v>1</v>
      </c>
      <c r="F226" s="159" t="s">
        <v>231</v>
      </c>
      <c r="H226" s="160">
        <v>167.42400000000001</v>
      </c>
      <c r="I226" s="161"/>
      <c r="L226" s="156"/>
      <c r="M226" s="162"/>
      <c r="N226" s="163"/>
      <c r="O226" s="163"/>
      <c r="P226" s="163"/>
      <c r="Q226" s="163"/>
      <c r="R226" s="163"/>
      <c r="S226" s="163"/>
      <c r="T226" s="164"/>
      <c r="AT226" s="158" t="s">
        <v>132</v>
      </c>
      <c r="AU226" s="158" t="s">
        <v>130</v>
      </c>
      <c r="AV226" s="13" t="s">
        <v>130</v>
      </c>
      <c r="AW226" s="13" t="s">
        <v>30</v>
      </c>
      <c r="AX226" s="13" t="s">
        <v>74</v>
      </c>
      <c r="AY226" s="158" t="s">
        <v>122</v>
      </c>
    </row>
    <row r="227" spans="2:51" s="13" customFormat="1">
      <c r="B227" s="156"/>
      <c r="D227" s="157" t="s">
        <v>132</v>
      </c>
      <c r="E227" s="158" t="s">
        <v>1</v>
      </c>
      <c r="F227" s="159" t="s">
        <v>232</v>
      </c>
      <c r="H227" s="160">
        <v>-39.78</v>
      </c>
      <c r="I227" s="161"/>
      <c r="L227" s="156"/>
      <c r="M227" s="162"/>
      <c r="N227" s="163"/>
      <c r="O227" s="163"/>
      <c r="P227" s="163"/>
      <c r="Q227" s="163"/>
      <c r="R227" s="163"/>
      <c r="S227" s="163"/>
      <c r="T227" s="164"/>
      <c r="AT227" s="158" t="s">
        <v>132</v>
      </c>
      <c r="AU227" s="158" t="s">
        <v>130</v>
      </c>
      <c r="AV227" s="13" t="s">
        <v>130</v>
      </c>
      <c r="AW227" s="13" t="s">
        <v>30</v>
      </c>
      <c r="AX227" s="13" t="s">
        <v>74</v>
      </c>
      <c r="AY227" s="158" t="s">
        <v>122</v>
      </c>
    </row>
    <row r="228" spans="2:51" s="16" customFormat="1">
      <c r="B228" s="180"/>
      <c r="D228" s="157" t="s">
        <v>132</v>
      </c>
      <c r="E228" s="181" t="s">
        <v>1</v>
      </c>
      <c r="F228" s="182" t="s">
        <v>186</v>
      </c>
      <c r="H228" s="183">
        <v>353.339</v>
      </c>
      <c r="I228" s="184"/>
      <c r="L228" s="180"/>
      <c r="M228" s="185"/>
      <c r="N228" s="186"/>
      <c r="O228" s="186"/>
      <c r="P228" s="186"/>
      <c r="Q228" s="186"/>
      <c r="R228" s="186"/>
      <c r="S228" s="186"/>
      <c r="T228" s="187"/>
      <c r="AT228" s="181" t="s">
        <v>132</v>
      </c>
      <c r="AU228" s="181" t="s">
        <v>130</v>
      </c>
      <c r="AV228" s="16" t="s">
        <v>123</v>
      </c>
      <c r="AW228" s="16" t="s">
        <v>30</v>
      </c>
      <c r="AX228" s="16" t="s">
        <v>74</v>
      </c>
      <c r="AY228" s="181" t="s">
        <v>122</v>
      </c>
    </row>
    <row r="229" spans="2:51" s="14" customFormat="1">
      <c r="B229" s="165"/>
      <c r="D229" s="157" t="s">
        <v>132</v>
      </c>
      <c r="E229" s="166" t="s">
        <v>1</v>
      </c>
      <c r="F229" s="167" t="s">
        <v>142</v>
      </c>
      <c r="H229" s="166" t="s">
        <v>1</v>
      </c>
      <c r="I229" s="168"/>
      <c r="L229" s="165"/>
      <c r="M229" s="169"/>
      <c r="N229" s="170"/>
      <c r="O229" s="170"/>
      <c r="P229" s="170"/>
      <c r="Q229" s="170"/>
      <c r="R229" s="170"/>
      <c r="S229" s="170"/>
      <c r="T229" s="171"/>
      <c r="AT229" s="166" t="s">
        <v>132</v>
      </c>
      <c r="AU229" s="166" t="s">
        <v>130</v>
      </c>
      <c r="AV229" s="14" t="s">
        <v>79</v>
      </c>
      <c r="AW229" s="14" t="s">
        <v>30</v>
      </c>
      <c r="AX229" s="14" t="s">
        <v>74</v>
      </c>
      <c r="AY229" s="166" t="s">
        <v>122</v>
      </c>
    </row>
    <row r="230" spans="2:51" s="13" customFormat="1">
      <c r="B230" s="156"/>
      <c r="D230" s="157" t="s">
        <v>132</v>
      </c>
      <c r="E230" s="158" t="s">
        <v>1</v>
      </c>
      <c r="F230" s="159" t="s">
        <v>233</v>
      </c>
      <c r="H230" s="160">
        <v>228.22499999999999</v>
      </c>
      <c r="I230" s="161"/>
      <c r="L230" s="156"/>
      <c r="M230" s="162"/>
      <c r="N230" s="163"/>
      <c r="O230" s="163"/>
      <c r="P230" s="163"/>
      <c r="Q230" s="163"/>
      <c r="R230" s="163"/>
      <c r="S230" s="163"/>
      <c r="T230" s="164"/>
      <c r="AT230" s="158" t="s">
        <v>132</v>
      </c>
      <c r="AU230" s="158" t="s">
        <v>130</v>
      </c>
      <c r="AV230" s="13" t="s">
        <v>130</v>
      </c>
      <c r="AW230" s="13" t="s">
        <v>30</v>
      </c>
      <c r="AX230" s="13" t="s">
        <v>74</v>
      </c>
      <c r="AY230" s="158" t="s">
        <v>122</v>
      </c>
    </row>
    <row r="231" spans="2:51" s="13" customFormat="1">
      <c r="B231" s="156"/>
      <c r="D231" s="157" t="s">
        <v>132</v>
      </c>
      <c r="E231" s="158" t="s">
        <v>1</v>
      </c>
      <c r="F231" s="159" t="s">
        <v>227</v>
      </c>
      <c r="H231" s="160">
        <v>-54.6</v>
      </c>
      <c r="I231" s="161"/>
      <c r="L231" s="156"/>
      <c r="M231" s="162"/>
      <c r="N231" s="163"/>
      <c r="O231" s="163"/>
      <c r="P231" s="163"/>
      <c r="Q231" s="163"/>
      <c r="R231" s="163"/>
      <c r="S231" s="163"/>
      <c r="T231" s="164"/>
      <c r="AT231" s="158" t="s">
        <v>132</v>
      </c>
      <c r="AU231" s="158" t="s">
        <v>130</v>
      </c>
      <c r="AV231" s="13" t="s">
        <v>130</v>
      </c>
      <c r="AW231" s="13" t="s">
        <v>30</v>
      </c>
      <c r="AX231" s="13" t="s">
        <v>74</v>
      </c>
      <c r="AY231" s="158" t="s">
        <v>122</v>
      </c>
    </row>
    <row r="232" spans="2:51" s="13" customFormat="1">
      <c r="B232" s="156"/>
      <c r="D232" s="157" t="s">
        <v>132</v>
      </c>
      <c r="E232" s="158" t="s">
        <v>1</v>
      </c>
      <c r="F232" s="159" t="s">
        <v>234</v>
      </c>
      <c r="H232" s="160">
        <v>33.277999999999999</v>
      </c>
      <c r="I232" s="161"/>
      <c r="L232" s="156"/>
      <c r="M232" s="162"/>
      <c r="N232" s="163"/>
      <c r="O232" s="163"/>
      <c r="P232" s="163"/>
      <c r="Q232" s="163"/>
      <c r="R232" s="163"/>
      <c r="S232" s="163"/>
      <c r="T232" s="164"/>
      <c r="AT232" s="158" t="s">
        <v>132</v>
      </c>
      <c r="AU232" s="158" t="s">
        <v>130</v>
      </c>
      <c r="AV232" s="13" t="s">
        <v>130</v>
      </c>
      <c r="AW232" s="13" t="s">
        <v>30</v>
      </c>
      <c r="AX232" s="13" t="s">
        <v>74</v>
      </c>
      <c r="AY232" s="158" t="s">
        <v>122</v>
      </c>
    </row>
    <row r="233" spans="2:51" s="13" customFormat="1">
      <c r="B233" s="156"/>
      <c r="D233" s="157" t="s">
        <v>132</v>
      </c>
      <c r="E233" s="158" t="s">
        <v>1</v>
      </c>
      <c r="F233" s="159" t="s">
        <v>235</v>
      </c>
      <c r="H233" s="160">
        <v>-11.52</v>
      </c>
      <c r="I233" s="161"/>
      <c r="L233" s="156"/>
      <c r="M233" s="162"/>
      <c r="N233" s="163"/>
      <c r="O233" s="163"/>
      <c r="P233" s="163"/>
      <c r="Q233" s="163"/>
      <c r="R233" s="163"/>
      <c r="S233" s="163"/>
      <c r="T233" s="164"/>
      <c r="AT233" s="158" t="s">
        <v>132</v>
      </c>
      <c r="AU233" s="158" t="s">
        <v>130</v>
      </c>
      <c r="AV233" s="13" t="s">
        <v>130</v>
      </c>
      <c r="AW233" s="13" t="s">
        <v>30</v>
      </c>
      <c r="AX233" s="13" t="s">
        <v>74</v>
      </c>
      <c r="AY233" s="158" t="s">
        <v>122</v>
      </c>
    </row>
    <row r="234" spans="2:51" s="16" customFormat="1">
      <c r="B234" s="180"/>
      <c r="D234" s="157" t="s">
        <v>132</v>
      </c>
      <c r="E234" s="181" t="s">
        <v>1</v>
      </c>
      <c r="F234" s="182" t="s">
        <v>186</v>
      </c>
      <c r="H234" s="183">
        <v>195.38300000000001</v>
      </c>
      <c r="I234" s="184"/>
      <c r="L234" s="180"/>
      <c r="M234" s="185"/>
      <c r="N234" s="186"/>
      <c r="O234" s="186"/>
      <c r="P234" s="186"/>
      <c r="Q234" s="186"/>
      <c r="R234" s="186"/>
      <c r="S234" s="186"/>
      <c r="T234" s="187"/>
      <c r="AT234" s="181" t="s">
        <v>132</v>
      </c>
      <c r="AU234" s="181" t="s">
        <v>130</v>
      </c>
      <c r="AV234" s="16" t="s">
        <v>123</v>
      </c>
      <c r="AW234" s="16" t="s">
        <v>30</v>
      </c>
      <c r="AX234" s="16" t="s">
        <v>74</v>
      </c>
      <c r="AY234" s="181" t="s">
        <v>122</v>
      </c>
    </row>
    <row r="235" spans="2:51" s="14" customFormat="1">
      <c r="B235" s="165"/>
      <c r="D235" s="157" t="s">
        <v>132</v>
      </c>
      <c r="E235" s="166" t="s">
        <v>1</v>
      </c>
      <c r="F235" s="167" t="s">
        <v>147</v>
      </c>
      <c r="H235" s="166" t="s">
        <v>1</v>
      </c>
      <c r="I235" s="168"/>
      <c r="L235" s="165"/>
      <c r="M235" s="169"/>
      <c r="N235" s="170"/>
      <c r="O235" s="170"/>
      <c r="P235" s="170"/>
      <c r="Q235" s="170"/>
      <c r="R235" s="170"/>
      <c r="S235" s="170"/>
      <c r="T235" s="171"/>
      <c r="AT235" s="166" t="s">
        <v>132</v>
      </c>
      <c r="AU235" s="166" t="s">
        <v>130</v>
      </c>
      <c r="AV235" s="14" t="s">
        <v>79</v>
      </c>
      <c r="AW235" s="14" t="s">
        <v>30</v>
      </c>
      <c r="AX235" s="14" t="s">
        <v>74</v>
      </c>
      <c r="AY235" s="166" t="s">
        <v>122</v>
      </c>
    </row>
    <row r="236" spans="2:51" s="13" customFormat="1">
      <c r="B236" s="156"/>
      <c r="D236" s="157" t="s">
        <v>132</v>
      </c>
      <c r="E236" s="158" t="s">
        <v>1</v>
      </c>
      <c r="F236" s="159" t="s">
        <v>236</v>
      </c>
      <c r="H236" s="160">
        <v>161.5</v>
      </c>
      <c r="I236" s="161"/>
      <c r="L236" s="156"/>
      <c r="M236" s="162"/>
      <c r="N236" s="163"/>
      <c r="O236" s="163"/>
      <c r="P236" s="163"/>
      <c r="Q236" s="163"/>
      <c r="R236" s="163"/>
      <c r="S236" s="163"/>
      <c r="T236" s="164"/>
      <c r="AT236" s="158" t="s">
        <v>132</v>
      </c>
      <c r="AU236" s="158" t="s">
        <v>130</v>
      </c>
      <c r="AV236" s="13" t="s">
        <v>130</v>
      </c>
      <c r="AW236" s="13" t="s">
        <v>30</v>
      </c>
      <c r="AX236" s="13" t="s">
        <v>74</v>
      </c>
      <c r="AY236" s="158" t="s">
        <v>122</v>
      </c>
    </row>
    <row r="237" spans="2:51" s="13" customFormat="1">
      <c r="B237" s="156"/>
      <c r="D237" s="157" t="s">
        <v>132</v>
      </c>
      <c r="E237" s="158" t="s">
        <v>1</v>
      </c>
      <c r="F237" s="159" t="s">
        <v>237</v>
      </c>
      <c r="H237" s="160">
        <v>-9</v>
      </c>
      <c r="I237" s="161"/>
      <c r="L237" s="156"/>
      <c r="M237" s="162"/>
      <c r="N237" s="163"/>
      <c r="O237" s="163"/>
      <c r="P237" s="163"/>
      <c r="Q237" s="163"/>
      <c r="R237" s="163"/>
      <c r="S237" s="163"/>
      <c r="T237" s="164"/>
      <c r="AT237" s="158" t="s">
        <v>132</v>
      </c>
      <c r="AU237" s="158" t="s">
        <v>130</v>
      </c>
      <c r="AV237" s="13" t="s">
        <v>130</v>
      </c>
      <c r="AW237" s="13" t="s">
        <v>30</v>
      </c>
      <c r="AX237" s="13" t="s">
        <v>74</v>
      </c>
      <c r="AY237" s="158" t="s">
        <v>122</v>
      </c>
    </row>
    <row r="238" spans="2:51" s="13" customFormat="1">
      <c r="B238" s="156"/>
      <c r="D238" s="157" t="s">
        <v>132</v>
      </c>
      <c r="E238" s="158" t="s">
        <v>1</v>
      </c>
      <c r="F238" s="159" t="s">
        <v>238</v>
      </c>
      <c r="H238" s="160">
        <v>134.63300000000001</v>
      </c>
      <c r="I238" s="161"/>
      <c r="L238" s="156"/>
      <c r="M238" s="162"/>
      <c r="N238" s="163"/>
      <c r="O238" s="163"/>
      <c r="P238" s="163"/>
      <c r="Q238" s="163"/>
      <c r="R238" s="163"/>
      <c r="S238" s="163"/>
      <c r="T238" s="164"/>
      <c r="AT238" s="158" t="s">
        <v>132</v>
      </c>
      <c r="AU238" s="158" t="s">
        <v>130</v>
      </c>
      <c r="AV238" s="13" t="s">
        <v>130</v>
      </c>
      <c r="AW238" s="13" t="s">
        <v>30</v>
      </c>
      <c r="AX238" s="13" t="s">
        <v>74</v>
      </c>
      <c r="AY238" s="158" t="s">
        <v>122</v>
      </c>
    </row>
    <row r="239" spans="2:51" s="13" customFormat="1">
      <c r="B239" s="156"/>
      <c r="D239" s="157" t="s">
        <v>132</v>
      </c>
      <c r="E239" s="158" t="s">
        <v>1</v>
      </c>
      <c r="F239" s="159" t="s">
        <v>239</v>
      </c>
      <c r="H239" s="160">
        <v>-34.56</v>
      </c>
      <c r="I239" s="161"/>
      <c r="L239" s="156"/>
      <c r="M239" s="162"/>
      <c r="N239" s="163"/>
      <c r="O239" s="163"/>
      <c r="P239" s="163"/>
      <c r="Q239" s="163"/>
      <c r="R239" s="163"/>
      <c r="S239" s="163"/>
      <c r="T239" s="164"/>
      <c r="AT239" s="158" t="s">
        <v>132</v>
      </c>
      <c r="AU239" s="158" t="s">
        <v>130</v>
      </c>
      <c r="AV239" s="13" t="s">
        <v>130</v>
      </c>
      <c r="AW239" s="13" t="s">
        <v>30</v>
      </c>
      <c r="AX239" s="13" t="s">
        <v>74</v>
      </c>
      <c r="AY239" s="158" t="s">
        <v>122</v>
      </c>
    </row>
    <row r="240" spans="2:51" s="13" customFormat="1">
      <c r="B240" s="156"/>
      <c r="D240" s="157" t="s">
        <v>132</v>
      </c>
      <c r="E240" s="158" t="s">
        <v>1</v>
      </c>
      <c r="F240" s="159" t="s">
        <v>240</v>
      </c>
      <c r="H240" s="160">
        <v>-10.5</v>
      </c>
      <c r="I240" s="161"/>
      <c r="L240" s="156"/>
      <c r="M240" s="162"/>
      <c r="N240" s="163"/>
      <c r="O240" s="163"/>
      <c r="P240" s="163"/>
      <c r="Q240" s="163"/>
      <c r="R240" s="163"/>
      <c r="S240" s="163"/>
      <c r="T240" s="164"/>
      <c r="AT240" s="158" t="s">
        <v>132</v>
      </c>
      <c r="AU240" s="158" t="s">
        <v>130</v>
      </c>
      <c r="AV240" s="13" t="s">
        <v>130</v>
      </c>
      <c r="AW240" s="13" t="s">
        <v>30</v>
      </c>
      <c r="AX240" s="13" t="s">
        <v>74</v>
      </c>
      <c r="AY240" s="158" t="s">
        <v>122</v>
      </c>
    </row>
    <row r="241" spans="1:65" s="13" customFormat="1">
      <c r="B241" s="156"/>
      <c r="D241" s="157" t="s">
        <v>132</v>
      </c>
      <c r="E241" s="158" t="s">
        <v>1</v>
      </c>
      <c r="F241" s="159" t="s">
        <v>241</v>
      </c>
      <c r="H241" s="160">
        <v>132.72</v>
      </c>
      <c r="I241" s="161"/>
      <c r="L241" s="156"/>
      <c r="M241" s="162"/>
      <c r="N241" s="163"/>
      <c r="O241" s="163"/>
      <c r="P241" s="163"/>
      <c r="Q241" s="163"/>
      <c r="R241" s="163"/>
      <c r="S241" s="163"/>
      <c r="T241" s="164"/>
      <c r="AT241" s="158" t="s">
        <v>132</v>
      </c>
      <c r="AU241" s="158" t="s">
        <v>130</v>
      </c>
      <c r="AV241" s="13" t="s">
        <v>130</v>
      </c>
      <c r="AW241" s="13" t="s">
        <v>30</v>
      </c>
      <c r="AX241" s="13" t="s">
        <v>74</v>
      </c>
      <c r="AY241" s="158" t="s">
        <v>122</v>
      </c>
    </row>
    <row r="242" spans="1:65" s="13" customFormat="1">
      <c r="B242" s="156"/>
      <c r="D242" s="157" t="s">
        <v>132</v>
      </c>
      <c r="E242" s="158" t="s">
        <v>1</v>
      </c>
      <c r="F242" s="159" t="s">
        <v>242</v>
      </c>
      <c r="H242" s="160">
        <v>-13.2</v>
      </c>
      <c r="I242" s="161"/>
      <c r="L242" s="156"/>
      <c r="M242" s="162"/>
      <c r="N242" s="163"/>
      <c r="O242" s="163"/>
      <c r="P242" s="163"/>
      <c r="Q242" s="163"/>
      <c r="R242" s="163"/>
      <c r="S242" s="163"/>
      <c r="T242" s="164"/>
      <c r="AT242" s="158" t="s">
        <v>132</v>
      </c>
      <c r="AU242" s="158" t="s">
        <v>130</v>
      </c>
      <c r="AV242" s="13" t="s">
        <v>130</v>
      </c>
      <c r="AW242" s="13" t="s">
        <v>30</v>
      </c>
      <c r="AX242" s="13" t="s">
        <v>74</v>
      </c>
      <c r="AY242" s="158" t="s">
        <v>122</v>
      </c>
    </row>
    <row r="243" spans="1:65" s="13" customFormat="1">
      <c r="B243" s="156"/>
      <c r="D243" s="157" t="s">
        <v>132</v>
      </c>
      <c r="E243" s="158" t="s">
        <v>1</v>
      </c>
      <c r="F243" s="159" t="s">
        <v>243</v>
      </c>
      <c r="H243" s="160">
        <v>-23.04</v>
      </c>
      <c r="I243" s="161"/>
      <c r="L243" s="156"/>
      <c r="M243" s="162"/>
      <c r="N243" s="163"/>
      <c r="O243" s="163"/>
      <c r="P243" s="163"/>
      <c r="Q243" s="163"/>
      <c r="R243" s="163"/>
      <c r="S243" s="163"/>
      <c r="T243" s="164"/>
      <c r="AT243" s="158" t="s">
        <v>132</v>
      </c>
      <c r="AU243" s="158" t="s">
        <v>130</v>
      </c>
      <c r="AV243" s="13" t="s">
        <v>130</v>
      </c>
      <c r="AW243" s="13" t="s">
        <v>30</v>
      </c>
      <c r="AX243" s="13" t="s">
        <v>74</v>
      </c>
      <c r="AY243" s="158" t="s">
        <v>122</v>
      </c>
    </row>
    <row r="244" spans="1:65" s="16" customFormat="1">
      <c r="B244" s="180"/>
      <c r="D244" s="157" t="s">
        <v>132</v>
      </c>
      <c r="E244" s="181" t="s">
        <v>1</v>
      </c>
      <c r="F244" s="182" t="s">
        <v>186</v>
      </c>
      <c r="H244" s="183">
        <v>338.553</v>
      </c>
      <c r="I244" s="184"/>
      <c r="L244" s="180"/>
      <c r="M244" s="185"/>
      <c r="N244" s="186"/>
      <c r="O244" s="186"/>
      <c r="P244" s="186"/>
      <c r="Q244" s="186"/>
      <c r="R244" s="186"/>
      <c r="S244" s="186"/>
      <c r="T244" s="187"/>
      <c r="AT244" s="181" t="s">
        <v>132</v>
      </c>
      <c r="AU244" s="181" t="s">
        <v>130</v>
      </c>
      <c r="AV244" s="16" t="s">
        <v>123</v>
      </c>
      <c r="AW244" s="16" t="s">
        <v>30</v>
      </c>
      <c r="AX244" s="16" t="s">
        <v>74</v>
      </c>
      <c r="AY244" s="181" t="s">
        <v>122</v>
      </c>
    </row>
    <row r="245" spans="1:65" s="14" customFormat="1">
      <c r="B245" s="165"/>
      <c r="D245" s="157" t="s">
        <v>132</v>
      </c>
      <c r="E245" s="166" t="s">
        <v>1</v>
      </c>
      <c r="F245" s="167" t="s">
        <v>244</v>
      </c>
      <c r="H245" s="166" t="s">
        <v>1</v>
      </c>
      <c r="I245" s="168"/>
      <c r="L245" s="165"/>
      <c r="M245" s="169"/>
      <c r="N245" s="170"/>
      <c r="O245" s="170"/>
      <c r="P245" s="170"/>
      <c r="Q245" s="170"/>
      <c r="R245" s="170"/>
      <c r="S245" s="170"/>
      <c r="T245" s="171"/>
      <c r="AT245" s="166" t="s">
        <v>132</v>
      </c>
      <c r="AU245" s="166" t="s">
        <v>130</v>
      </c>
      <c r="AV245" s="14" t="s">
        <v>79</v>
      </c>
      <c r="AW245" s="14" t="s">
        <v>30</v>
      </c>
      <c r="AX245" s="14" t="s">
        <v>74</v>
      </c>
      <c r="AY245" s="166" t="s">
        <v>122</v>
      </c>
    </row>
    <row r="246" spans="1:65" s="13" customFormat="1">
      <c r="B246" s="156"/>
      <c r="D246" s="157" t="s">
        <v>132</v>
      </c>
      <c r="E246" s="158" t="s">
        <v>1</v>
      </c>
      <c r="F246" s="159" t="s">
        <v>245</v>
      </c>
      <c r="H246" s="160">
        <v>98.82</v>
      </c>
      <c r="I246" s="161"/>
      <c r="L246" s="156"/>
      <c r="M246" s="162"/>
      <c r="N246" s="163"/>
      <c r="O246" s="163"/>
      <c r="P246" s="163"/>
      <c r="Q246" s="163"/>
      <c r="R246" s="163"/>
      <c r="S246" s="163"/>
      <c r="T246" s="164"/>
      <c r="AT246" s="158" t="s">
        <v>132</v>
      </c>
      <c r="AU246" s="158" t="s">
        <v>130</v>
      </c>
      <c r="AV246" s="13" t="s">
        <v>130</v>
      </c>
      <c r="AW246" s="13" t="s">
        <v>30</v>
      </c>
      <c r="AX246" s="13" t="s">
        <v>74</v>
      </c>
      <c r="AY246" s="158" t="s">
        <v>122</v>
      </c>
    </row>
    <row r="247" spans="1:65" s="13" customFormat="1">
      <c r="B247" s="156"/>
      <c r="D247" s="157" t="s">
        <v>132</v>
      </c>
      <c r="E247" s="158" t="s">
        <v>1</v>
      </c>
      <c r="F247" s="159" t="s">
        <v>237</v>
      </c>
      <c r="H247" s="160">
        <v>-9</v>
      </c>
      <c r="I247" s="161"/>
      <c r="L247" s="156"/>
      <c r="M247" s="162"/>
      <c r="N247" s="163"/>
      <c r="O247" s="163"/>
      <c r="P247" s="163"/>
      <c r="Q247" s="163"/>
      <c r="R247" s="163"/>
      <c r="S247" s="163"/>
      <c r="T247" s="164"/>
      <c r="AT247" s="158" t="s">
        <v>132</v>
      </c>
      <c r="AU247" s="158" t="s">
        <v>130</v>
      </c>
      <c r="AV247" s="13" t="s">
        <v>130</v>
      </c>
      <c r="AW247" s="13" t="s">
        <v>30</v>
      </c>
      <c r="AX247" s="13" t="s">
        <v>74</v>
      </c>
      <c r="AY247" s="158" t="s">
        <v>122</v>
      </c>
    </row>
    <row r="248" spans="1:65" s="13" customFormat="1">
      <c r="B248" s="156"/>
      <c r="D248" s="157" t="s">
        <v>132</v>
      </c>
      <c r="E248" s="158" t="s">
        <v>1</v>
      </c>
      <c r="F248" s="159" t="s">
        <v>246</v>
      </c>
      <c r="H248" s="160">
        <v>59.16</v>
      </c>
      <c r="I248" s="161"/>
      <c r="L248" s="156"/>
      <c r="M248" s="162"/>
      <c r="N248" s="163"/>
      <c r="O248" s="163"/>
      <c r="P248" s="163"/>
      <c r="Q248" s="163"/>
      <c r="R248" s="163"/>
      <c r="S248" s="163"/>
      <c r="T248" s="164"/>
      <c r="AT248" s="158" t="s">
        <v>132</v>
      </c>
      <c r="AU248" s="158" t="s">
        <v>130</v>
      </c>
      <c r="AV248" s="13" t="s">
        <v>130</v>
      </c>
      <c r="AW248" s="13" t="s">
        <v>30</v>
      </c>
      <c r="AX248" s="13" t="s">
        <v>74</v>
      </c>
      <c r="AY248" s="158" t="s">
        <v>122</v>
      </c>
    </row>
    <row r="249" spans="1:65" s="13" customFormat="1">
      <c r="B249" s="156"/>
      <c r="D249" s="157" t="s">
        <v>132</v>
      </c>
      <c r="E249" s="158" t="s">
        <v>1</v>
      </c>
      <c r="F249" s="159" t="s">
        <v>247</v>
      </c>
      <c r="H249" s="160">
        <v>-24</v>
      </c>
      <c r="I249" s="161"/>
      <c r="L249" s="156"/>
      <c r="M249" s="162"/>
      <c r="N249" s="163"/>
      <c r="O249" s="163"/>
      <c r="P249" s="163"/>
      <c r="Q249" s="163"/>
      <c r="R249" s="163"/>
      <c r="S249" s="163"/>
      <c r="T249" s="164"/>
      <c r="AT249" s="158" t="s">
        <v>132</v>
      </c>
      <c r="AU249" s="158" t="s">
        <v>130</v>
      </c>
      <c r="AV249" s="13" t="s">
        <v>130</v>
      </c>
      <c r="AW249" s="13" t="s">
        <v>30</v>
      </c>
      <c r="AX249" s="13" t="s">
        <v>74</v>
      </c>
      <c r="AY249" s="158" t="s">
        <v>122</v>
      </c>
    </row>
    <row r="250" spans="1:65" s="16" customFormat="1">
      <c r="B250" s="180"/>
      <c r="D250" s="157" t="s">
        <v>132</v>
      </c>
      <c r="E250" s="181" t="s">
        <v>1</v>
      </c>
      <c r="F250" s="182" t="s">
        <v>186</v>
      </c>
      <c r="H250" s="183">
        <v>124.98</v>
      </c>
      <c r="I250" s="184"/>
      <c r="L250" s="180"/>
      <c r="M250" s="185"/>
      <c r="N250" s="186"/>
      <c r="O250" s="186"/>
      <c r="P250" s="186"/>
      <c r="Q250" s="186"/>
      <c r="R250" s="186"/>
      <c r="S250" s="186"/>
      <c r="T250" s="187"/>
      <c r="AT250" s="181" t="s">
        <v>132</v>
      </c>
      <c r="AU250" s="181" t="s">
        <v>130</v>
      </c>
      <c r="AV250" s="16" t="s">
        <v>123</v>
      </c>
      <c r="AW250" s="16" t="s">
        <v>30</v>
      </c>
      <c r="AX250" s="16" t="s">
        <v>74</v>
      </c>
      <c r="AY250" s="181" t="s">
        <v>122</v>
      </c>
    </row>
    <row r="251" spans="1:65" s="14" customFormat="1">
      <c r="B251" s="165"/>
      <c r="D251" s="157" t="s">
        <v>132</v>
      </c>
      <c r="E251" s="166" t="s">
        <v>1</v>
      </c>
      <c r="F251" s="167" t="s">
        <v>248</v>
      </c>
      <c r="H251" s="166" t="s">
        <v>1</v>
      </c>
      <c r="I251" s="168"/>
      <c r="L251" s="165"/>
      <c r="M251" s="169"/>
      <c r="N251" s="170"/>
      <c r="O251" s="170"/>
      <c r="P251" s="170"/>
      <c r="Q251" s="170"/>
      <c r="R251" s="170"/>
      <c r="S251" s="170"/>
      <c r="T251" s="171"/>
      <c r="AT251" s="166" t="s">
        <v>132</v>
      </c>
      <c r="AU251" s="166" t="s">
        <v>130</v>
      </c>
      <c r="AV251" s="14" t="s">
        <v>79</v>
      </c>
      <c r="AW251" s="14" t="s">
        <v>30</v>
      </c>
      <c r="AX251" s="14" t="s">
        <v>74</v>
      </c>
      <c r="AY251" s="166" t="s">
        <v>122</v>
      </c>
    </row>
    <row r="252" spans="1:65" s="13" customFormat="1">
      <c r="B252" s="156"/>
      <c r="D252" s="157" t="s">
        <v>132</v>
      </c>
      <c r="E252" s="158" t="s">
        <v>1</v>
      </c>
      <c r="F252" s="159" t="s">
        <v>249</v>
      </c>
      <c r="H252" s="160">
        <v>25.69</v>
      </c>
      <c r="I252" s="161"/>
      <c r="L252" s="156"/>
      <c r="M252" s="162"/>
      <c r="N252" s="163"/>
      <c r="O252" s="163"/>
      <c r="P252" s="163"/>
      <c r="Q252" s="163"/>
      <c r="R252" s="163"/>
      <c r="S252" s="163"/>
      <c r="T252" s="164"/>
      <c r="AT252" s="158" t="s">
        <v>132</v>
      </c>
      <c r="AU252" s="158" t="s">
        <v>130</v>
      </c>
      <c r="AV252" s="13" t="s">
        <v>130</v>
      </c>
      <c r="AW252" s="13" t="s">
        <v>30</v>
      </c>
      <c r="AX252" s="13" t="s">
        <v>74</v>
      </c>
      <c r="AY252" s="158" t="s">
        <v>122</v>
      </c>
    </row>
    <row r="253" spans="1:65" s="15" customFormat="1">
      <c r="B253" s="172"/>
      <c r="D253" s="157" t="s">
        <v>132</v>
      </c>
      <c r="E253" s="173" t="s">
        <v>1</v>
      </c>
      <c r="F253" s="174" t="s">
        <v>143</v>
      </c>
      <c r="H253" s="175">
        <v>1211.57</v>
      </c>
      <c r="I253" s="176"/>
      <c r="L253" s="172"/>
      <c r="M253" s="177"/>
      <c r="N253" s="178"/>
      <c r="O253" s="178"/>
      <c r="P253" s="178"/>
      <c r="Q253" s="178"/>
      <c r="R253" s="178"/>
      <c r="S253" s="178"/>
      <c r="T253" s="179"/>
      <c r="AT253" s="173" t="s">
        <v>132</v>
      </c>
      <c r="AU253" s="173" t="s">
        <v>130</v>
      </c>
      <c r="AV253" s="15" t="s">
        <v>129</v>
      </c>
      <c r="AW253" s="15" t="s">
        <v>30</v>
      </c>
      <c r="AX253" s="15" t="s">
        <v>79</v>
      </c>
      <c r="AY253" s="173" t="s">
        <v>122</v>
      </c>
    </row>
    <row r="254" spans="1:65" s="2" customFormat="1" ht="33" customHeight="1">
      <c r="A254" s="33"/>
      <c r="B254" s="141"/>
      <c r="C254" s="142" t="s">
        <v>250</v>
      </c>
      <c r="D254" s="142" t="s">
        <v>125</v>
      </c>
      <c r="E254" s="143" t="s">
        <v>251</v>
      </c>
      <c r="F254" s="144" t="s">
        <v>252</v>
      </c>
      <c r="G254" s="145" t="s">
        <v>136</v>
      </c>
      <c r="H254" s="146">
        <v>27.84</v>
      </c>
      <c r="I254" s="147"/>
      <c r="J254" s="148">
        <f>ROUND(I254*H254,2)</f>
        <v>0</v>
      </c>
      <c r="K254" s="149"/>
      <c r="L254" s="34"/>
      <c r="M254" s="150" t="s">
        <v>1</v>
      </c>
      <c r="N254" s="151" t="s">
        <v>40</v>
      </c>
      <c r="O254" s="59"/>
      <c r="P254" s="152">
        <f>O254*H254</f>
        <v>0</v>
      </c>
      <c r="Q254" s="152">
        <v>3.49E-2</v>
      </c>
      <c r="R254" s="152">
        <f>Q254*H254</f>
        <v>0.97161600000000004</v>
      </c>
      <c r="S254" s="152">
        <v>0</v>
      </c>
      <c r="T254" s="15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4" t="s">
        <v>129</v>
      </c>
      <c r="AT254" s="154" t="s">
        <v>125</v>
      </c>
      <c r="AU254" s="154" t="s">
        <v>130</v>
      </c>
      <c r="AY254" s="18" t="s">
        <v>122</v>
      </c>
      <c r="BE254" s="155">
        <f>IF(N254="základná",J254,0)</f>
        <v>0</v>
      </c>
      <c r="BF254" s="155">
        <f>IF(N254="znížená",J254,0)</f>
        <v>0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8" t="s">
        <v>130</v>
      </c>
      <c r="BK254" s="155">
        <f>ROUND(I254*H254,2)</f>
        <v>0</v>
      </c>
      <c r="BL254" s="18" t="s">
        <v>129</v>
      </c>
      <c r="BM254" s="154" t="s">
        <v>253</v>
      </c>
    </row>
    <row r="255" spans="1:65" s="14" customFormat="1">
      <c r="B255" s="165"/>
      <c r="D255" s="157" t="s">
        <v>132</v>
      </c>
      <c r="E255" s="166" t="s">
        <v>1</v>
      </c>
      <c r="F255" s="167" t="s">
        <v>192</v>
      </c>
      <c r="H255" s="166" t="s">
        <v>1</v>
      </c>
      <c r="I255" s="168"/>
      <c r="L255" s="165"/>
      <c r="M255" s="169"/>
      <c r="N255" s="170"/>
      <c r="O255" s="170"/>
      <c r="P255" s="170"/>
      <c r="Q255" s="170"/>
      <c r="R255" s="170"/>
      <c r="S255" s="170"/>
      <c r="T255" s="171"/>
      <c r="AT255" s="166" t="s">
        <v>132</v>
      </c>
      <c r="AU255" s="166" t="s">
        <v>130</v>
      </c>
      <c r="AV255" s="14" t="s">
        <v>79</v>
      </c>
      <c r="AW255" s="14" t="s">
        <v>30</v>
      </c>
      <c r="AX255" s="14" t="s">
        <v>74</v>
      </c>
      <c r="AY255" s="166" t="s">
        <v>122</v>
      </c>
    </row>
    <row r="256" spans="1:65" s="13" customFormat="1">
      <c r="B256" s="156"/>
      <c r="D256" s="157" t="s">
        <v>132</v>
      </c>
      <c r="E256" s="158" t="s">
        <v>1</v>
      </c>
      <c r="F256" s="159" t="s">
        <v>254</v>
      </c>
      <c r="H256" s="160">
        <v>27.84</v>
      </c>
      <c r="I256" s="161"/>
      <c r="L256" s="156"/>
      <c r="M256" s="162"/>
      <c r="N256" s="163"/>
      <c r="O256" s="163"/>
      <c r="P256" s="163"/>
      <c r="Q256" s="163"/>
      <c r="R256" s="163"/>
      <c r="S256" s="163"/>
      <c r="T256" s="164"/>
      <c r="AT256" s="158" t="s">
        <v>132</v>
      </c>
      <c r="AU256" s="158" t="s">
        <v>130</v>
      </c>
      <c r="AV256" s="13" t="s">
        <v>130</v>
      </c>
      <c r="AW256" s="13" t="s">
        <v>30</v>
      </c>
      <c r="AX256" s="13" t="s">
        <v>79</v>
      </c>
      <c r="AY256" s="158" t="s">
        <v>122</v>
      </c>
    </row>
    <row r="257" spans="1:65" s="2" customFormat="1" ht="33" customHeight="1">
      <c r="A257" s="33"/>
      <c r="B257" s="141"/>
      <c r="C257" s="142" t="s">
        <v>255</v>
      </c>
      <c r="D257" s="142" t="s">
        <v>125</v>
      </c>
      <c r="E257" s="143" t="s">
        <v>256</v>
      </c>
      <c r="F257" s="144" t="s">
        <v>257</v>
      </c>
      <c r="G257" s="145" t="s">
        <v>136</v>
      </c>
      <c r="H257" s="146">
        <v>115.621</v>
      </c>
      <c r="I257" s="147"/>
      <c r="J257" s="148">
        <f>ROUND(I257*H257,2)</f>
        <v>0</v>
      </c>
      <c r="K257" s="149"/>
      <c r="L257" s="34"/>
      <c r="M257" s="150" t="s">
        <v>1</v>
      </c>
      <c r="N257" s="151" t="s">
        <v>40</v>
      </c>
      <c r="O257" s="59"/>
      <c r="P257" s="152">
        <f>O257*H257</f>
        <v>0</v>
      </c>
      <c r="Q257" s="152">
        <v>1.8630000000000001E-2</v>
      </c>
      <c r="R257" s="152">
        <f>Q257*H257</f>
        <v>2.1540192299999998</v>
      </c>
      <c r="S257" s="152">
        <v>0</v>
      </c>
      <c r="T257" s="15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4" t="s">
        <v>129</v>
      </c>
      <c r="AT257" s="154" t="s">
        <v>125</v>
      </c>
      <c r="AU257" s="154" t="s">
        <v>130</v>
      </c>
      <c r="AY257" s="18" t="s">
        <v>122</v>
      </c>
      <c r="BE257" s="155">
        <f>IF(N257="základná",J257,0)</f>
        <v>0</v>
      </c>
      <c r="BF257" s="155">
        <f>IF(N257="znížená",J257,0)</f>
        <v>0</v>
      </c>
      <c r="BG257" s="155">
        <f>IF(N257="zákl. prenesená",J257,0)</f>
        <v>0</v>
      </c>
      <c r="BH257" s="155">
        <f>IF(N257="zníž. prenesená",J257,0)</f>
        <v>0</v>
      </c>
      <c r="BI257" s="155">
        <f>IF(N257="nulová",J257,0)</f>
        <v>0</v>
      </c>
      <c r="BJ257" s="18" t="s">
        <v>130</v>
      </c>
      <c r="BK257" s="155">
        <f>ROUND(I257*H257,2)</f>
        <v>0</v>
      </c>
      <c r="BL257" s="18" t="s">
        <v>129</v>
      </c>
      <c r="BM257" s="154" t="s">
        <v>258</v>
      </c>
    </row>
    <row r="258" spans="1:65" s="14" customFormat="1">
      <c r="B258" s="165"/>
      <c r="D258" s="157" t="s">
        <v>132</v>
      </c>
      <c r="E258" s="166" t="s">
        <v>1</v>
      </c>
      <c r="F258" s="167" t="s">
        <v>157</v>
      </c>
      <c r="H258" s="166" t="s">
        <v>1</v>
      </c>
      <c r="I258" s="168"/>
      <c r="L258" s="165"/>
      <c r="M258" s="169"/>
      <c r="N258" s="170"/>
      <c r="O258" s="170"/>
      <c r="P258" s="170"/>
      <c r="Q258" s="170"/>
      <c r="R258" s="170"/>
      <c r="S258" s="170"/>
      <c r="T258" s="171"/>
      <c r="AT258" s="166" t="s">
        <v>132</v>
      </c>
      <c r="AU258" s="166" t="s">
        <v>130</v>
      </c>
      <c r="AV258" s="14" t="s">
        <v>79</v>
      </c>
      <c r="AW258" s="14" t="s">
        <v>30</v>
      </c>
      <c r="AX258" s="14" t="s">
        <v>74</v>
      </c>
      <c r="AY258" s="166" t="s">
        <v>122</v>
      </c>
    </row>
    <row r="259" spans="1:65" s="13" customFormat="1">
      <c r="B259" s="156"/>
      <c r="D259" s="157" t="s">
        <v>132</v>
      </c>
      <c r="E259" s="158" t="s">
        <v>1</v>
      </c>
      <c r="F259" s="159" t="s">
        <v>158</v>
      </c>
      <c r="H259" s="160">
        <v>0.6</v>
      </c>
      <c r="I259" s="161"/>
      <c r="L259" s="156"/>
      <c r="M259" s="162"/>
      <c r="N259" s="163"/>
      <c r="O259" s="163"/>
      <c r="P259" s="163"/>
      <c r="Q259" s="163"/>
      <c r="R259" s="163"/>
      <c r="S259" s="163"/>
      <c r="T259" s="164"/>
      <c r="AT259" s="158" t="s">
        <v>132</v>
      </c>
      <c r="AU259" s="158" t="s">
        <v>130</v>
      </c>
      <c r="AV259" s="13" t="s">
        <v>130</v>
      </c>
      <c r="AW259" s="13" t="s">
        <v>30</v>
      </c>
      <c r="AX259" s="13" t="s">
        <v>74</v>
      </c>
      <c r="AY259" s="158" t="s">
        <v>122</v>
      </c>
    </row>
    <row r="260" spans="1:65" s="13" customFormat="1">
      <c r="B260" s="156"/>
      <c r="D260" s="157" t="s">
        <v>132</v>
      </c>
      <c r="E260" s="158" t="s">
        <v>1</v>
      </c>
      <c r="F260" s="159" t="s">
        <v>159</v>
      </c>
      <c r="H260" s="160">
        <v>1.5</v>
      </c>
      <c r="I260" s="161"/>
      <c r="L260" s="156"/>
      <c r="M260" s="162"/>
      <c r="N260" s="163"/>
      <c r="O260" s="163"/>
      <c r="P260" s="163"/>
      <c r="Q260" s="163"/>
      <c r="R260" s="163"/>
      <c r="S260" s="163"/>
      <c r="T260" s="164"/>
      <c r="AT260" s="158" t="s">
        <v>132</v>
      </c>
      <c r="AU260" s="158" t="s">
        <v>130</v>
      </c>
      <c r="AV260" s="13" t="s">
        <v>130</v>
      </c>
      <c r="AW260" s="13" t="s">
        <v>30</v>
      </c>
      <c r="AX260" s="13" t="s">
        <v>74</v>
      </c>
      <c r="AY260" s="158" t="s">
        <v>122</v>
      </c>
    </row>
    <row r="261" spans="1:65" s="13" customFormat="1">
      <c r="B261" s="156"/>
      <c r="D261" s="157" t="s">
        <v>132</v>
      </c>
      <c r="E261" s="158" t="s">
        <v>1</v>
      </c>
      <c r="F261" s="159" t="s">
        <v>160</v>
      </c>
      <c r="H261" s="160">
        <v>12</v>
      </c>
      <c r="I261" s="161"/>
      <c r="L261" s="156"/>
      <c r="M261" s="162"/>
      <c r="N261" s="163"/>
      <c r="O261" s="163"/>
      <c r="P261" s="163"/>
      <c r="Q261" s="163"/>
      <c r="R261" s="163"/>
      <c r="S261" s="163"/>
      <c r="T261" s="164"/>
      <c r="AT261" s="158" t="s">
        <v>132</v>
      </c>
      <c r="AU261" s="158" t="s">
        <v>130</v>
      </c>
      <c r="AV261" s="13" t="s">
        <v>130</v>
      </c>
      <c r="AW261" s="13" t="s">
        <v>30</v>
      </c>
      <c r="AX261" s="13" t="s">
        <v>74</v>
      </c>
      <c r="AY261" s="158" t="s">
        <v>122</v>
      </c>
    </row>
    <row r="262" spans="1:65" s="13" customFormat="1">
      <c r="B262" s="156"/>
      <c r="D262" s="157" t="s">
        <v>132</v>
      </c>
      <c r="E262" s="158" t="s">
        <v>1</v>
      </c>
      <c r="F262" s="159" t="s">
        <v>161</v>
      </c>
      <c r="H262" s="160">
        <v>4.9000000000000004</v>
      </c>
      <c r="I262" s="161"/>
      <c r="L262" s="156"/>
      <c r="M262" s="162"/>
      <c r="N262" s="163"/>
      <c r="O262" s="163"/>
      <c r="P262" s="163"/>
      <c r="Q262" s="163"/>
      <c r="R262" s="163"/>
      <c r="S262" s="163"/>
      <c r="T262" s="164"/>
      <c r="AT262" s="158" t="s">
        <v>132</v>
      </c>
      <c r="AU262" s="158" t="s">
        <v>130</v>
      </c>
      <c r="AV262" s="13" t="s">
        <v>130</v>
      </c>
      <c r="AW262" s="13" t="s">
        <v>30</v>
      </c>
      <c r="AX262" s="13" t="s">
        <v>74</v>
      </c>
      <c r="AY262" s="158" t="s">
        <v>122</v>
      </c>
    </row>
    <row r="263" spans="1:65" s="13" customFormat="1">
      <c r="B263" s="156"/>
      <c r="D263" s="157" t="s">
        <v>132</v>
      </c>
      <c r="E263" s="158" t="s">
        <v>1</v>
      </c>
      <c r="F263" s="159" t="s">
        <v>162</v>
      </c>
      <c r="H263" s="160">
        <v>9.0749999999999993</v>
      </c>
      <c r="I263" s="161"/>
      <c r="L263" s="156"/>
      <c r="M263" s="162"/>
      <c r="N263" s="163"/>
      <c r="O263" s="163"/>
      <c r="P263" s="163"/>
      <c r="Q263" s="163"/>
      <c r="R263" s="163"/>
      <c r="S263" s="163"/>
      <c r="T263" s="164"/>
      <c r="AT263" s="158" t="s">
        <v>132</v>
      </c>
      <c r="AU263" s="158" t="s">
        <v>130</v>
      </c>
      <c r="AV263" s="13" t="s">
        <v>130</v>
      </c>
      <c r="AW263" s="13" t="s">
        <v>30</v>
      </c>
      <c r="AX263" s="13" t="s">
        <v>74</v>
      </c>
      <c r="AY263" s="158" t="s">
        <v>122</v>
      </c>
    </row>
    <row r="264" spans="1:65" s="13" customFormat="1">
      <c r="B264" s="156"/>
      <c r="D264" s="157" t="s">
        <v>132</v>
      </c>
      <c r="E264" s="158" t="s">
        <v>1</v>
      </c>
      <c r="F264" s="159" t="s">
        <v>163</v>
      </c>
      <c r="H264" s="160">
        <v>53.3</v>
      </c>
      <c r="I264" s="161"/>
      <c r="L264" s="156"/>
      <c r="M264" s="162"/>
      <c r="N264" s="163"/>
      <c r="O264" s="163"/>
      <c r="P264" s="163"/>
      <c r="Q264" s="163"/>
      <c r="R264" s="163"/>
      <c r="S264" s="163"/>
      <c r="T264" s="164"/>
      <c r="AT264" s="158" t="s">
        <v>132</v>
      </c>
      <c r="AU264" s="158" t="s">
        <v>130</v>
      </c>
      <c r="AV264" s="13" t="s">
        <v>130</v>
      </c>
      <c r="AW264" s="13" t="s">
        <v>30</v>
      </c>
      <c r="AX264" s="13" t="s">
        <v>74</v>
      </c>
      <c r="AY264" s="158" t="s">
        <v>122</v>
      </c>
    </row>
    <row r="265" spans="1:65" s="13" customFormat="1">
      <c r="B265" s="156"/>
      <c r="D265" s="157" t="s">
        <v>132</v>
      </c>
      <c r="E265" s="158" t="s">
        <v>1</v>
      </c>
      <c r="F265" s="159" t="s">
        <v>164</v>
      </c>
      <c r="H265" s="160">
        <v>2.5750000000000002</v>
      </c>
      <c r="I265" s="161"/>
      <c r="L265" s="156"/>
      <c r="M265" s="162"/>
      <c r="N265" s="163"/>
      <c r="O265" s="163"/>
      <c r="P265" s="163"/>
      <c r="Q265" s="163"/>
      <c r="R265" s="163"/>
      <c r="S265" s="163"/>
      <c r="T265" s="164"/>
      <c r="AT265" s="158" t="s">
        <v>132</v>
      </c>
      <c r="AU265" s="158" t="s">
        <v>130</v>
      </c>
      <c r="AV265" s="13" t="s">
        <v>130</v>
      </c>
      <c r="AW265" s="13" t="s">
        <v>30</v>
      </c>
      <c r="AX265" s="13" t="s">
        <v>74</v>
      </c>
      <c r="AY265" s="158" t="s">
        <v>122</v>
      </c>
    </row>
    <row r="266" spans="1:65" s="13" customFormat="1">
      <c r="B266" s="156"/>
      <c r="D266" s="157" t="s">
        <v>132</v>
      </c>
      <c r="E266" s="158" t="s">
        <v>1</v>
      </c>
      <c r="F266" s="159" t="s">
        <v>165</v>
      </c>
      <c r="H266" s="160">
        <v>2.4700000000000002</v>
      </c>
      <c r="I266" s="161"/>
      <c r="L266" s="156"/>
      <c r="M266" s="162"/>
      <c r="N266" s="163"/>
      <c r="O266" s="163"/>
      <c r="P266" s="163"/>
      <c r="Q266" s="163"/>
      <c r="R266" s="163"/>
      <c r="S266" s="163"/>
      <c r="T266" s="164"/>
      <c r="AT266" s="158" t="s">
        <v>132</v>
      </c>
      <c r="AU266" s="158" t="s">
        <v>130</v>
      </c>
      <c r="AV266" s="13" t="s">
        <v>130</v>
      </c>
      <c r="AW266" s="13" t="s">
        <v>30</v>
      </c>
      <c r="AX266" s="13" t="s">
        <v>74</v>
      </c>
      <c r="AY266" s="158" t="s">
        <v>122</v>
      </c>
    </row>
    <row r="267" spans="1:65" s="13" customFormat="1">
      <c r="B267" s="156"/>
      <c r="D267" s="157" t="s">
        <v>132</v>
      </c>
      <c r="E267" s="158" t="s">
        <v>1</v>
      </c>
      <c r="F267" s="159" t="s">
        <v>166</v>
      </c>
      <c r="H267" s="160">
        <v>2.0379999999999998</v>
      </c>
      <c r="I267" s="161"/>
      <c r="L267" s="156"/>
      <c r="M267" s="162"/>
      <c r="N267" s="163"/>
      <c r="O267" s="163"/>
      <c r="P267" s="163"/>
      <c r="Q267" s="163"/>
      <c r="R267" s="163"/>
      <c r="S267" s="163"/>
      <c r="T267" s="164"/>
      <c r="AT267" s="158" t="s">
        <v>132</v>
      </c>
      <c r="AU267" s="158" t="s">
        <v>130</v>
      </c>
      <c r="AV267" s="13" t="s">
        <v>130</v>
      </c>
      <c r="AW267" s="13" t="s">
        <v>30</v>
      </c>
      <c r="AX267" s="13" t="s">
        <v>74</v>
      </c>
      <c r="AY267" s="158" t="s">
        <v>122</v>
      </c>
    </row>
    <row r="268" spans="1:65" s="13" customFormat="1">
      <c r="B268" s="156"/>
      <c r="D268" s="157" t="s">
        <v>132</v>
      </c>
      <c r="E268" s="158" t="s">
        <v>1</v>
      </c>
      <c r="F268" s="159" t="s">
        <v>167</v>
      </c>
      <c r="H268" s="160">
        <v>1.738</v>
      </c>
      <c r="I268" s="161"/>
      <c r="L268" s="156"/>
      <c r="M268" s="162"/>
      <c r="N268" s="163"/>
      <c r="O268" s="163"/>
      <c r="P268" s="163"/>
      <c r="Q268" s="163"/>
      <c r="R268" s="163"/>
      <c r="S268" s="163"/>
      <c r="T268" s="164"/>
      <c r="AT268" s="158" t="s">
        <v>132</v>
      </c>
      <c r="AU268" s="158" t="s">
        <v>130</v>
      </c>
      <c r="AV268" s="13" t="s">
        <v>130</v>
      </c>
      <c r="AW268" s="13" t="s">
        <v>30</v>
      </c>
      <c r="AX268" s="13" t="s">
        <v>74</v>
      </c>
      <c r="AY268" s="158" t="s">
        <v>122</v>
      </c>
    </row>
    <row r="269" spans="1:65" s="13" customFormat="1">
      <c r="B269" s="156"/>
      <c r="D269" s="157" t="s">
        <v>132</v>
      </c>
      <c r="E269" s="158" t="s">
        <v>1</v>
      </c>
      <c r="F269" s="159" t="s">
        <v>168</v>
      </c>
      <c r="H269" s="160">
        <v>2.375</v>
      </c>
      <c r="I269" s="161"/>
      <c r="L269" s="156"/>
      <c r="M269" s="162"/>
      <c r="N269" s="163"/>
      <c r="O269" s="163"/>
      <c r="P269" s="163"/>
      <c r="Q269" s="163"/>
      <c r="R269" s="163"/>
      <c r="S269" s="163"/>
      <c r="T269" s="164"/>
      <c r="AT269" s="158" t="s">
        <v>132</v>
      </c>
      <c r="AU269" s="158" t="s">
        <v>130</v>
      </c>
      <c r="AV269" s="13" t="s">
        <v>130</v>
      </c>
      <c r="AW269" s="13" t="s">
        <v>30</v>
      </c>
      <c r="AX269" s="13" t="s">
        <v>74</v>
      </c>
      <c r="AY269" s="158" t="s">
        <v>122</v>
      </c>
    </row>
    <row r="270" spans="1:65" s="13" customFormat="1">
      <c r="B270" s="156"/>
      <c r="D270" s="157" t="s">
        <v>132</v>
      </c>
      <c r="E270" s="158" t="s">
        <v>1</v>
      </c>
      <c r="F270" s="159" t="s">
        <v>169</v>
      </c>
      <c r="H270" s="160">
        <v>2.5</v>
      </c>
      <c r="I270" s="161"/>
      <c r="L270" s="156"/>
      <c r="M270" s="162"/>
      <c r="N270" s="163"/>
      <c r="O270" s="163"/>
      <c r="P270" s="163"/>
      <c r="Q270" s="163"/>
      <c r="R270" s="163"/>
      <c r="S270" s="163"/>
      <c r="T270" s="164"/>
      <c r="AT270" s="158" t="s">
        <v>132</v>
      </c>
      <c r="AU270" s="158" t="s">
        <v>130</v>
      </c>
      <c r="AV270" s="13" t="s">
        <v>130</v>
      </c>
      <c r="AW270" s="13" t="s">
        <v>30</v>
      </c>
      <c r="AX270" s="13" t="s">
        <v>74</v>
      </c>
      <c r="AY270" s="158" t="s">
        <v>122</v>
      </c>
    </row>
    <row r="271" spans="1:65" s="13" customFormat="1">
      <c r="B271" s="156"/>
      <c r="D271" s="157" t="s">
        <v>132</v>
      </c>
      <c r="E271" s="158" t="s">
        <v>1</v>
      </c>
      <c r="F271" s="159" t="s">
        <v>170</v>
      </c>
      <c r="H271" s="160">
        <v>2.3250000000000002</v>
      </c>
      <c r="I271" s="161"/>
      <c r="L271" s="156"/>
      <c r="M271" s="162"/>
      <c r="N271" s="163"/>
      <c r="O271" s="163"/>
      <c r="P271" s="163"/>
      <c r="Q271" s="163"/>
      <c r="R271" s="163"/>
      <c r="S271" s="163"/>
      <c r="T271" s="164"/>
      <c r="AT271" s="158" t="s">
        <v>132</v>
      </c>
      <c r="AU271" s="158" t="s">
        <v>130</v>
      </c>
      <c r="AV271" s="13" t="s">
        <v>130</v>
      </c>
      <c r="AW271" s="13" t="s">
        <v>30</v>
      </c>
      <c r="AX271" s="13" t="s">
        <v>74</v>
      </c>
      <c r="AY271" s="158" t="s">
        <v>122</v>
      </c>
    </row>
    <row r="272" spans="1:65" s="16" customFormat="1">
      <c r="B272" s="180"/>
      <c r="D272" s="157" t="s">
        <v>132</v>
      </c>
      <c r="E272" s="181" t="s">
        <v>1</v>
      </c>
      <c r="F272" s="182" t="s">
        <v>186</v>
      </c>
      <c r="H272" s="183">
        <v>97.396000000000001</v>
      </c>
      <c r="I272" s="184"/>
      <c r="L272" s="180"/>
      <c r="M272" s="185"/>
      <c r="N272" s="186"/>
      <c r="O272" s="186"/>
      <c r="P272" s="186"/>
      <c r="Q272" s="186"/>
      <c r="R272" s="186"/>
      <c r="S272" s="186"/>
      <c r="T272" s="187"/>
      <c r="AT272" s="181" t="s">
        <v>132</v>
      </c>
      <c r="AU272" s="181" t="s">
        <v>130</v>
      </c>
      <c r="AV272" s="16" t="s">
        <v>123</v>
      </c>
      <c r="AW272" s="16" t="s">
        <v>30</v>
      </c>
      <c r="AX272" s="16" t="s">
        <v>74</v>
      </c>
      <c r="AY272" s="181" t="s">
        <v>122</v>
      </c>
    </row>
    <row r="273" spans="1:65" s="14" customFormat="1">
      <c r="B273" s="165"/>
      <c r="D273" s="157" t="s">
        <v>132</v>
      </c>
      <c r="E273" s="166" t="s">
        <v>1</v>
      </c>
      <c r="F273" s="167" t="s">
        <v>259</v>
      </c>
      <c r="H273" s="166" t="s">
        <v>1</v>
      </c>
      <c r="I273" s="168"/>
      <c r="L273" s="165"/>
      <c r="M273" s="169"/>
      <c r="N273" s="170"/>
      <c r="O273" s="170"/>
      <c r="P273" s="170"/>
      <c r="Q273" s="170"/>
      <c r="R273" s="170"/>
      <c r="S273" s="170"/>
      <c r="T273" s="171"/>
      <c r="AT273" s="166" t="s">
        <v>132</v>
      </c>
      <c r="AU273" s="166" t="s">
        <v>130</v>
      </c>
      <c r="AV273" s="14" t="s">
        <v>79</v>
      </c>
      <c r="AW273" s="14" t="s">
        <v>30</v>
      </c>
      <c r="AX273" s="14" t="s">
        <v>74</v>
      </c>
      <c r="AY273" s="166" t="s">
        <v>122</v>
      </c>
    </row>
    <row r="274" spans="1:65" s="13" customFormat="1">
      <c r="B274" s="156"/>
      <c r="D274" s="157" t="s">
        <v>132</v>
      </c>
      <c r="E274" s="158" t="s">
        <v>1</v>
      </c>
      <c r="F274" s="159" t="s">
        <v>260</v>
      </c>
      <c r="H274" s="160">
        <v>18.225000000000001</v>
      </c>
      <c r="I274" s="161"/>
      <c r="L274" s="156"/>
      <c r="M274" s="162"/>
      <c r="N274" s="163"/>
      <c r="O274" s="163"/>
      <c r="P274" s="163"/>
      <c r="Q274" s="163"/>
      <c r="R274" s="163"/>
      <c r="S274" s="163"/>
      <c r="T274" s="164"/>
      <c r="AT274" s="158" t="s">
        <v>132</v>
      </c>
      <c r="AU274" s="158" t="s">
        <v>130</v>
      </c>
      <c r="AV274" s="13" t="s">
        <v>130</v>
      </c>
      <c r="AW274" s="13" t="s">
        <v>30</v>
      </c>
      <c r="AX274" s="13" t="s">
        <v>74</v>
      </c>
      <c r="AY274" s="158" t="s">
        <v>122</v>
      </c>
    </row>
    <row r="275" spans="1:65" s="15" customFormat="1">
      <c r="B275" s="172"/>
      <c r="D275" s="157" t="s">
        <v>132</v>
      </c>
      <c r="E275" s="173" t="s">
        <v>1</v>
      </c>
      <c r="F275" s="174" t="s">
        <v>143</v>
      </c>
      <c r="H275" s="175">
        <v>115.621</v>
      </c>
      <c r="I275" s="176"/>
      <c r="L275" s="172"/>
      <c r="M275" s="177"/>
      <c r="N275" s="178"/>
      <c r="O275" s="178"/>
      <c r="P275" s="178"/>
      <c r="Q275" s="178"/>
      <c r="R275" s="178"/>
      <c r="S275" s="178"/>
      <c r="T275" s="179"/>
      <c r="AT275" s="173" t="s">
        <v>132</v>
      </c>
      <c r="AU275" s="173" t="s">
        <v>130</v>
      </c>
      <c r="AV275" s="15" t="s">
        <v>129</v>
      </c>
      <c r="AW275" s="15" t="s">
        <v>30</v>
      </c>
      <c r="AX275" s="15" t="s">
        <v>79</v>
      </c>
      <c r="AY275" s="173" t="s">
        <v>122</v>
      </c>
    </row>
    <row r="276" spans="1:65" s="2" customFormat="1" ht="33" customHeight="1">
      <c r="A276" s="33"/>
      <c r="B276" s="141"/>
      <c r="C276" s="142" t="s">
        <v>261</v>
      </c>
      <c r="D276" s="142" t="s">
        <v>125</v>
      </c>
      <c r="E276" s="143" t="s">
        <v>262</v>
      </c>
      <c r="F276" s="144" t="s">
        <v>263</v>
      </c>
      <c r="G276" s="145" t="s">
        <v>136</v>
      </c>
      <c r="H276" s="146">
        <v>28.05</v>
      </c>
      <c r="I276" s="147"/>
      <c r="J276" s="148">
        <f>ROUND(I276*H276,2)</f>
        <v>0</v>
      </c>
      <c r="K276" s="149"/>
      <c r="L276" s="34"/>
      <c r="M276" s="150" t="s">
        <v>1</v>
      </c>
      <c r="N276" s="151" t="s">
        <v>40</v>
      </c>
      <c r="O276" s="59"/>
      <c r="P276" s="152">
        <f>O276*H276</f>
        <v>0</v>
      </c>
      <c r="Q276" s="152">
        <v>1.2999999999999999E-2</v>
      </c>
      <c r="R276" s="152">
        <f>Q276*H276</f>
        <v>0.36464999999999997</v>
      </c>
      <c r="S276" s="152">
        <v>0</v>
      </c>
      <c r="T276" s="15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4" t="s">
        <v>129</v>
      </c>
      <c r="AT276" s="154" t="s">
        <v>125</v>
      </c>
      <c r="AU276" s="154" t="s">
        <v>130</v>
      </c>
      <c r="AY276" s="18" t="s">
        <v>122</v>
      </c>
      <c r="BE276" s="155">
        <f>IF(N276="základná",J276,0)</f>
        <v>0</v>
      </c>
      <c r="BF276" s="155">
        <f>IF(N276="znížená",J276,0)</f>
        <v>0</v>
      </c>
      <c r="BG276" s="155">
        <f>IF(N276="zákl. prenesená",J276,0)</f>
        <v>0</v>
      </c>
      <c r="BH276" s="155">
        <f>IF(N276="zníž. prenesená",J276,0)</f>
        <v>0</v>
      </c>
      <c r="BI276" s="155">
        <f>IF(N276="nulová",J276,0)</f>
        <v>0</v>
      </c>
      <c r="BJ276" s="18" t="s">
        <v>130</v>
      </c>
      <c r="BK276" s="155">
        <f>ROUND(I276*H276,2)</f>
        <v>0</v>
      </c>
      <c r="BL276" s="18" t="s">
        <v>129</v>
      </c>
      <c r="BM276" s="154" t="s">
        <v>264</v>
      </c>
    </row>
    <row r="277" spans="1:65" s="14" customFormat="1">
      <c r="B277" s="165"/>
      <c r="D277" s="157" t="s">
        <v>132</v>
      </c>
      <c r="E277" s="166" t="s">
        <v>1</v>
      </c>
      <c r="F277" s="167" t="s">
        <v>147</v>
      </c>
      <c r="H277" s="166" t="s">
        <v>1</v>
      </c>
      <c r="I277" s="168"/>
      <c r="L277" s="165"/>
      <c r="M277" s="169"/>
      <c r="N277" s="170"/>
      <c r="O277" s="170"/>
      <c r="P277" s="170"/>
      <c r="Q277" s="170"/>
      <c r="R277" s="170"/>
      <c r="S277" s="170"/>
      <c r="T277" s="171"/>
      <c r="AT277" s="166" t="s">
        <v>132</v>
      </c>
      <c r="AU277" s="166" t="s">
        <v>130</v>
      </c>
      <c r="AV277" s="14" t="s">
        <v>79</v>
      </c>
      <c r="AW277" s="14" t="s">
        <v>30</v>
      </c>
      <c r="AX277" s="14" t="s">
        <v>74</v>
      </c>
      <c r="AY277" s="166" t="s">
        <v>122</v>
      </c>
    </row>
    <row r="278" spans="1:65" s="13" customFormat="1">
      <c r="B278" s="156"/>
      <c r="D278" s="157" t="s">
        <v>132</v>
      </c>
      <c r="E278" s="158" t="s">
        <v>1</v>
      </c>
      <c r="F278" s="159" t="s">
        <v>265</v>
      </c>
      <c r="H278" s="160">
        <v>28.05</v>
      </c>
      <c r="I278" s="161"/>
      <c r="L278" s="156"/>
      <c r="M278" s="162"/>
      <c r="N278" s="163"/>
      <c r="O278" s="163"/>
      <c r="P278" s="163"/>
      <c r="Q278" s="163"/>
      <c r="R278" s="163"/>
      <c r="S278" s="163"/>
      <c r="T278" s="164"/>
      <c r="AT278" s="158" t="s">
        <v>132</v>
      </c>
      <c r="AU278" s="158" t="s">
        <v>130</v>
      </c>
      <c r="AV278" s="13" t="s">
        <v>130</v>
      </c>
      <c r="AW278" s="13" t="s">
        <v>30</v>
      </c>
      <c r="AX278" s="13" t="s">
        <v>79</v>
      </c>
      <c r="AY278" s="158" t="s">
        <v>122</v>
      </c>
    </row>
    <row r="279" spans="1:65" s="2" customFormat="1" ht="21.75" customHeight="1">
      <c r="A279" s="33"/>
      <c r="B279" s="141"/>
      <c r="C279" s="142" t="s">
        <v>266</v>
      </c>
      <c r="D279" s="142" t="s">
        <v>125</v>
      </c>
      <c r="E279" s="143" t="s">
        <v>267</v>
      </c>
      <c r="F279" s="144" t="s">
        <v>268</v>
      </c>
      <c r="G279" s="145" t="s">
        <v>269</v>
      </c>
      <c r="H279" s="146">
        <v>2</v>
      </c>
      <c r="I279" s="147"/>
      <c r="J279" s="148">
        <f t="shared" ref="J279:J286" si="0">ROUND(I279*H279,2)</f>
        <v>0</v>
      </c>
      <c r="K279" s="149"/>
      <c r="L279" s="34"/>
      <c r="M279" s="150" t="s">
        <v>1</v>
      </c>
      <c r="N279" s="151" t="s">
        <v>40</v>
      </c>
      <c r="O279" s="59"/>
      <c r="P279" s="152">
        <f t="shared" ref="P279:P286" si="1">O279*H279</f>
        <v>0</v>
      </c>
      <c r="Q279" s="152">
        <v>0</v>
      </c>
      <c r="R279" s="152">
        <f t="shared" ref="R279:R286" si="2">Q279*H279</f>
        <v>0</v>
      </c>
      <c r="S279" s="152">
        <v>0</v>
      </c>
      <c r="T279" s="153">
        <f t="shared" ref="T279:T286" si="3"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4" t="s">
        <v>129</v>
      </c>
      <c r="AT279" s="154" t="s">
        <v>125</v>
      </c>
      <c r="AU279" s="154" t="s">
        <v>130</v>
      </c>
      <c r="AY279" s="18" t="s">
        <v>122</v>
      </c>
      <c r="BE279" s="155">
        <f t="shared" ref="BE279:BE286" si="4">IF(N279="základná",J279,0)</f>
        <v>0</v>
      </c>
      <c r="BF279" s="155">
        <f t="shared" ref="BF279:BF286" si="5">IF(N279="znížená",J279,0)</f>
        <v>0</v>
      </c>
      <c r="BG279" s="155">
        <f t="shared" ref="BG279:BG286" si="6">IF(N279="zákl. prenesená",J279,0)</f>
        <v>0</v>
      </c>
      <c r="BH279" s="155">
        <f t="shared" ref="BH279:BH286" si="7">IF(N279="zníž. prenesená",J279,0)</f>
        <v>0</v>
      </c>
      <c r="BI279" s="155">
        <f t="shared" ref="BI279:BI286" si="8">IF(N279="nulová",J279,0)</f>
        <v>0</v>
      </c>
      <c r="BJ279" s="18" t="s">
        <v>130</v>
      </c>
      <c r="BK279" s="155">
        <f t="shared" ref="BK279:BK286" si="9">ROUND(I279*H279,2)</f>
        <v>0</v>
      </c>
      <c r="BL279" s="18" t="s">
        <v>129</v>
      </c>
      <c r="BM279" s="154" t="s">
        <v>270</v>
      </c>
    </row>
    <row r="280" spans="1:65" s="2" customFormat="1" ht="21.75" customHeight="1">
      <c r="A280" s="33"/>
      <c r="B280" s="141"/>
      <c r="C280" s="188" t="s">
        <v>271</v>
      </c>
      <c r="D280" s="188" t="s">
        <v>272</v>
      </c>
      <c r="E280" s="189" t="s">
        <v>273</v>
      </c>
      <c r="F280" s="190" t="s">
        <v>274</v>
      </c>
      <c r="G280" s="191" t="s">
        <v>269</v>
      </c>
      <c r="H280" s="192">
        <v>2</v>
      </c>
      <c r="I280" s="193"/>
      <c r="J280" s="194">
        <f t="shared" si="0"/>
        <v>0</v>
      </c>
      <c r="K280" s="195"/>
      <c r="L280" s="196"/>
      <c r="M280" s="197" t="s">
        <v>1</v>
      </c>
      <c r="N280" s="198" t="s">
        <v>40</v>
      </c>
      <c r="O280" s="59"/>
      <c r="P280" s="152">
        <f t="shared" si="1"/>
        <v>0</v>
      </c>
      <c r="Q280" s="152">
        <v>1.2E-2</v>
      </c>
      <c r="R280" s="152">
        <f t="shared" si="2"/>
        <v>2.4E-2</v>
      </c>
      <c r="S280" s="152">
        <v>0</v>
      </c>
      <c r="T280" s="153">
        <f t="shared" si="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4" t="s">
        <v>201</v>
      </c>
      <c r="AT280" s="154" t="s">
        <v>272</v>
      </c>
      <c r="AU280" s="154" t="s">
        <v>130</v>
      </c>
      <c r="AY280" s="18" t="s">
        <v>122</v>
      </c>
      <c r="BE280" s="155">
        <f t="shared" si="4"/>
        <v>0</v>
      </c>
      <c r="BF280" s="155">
        <f t="shared" si="5"/>
        <v>0</v>
      </c>
      <c r="BG280" s="155">
        <f t="shared" si="6"/>
        <v>0</v>
      </c>
      <c r="BH280" s="155">
        <f t="shared" si="7"/>
        <v>0</v>
      </c>
      <c r="BI280" s="155">
        <f t="shared" si="8"/>
        <v>0</v>
      </c>
      <c r="BJ280" s="18" t="s">
        <v>130</v>
      </c>
      <c r="BK280" s="155">
        <f t="shared" si="9"/>
        <v>0</v>
      </c>
      <c r="BL280" s="18" t="s">
        <v>129</v>
      </c>
      <c r="BM280" s="154" t="s">
        <v>275</v>
      </c>
    </row>
    <row r="281" spans="1:65" s="2" customFormat="1" ht="21.75" customHeight="1">
      <c r="A281" s="33"/>
      <c r="B281" s="141"/>
      <c r="C281" s="142" t="s">
        <v>276</v>
      </c>
      <c r="D281" s="142" t="s">
        <v>125</v>
      </c>
      <c r="E281" s="143" t="s">
        <v>277</v>
      </c>
      <c r="F281" s="144" t="s">
        <v>278</v>
      </c>
      <c r="G281" s="145" t="s">
        <v>269</v>
      </c>
      <c r="H281" s="146">
        <v>3</v>
      </c>
      <c r="I281" s="147"/>
      <c r="J281" s="148">
        <f t="shared" si="0"/>
        <v>0</v>
      </c>
      <c r="K281" s="149"/>
      <c r="L281" s="34"/>
      <c r="M281" s="150" t="s">
        <v>1</v>
      </c>
      <c r="N281" s="151" t="s">
        <v>40</v>
      </c>
      <c r="O281" s="59"/>
      <c r="P281" s="152">
        <f t="shared" si="1"/>
        <v>0</v>
      </c>
      <c r="Q281" s="152">
        <v>1.2199999999999999E-3</v>
      </c>
      <c r="R281" s="152">
        <f t="shared" si="2"/>
        <v>3.6600000000000001E-3</v>
      </c>
      <c r="S281" s="152">
        <v>0</v>
      </c>
      <c r="T281" s="153">
        <f t="shared" si="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4" t="s">
        <v>129</v>
      </c>
      <c r="AT281" s="154" t="s">
        <v>125</v>
      </c>
      <c r="AU281" s="154" t="s">
        <v>130</v>
      </c>
      <c r="AY281" s="18" t="s">
        <v>122</v>
      </c>
      <c r="BE281" s="155">
        <f t="shared" si="4"/>
        <v>0</v>
      </c>
      <c r="BF281" s="155">
        <f t="shared" si="5"/>
        <v>0</v>
      </c>
      <c r="BG281" s="155">
        <f t="shared" si="6"/>
        <v>0</v>
      </c>
      <c r="BH281" s="155">
        <f t="shared" si="7"/>
        <v>0</v>
      </c>
      <c r="BI281" s="155">
        <f t="shared" si="8"/>
        <v>0</v>
      </c>
      <c r="BJ281" s="18" t="s">
        <v>130</v>
      </c>
      <c r="BK281" s="155">
        <f t="shared" si="9"/>
        <v>0</v>
      </c>
      <c r="BL281" s="18" t="s">
        <v>129</v>
      </c>
      <c r="BM281" s="154" t="s">
        <v>279</v>
      </c>
    </row>
    <row r="282" spans="1:65" s="2" customFormat="1" ht="21.75" customHeight="1">
      <c r="A282" s="33"/>
      <c r="B282" s="141"/>
      <c r="C282" s="188" t="s">
        <v>280</v>
      </c>
      <c r="D282" s="188" t="s">
        <v>272</v>
      </c>
      <c r="E282" s="189" t="s">
        <v>281</v>
      </c>
      <c r="F282" s="190" t="s">
        <v>282</v>
      </c>
      <c r="G282" s="191" t="s">
        <v>269</v>
      </c>
      <c r="H282" s="192">
        <v>3</v>
      </c>
      <c r="I282" s="193"/>
      <c r="J282" s="194">
        <f t="shared" si="0"/>
        <v>0</v>
      </c>
      <c r="K282" s="195"/>
      <c r="L282" s="196"/>
      <c r="M282" s="197" t="s">
        <v>1</v>
      </c>
      <c r="N282" s="198" t="s">
        <v>40</v>
      </c>
      <c r="O282" s="59"/>
      <c r="P282" s="152">
        <f t="shared" si="1"/>
        <v>0</v>
      </c>
      <c r="Q282" s="152">
        <v>2.7000000000000001E-3</v>
      </c>
      <c r="R282" s="152">
        <f t="shared" si="2"/>
        <v>8.0999999999999996E-3</v>
      </c>
      <c r="S282" s="152">
        <v>0</v>
      </c>
      <c r="T282" s="153">
        <f t="shared" si="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4" t="s">
        <v>201</v>
      </c>
      <c r="AT282" s="154" t="s">
        <v>272</v>
      </c>
      <c r="AU282" s="154" t="s">
        <v>130</v>
      </c>
      <c r="AY282" s="18" t="s">
        <v>122</v>
      </c>
      <c r="BE282" s="155">
        <f t="shared" si="4"/>
        <v>0</v>
      </c>
      <c r="BF282" s="155">
        <f t="shared" si="5"/>
        <v>0</v>
      </c>
      <c r="BG282" s="155">
        <f t="shared" si="6"/>
        <v>0</v>
      </c>
      <c r="BH282" s="155">
        <f t="shared" si="7"/>
        <v>0</v>
      </c>
      <c r="BI282" s="155">
        <f t="shared" si="8"/>
        <v>0</v>
      </c>
      <c r="BJ282" s="18" t="s">
        <v>130</v>
      </c>
      <c r="BK282" s="155">
        <f t="shared" si="9"/>
        <v>0</v>
      </c>
      <c r="BL282" s="18" t="s">
        <v>129</v>
      </c>
      <c r="BM282" s="154" t="s">
        <v>283</v>
      </c>
    </row>
    <row r="283" spans="1:65" s="2" customFormat="1" ht="21.75" customHeight="1">
      <c r="A283" s="33"/>
      <c r="B283" s="141"/>
      <c r="C283" s="142" t="s">
        <v>284</v>
      </c>
      <c r="D283" s="142" t="s">
        <v>125</v>
      </c>
      <c r="E283" s="143" t="s">
        <v>285</v>
      </c>
      <c r="F283" s="144" t="s">
        <v>286</v>
      </c>
      <c r="G283" s="145" t="s">
        <v>269</v>
      </c>
      <c r="H283" s="146">
        <v>1</v>
      </c>
      <c r="I283" s="147"/>
      <c r="J283" s="148">
        <f t="shared" si="0"/>
        <v>0</v>
      </c>
      <c r="K283" s="149"/>
      <c r="L283" s="34"/>
      <c r="M283" s="150" t="s">
        <v>1</v>
      </c>
      <c r="N283" s="151" t="s">
        <v>40</v>
      </c>
      <c r="O283" s="59"/>
      <c r="P283" s="152">
        <f t="shared" si="1"/>
        <v>0</v>
      </c>
      <c r="Q283" s="152">
        <v>7.2999999999999996E-4</v>
      </c>
      <c r="R283" s="152">
        <f t="shared" si="2"/>
        <v>7.2999999999999996E-4</v>
      </c>
      <c r="S283" s="152">
        <v>0</v>
      </c>
      <c r="T283" s="153">
        <f t="shared" si="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4" t="s">
        <v>129</v>
      </c>
      <c r="AT283" s="154" t="s">
        <v>125</v>
      </c>
      <c r="AU283" s="154" t="s">
        <v>130</v>
      </c>
      <c r="AY283" s="18" t="s">
        <v>122</v>
      </c>
      <c r="BE283" s="155">
        <f t="shared" si="4"/>
        <v>0</v>
      </c>
      <c r="BF283" s="155">
        <f t="shared" si="5"/>
        <v>0</v>
      </c>
      <c r="BG283" s="155">
        <f t="shared" si="6"/>
        <v>0</v>
      </c>
      <c r="BH283" s="155">
        <f t="shared" si="7"/>
        <v>0</v>
      </c>
      <c r="BI283" s="155">
        <f t="shared" si="8"/>
        <v>0</v>
      </c>
      <c r="BJ283" s="18" t="s">
        <v>130</v>
      </c>
      <c r="BK283" s="155">
        <f t="shared" si="9"/>
        <v>0</v>
      </c>
      <c r="BL283" s="18" t="s">
        <v>129</v>
      </c>
      <c r="BM283" s="154" t="s">
        <v>287</v>
      </c>
    </row>
    <row r="284" spans="1:65" s="2" customFormat="1" ht="21.75" customHeight="1">
      <c r="A284" s="33"/>
      <c r="B284" s="141"/>
      <c r="C284" s="188" t="s">
        <v>7</v>
      </c>
      <c r="D284" s="188" t="s">
        <v>272</v>
      </c>
      <c r="E284" s="189" t="s">
        <v>288</v>
      </c>
      <c r="F284" s="190" t="s">
        <v>289</v>
      </c>
      <c r="G284" s="191" t="s">
        <v>269</v>
      </c>
      <c r="H284" s="192">
        <v>1</v>
      </c>
      <c r="I284" s="193"/>
      <c r="J284" s="194">
        <f t="shared" si="0"/>
        <v>0</v>
      </c>
      <c r="K284" s="195"/>
      <c r="L284" s="196"/>
      <c r="M284" s="197" t="s">
        <v>1</v>
      </c>
      <c r="N284" s="198" t="s">
        <v>40</v>
      </c>
      <c r="O284" s="59"/>
      <c r="P284" s="152">
        <f t="shared" si="1"/>
        <v>0</v>
      </c>
      <c r="Q284" s="152">
        <v>1.1999999999999999E-3</v>
      </c>
      <c r="R284" s="152">
        <f t="shared" si="2"/>
        <v>1.1999999999999999E-3</v>
      </c>
      <c r="S284" s="152">
        <v>0</v>
      </c>
      <c r="T284" s="153">
        <f t="shared" si="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4" t="s">
        <v>201</v>
      </c>
      <c r="AT284" s="154" t="s">
        <v>272</v>
      </c>
      <c r="AU284" s="154" t="s">
        <v>130</v>
      </c>
      <c r="AY284" s="18" t="s">
        <v>122</v>
      </c>
      <c r="BE284" s="155">
        <f t="shared" si="4"/>
        <v>0</v>
      </c>
      <c r="BF284" s="155">
        <f t="shared" si="5"/>
        <v>0</v>
      </c>
      <c r="BG284" s="155">
        <f t="shared" si="6"/>
        <v>0</v>
      </c>
      <c r="BH284" s="155">
        <f t="shared" si="7"/>
        <v>0</v>
      </c>
      <c r="BI284" s="155">
        <f t="shared" si="8"/>
        <v>0</v>
      </c>
      <c r="BJ284" s="18" t="s">
        <v>130</v>
      </c>
      <c r="BK284" s="155">
        <f t="shared" si="9"/>
        <v>0</v>
      </c>
      <c r="BL284" s="18" t="s">
        <v>129</v>
      </c>
      <c r="BM284" s="154" t="s">
        <v>290</v>
      </c>
    </row>
    <row r="285" spans="1:65" s="2" customFormat="1" ht="21.75" customHeight="1">
      <c r="A285" s="33"/>
      <c r="B285" s="141"/>
      <c r="C285" s="142" t="s">
        <v>291</v>
      </c>
      <c r="D285" s="142" t="s">
        <v>125</v>
      </c>
      <c r="E285" s="143" t="s">
        <v>292</v>
      </c>
      <c r="F285" s="144" t="s">
        <v>293</v>
      </c>
      <c r="G285" s="145" t="s">
        <v>269</v>
      </c>
      <c r="H285" s="146">
        <v>1</v>
      </c>
      <c r="I285" s="147"/>
      <c r="J285" s="148">
        <f t="shared" si="0"/>
        <v>0</v>
      </c>
      <c r="K285" s="149"/>
      <c r="L285" s="34"/>
      <c r="M285" s="150" t="s">
        <v>1</v>
      </c>
      <c r="N285" s="151" t="s">
        <v>40</v>
      </c>
      <c r="O285" s="59"/>
      <c r="P285" s="152">
        <f t="shared" si="1"/>
        <v>0</v>
      </c>
      <c r="Q285" s="152">
        <v>2.33E-3</v>
      </c>
      <c r="R285" s="152">
        <f t="shared" si="2"/>
        <v>2.33E-3</v>
      </c>
      <c r="S285" s="152">
        <v>0</v>
      </c>
      <c r="T285" s="153">
        <f t="shared" si="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4" t="s">
        <v>129</v>
      </c>
      <c r="AT285" s="154" t="s">
        <v>125</v>
      </c>
      <c r="AU285" s="154" t="s">
        <v>130</v>
      </c>
      <c r="AY285" s="18" t="s">
        <v>122</v>
      </c>
      <c r="BE285" s="155">
        <f t="shared" si="4"/>
        <v>0</v>
      </c>
      <c r="BF285" s="155">
        <f t="shared" si="5"/>
        <v>0</v>
      </c>
      <c r="BG285" s="155">
        <f t="shared" si="6"/>
        <v>0</v>
      </c>
      <c r="BH285" s="155">
        <f t="shared" si="7"/>
        <v>0</v>
      </c>
      <c r="BI285" s="155">
        <f t="shared" si="8"/>
        <v>0</v>
      </c>
      <c r="BJ285" s="18" t="s">
        <v>130</v>
      </c>
      <c r="BK285" s="155">
        <f t="shared" si="9"/>
        <v>0</v>
      </c>
      <c r="BL285" s="18" t="s">
        <v>129</v>
      </c>
      <c r="BM285" s="154" t="s">
        <v>294</v>
      </c>
    </row>
    <row r="286" spans="1:65" s="2" customFormat="1" ht="21.75" customHeight="1">
      <c r="A286" s="33"/>
      <c r="B286" s="141"/>
      <c r="C286" s="188" t="s">
        <v>295</v>
      </c>
      <c r="D286" s="188" t="s">
        <v>272</v>
      </c>
      <c r="E286" s="189" t="s">
        <v>296</v>
      </c>
      <c r="F286" s="190" t="s">
        <v>297</v>
      </c>
      <c r="G286" s="191" t="s">
        <v>269</v>
      </c>
      <c r="H286" s="192">
        <v>1</v>
      </c>
      <c r="I286" s="193"/>
      <c r="J286" s="194">
        <f t="shared" si="0"/>
        <v>0</v>
      </c>
      <c r="K286" s="195"/>
      <c r="L286" s="196"/>
      <c r="M286" s="197" t="s">
        <v>1</v>
      </c>
      <c r="N286" s="198" t="s">
        <v>40</v>
      </c>
      <c r="O286" s="59"/>
      <c r="P286" s="152">
        <f t="shared" si="1"/>
        <v>0</v>
      </c>
      <c r="Q286" s="152">
        <v>4.0000000000000001E-3</v>
      </c>
      <c r="R286" s="152">
        <f t="shared" si="2"/>
        <v>4.0000000000000001E-3</v>
      </c>
      <c r="S286" s="152">
        <v>0</v>
      </c>
      <c r="T286" s="153">
        <f t="shared" si="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4" t="s">
        <v>201</v>
      </c>
      <c r="AT286" s="154" t="s">
        <v>272</v>
      </c>
      <c r="AU286" s="154" t="s">
        <v>130</v>
      </c>
      <c r="AY286" s="18" t="s">
        <v>122</v>
      </c>
      <c r="BE286" s="155">
        <f t="shared" si="4"/>
        <v>0</v>
      </c>
      <c r="BF286" s="155">
        <f t="shared" si="5"/>
        <v>0</v>
      </c>
      <c r="BG286" s="155">
        <f t="shared" si="6"/>
        <v>0</v>
      </c>
      <c r="BH286" s="155">
        <f t="shared" si="7"/>
        <v>0</v>
      </c>
      <c r="BI286" s="155">
        <f t="shared" si="8"/>
        <v>0</v>
      </c>
      <c r="BJ286" s="18" t="s">
        <v>130</v>
      </c>
      <c r="BK286" s="155">
        <f t="shared" si="9"/>
        <v>0</v>
      </c>
      <c r="BL286" s="18" t="s">
        <v>129</v>
      </c>
      <c r="BM286" s="154" t="s">
        <v>298</v>
      </c>
    </row>
    <row r="287" spans="1:65" s="12" customFormat="1" ht="22.75" customHeight="1">
      <c r="B287" s="128"/>
      <c r="D287" s="129" t="s">
        <v>73</v>
      </c>
      <c r="E287" s="139" t="s">
        <v>210</v>
      </c>
      <c r="F287" s="139" t="s">
        <v>299</v>
      </c>
      <c r="I287" s="131"/>
      <c r="J287" s="140">
        <f>BK287</f>
        <v>0</v>
      </c>
      <c r="L287" s="128"/>
      <c r="M287" s="133"/>
      <c r="N287" s="134"/>
      <c r="O287" s="134"/>
      <c r="P287" s="135">
        <f>SUM(P288:P418)</f>
        <v>0</v>
      </c>
      <c r="Q287" s="134"/>
      <c r="R287" s="135">
        <f>SUM(R288:R418)</f>
        <v>78.715605589999996</v>
      </c>
      <c r="S287" s="134"/>
      <c r="T287" s="136">
        <f>SUM(T288:T418)</f>
        <v>26.005122700000001</v>
      </c>
      <c r="AR287" s="129" t="s">
        <v>79</v>
      </c>
      <c r="AT287" s="137" t="s">
        <v>73</v>
      </c>
      <c r="AU287" s="137" t="s">
        <v>79</v>
      </c>
      <c r="AY287" s="129" t="s">
        <v>122</v>
      </c>
      <c r="BK287" s="138">
        <f>SUM(BK288:BK418)</f>
        <v>0</v>
      </c>
    </row>
    <row r="288" spans="1:65" s="2" customFormat="1" ht="33" customHeight="1">
      <c r="A288" s="33"/>
      <c r="B288" s="141"/>
      <c r="C288" s="142" t="s">
        <v>300</v>
      </c>
      <c r="D288" s="142" t="s">
        <v>125</v>
      </c>
      <c r="E288" s="143" t="s">
        <v>301</v>
      </c>
      <c r="F288" s="144" t="s">
        <v>302</v>
      </c>
      <c r="G288" s="145" t="s">
        <v>136</v>
      </c>
      <c r="H288" s="146">
        <v>2291.5929999999998</v>
      </c>
      <c r="I288" s="147"/>
      <c r="J288" s="148">
        <f>ROUND(I288*H288,2)</f>
        <v>0</v>
      </c>
      <c r="K288" s="149"/>
      <c r="L288" s="34"/>
      <c r="M288" s="150" t="s">
        <v>1</v>
      </c>
      <c r="N288" s="151" t="s">
        <v>40</v>
      </c>
      <c r="O288" s="59"/>
      <c r="P288" s="152">
        <f>O288*H288</f>
        <v>0</v>
      </c>
      <c r="Q288" s="152">
        <v>0</v>
      </c>
      <c r="R288" s="152">
        <f>Q288*H288</f>
        <v>0</v>
      </c>
      <c r="S288" s="152">
        <v>0</v>
      </c>
      <c r="T288" s="153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4" t="s">
        <v>129</v>
      </c>
      <c r="AT288" s="154" t="s">
        <v>125</v>
      </c>
      <c r="AU288" s="154" t="s">
        <v>130</v>
      </c>
      <c r="AY288" s="18" t="s">
        <v>122</v>
      </c>
      <c r="BE288" s="155">
        <f>IF(N288="základná",J288,0)</f>
        <v>0</v>
      </c>
      <c r="BF288" s="155">
        <f>IF(N288="znížená",J288,0)</f>
        <v>0</v>
      </c>
      <c r="BG288" s="155">
        <f>IF(N288="zákl. prenesená",J288,0)</f>
        <v>0</v>
      </c>
      <c r="BH288" s="155">
        <f>IF(N288="zníž. prenesená",J288,0)</f>
        <v>0</v>
      </c>
      <c r="BI288" s="155">
        <f>IF(N288="nulová",J288,0)</f>
        <v>0</v>
      </c>
      <c r="BJ288" s="18" t="s">
        <v>130</v>
      </c>
      <c r="BK288" s="155">
        <f>ROUND(I288*H288,2)</f>
        <v>0</v>
      </c>
      <c r="BL288" s="18" t="s">
        <v>129</v>
      </c>
      <c r="BM288" s="154" t="s">
        <v>303</v>
      </c>
    </row>
    <row r="289" spans="1:65" s="13" customFormat="1">
      <c r="B289" s="156"/>
      <c r="D289" s="157" t="s">
        <v>132</v>
      </c>
      <c r="E289" s="158" t="s">
        <v>1</v>
      </c>
      <c r="F289" s="159" t="s">
        <v>304</v>
      </c>
      <c r="H289" s="160">
        <v>554.39499999999998</v>
      </c>
      <c r="I289" s="161"/>
      <c r="L289" s="156"/>
      <c r="M289" s="162"/>
      <c r="N289" s="163"/>
      <c r="O289" s="163"/>
      <c r="P289" s="163"/>
      <c r="Q289" s="163"/>
      <c r="R289" s="163"/>
      <c r="S289" s="163"/>
      <c r="T289" s="164"/>
      <c r="AT289" s="158" t="s">
        <v>132</v>
      </c>
      <c r="AU289" s="158" t="s">
        <v>130</v>
      </c>
      <c r="AV289" s="13" t="s">
        <v>130</v>
      </c>
      <c r="AW289" s="13" t="s">
        <v>30</v>
      </c>
      <c r="AX289" s="13" t="s">
        <v>74</v>
      </c>
      <c r="AY289" s="158" t="s">
        <v>122</v>
      </c>
    </row>
    <row r="290" spans="1:65" s="13" customFormat="1">
      <c r="B290" s="156"/>
      <c r="D290" s="157" t="s">
        <v>132</v>
      </c>
      <c r="E290" s="158" t="s">
        <v>1</v>
      </c>
      <c r="F290" s="159" t="s">
        <v>305</v>
      </c>
      <c r="H290" s="160">
        <v>386.8</v>
      </c>
      <c r="I290" s="161"/>
      <c r="L290" s="156"/>
      <c r="M290" s="162"/>
      <c r="N290" s="163"/>
      <c r="O290" s="163"/>
      <c r="P290" s="163"/>
      <c r="Q290" s="163"/>
      <c r="R290" s="163"/>
      <c r="S290" s="163"/>
      <c r="T290" s="164"/>
      <c r="AT290" s="158" t="s">
        <v>132</v>
      </c>
      <c r="AU290" s="158" t="s">
        <v>130</v>
      </c>
      <c r="AV290" s="13" t="s">
        <v>130</v>
      </c>
      <c r="AW290" s="13" t="s">
        <v>30</v>
      </c>
      <c r="AX290" s="13" t="s">
        <v>74</v>
      </c>
      <c r="AY290" s="158" t="s">
        <v>122</v>
      </c>
    </row>
    <row r="291" spans="1:65" s="13" customFormat="1">
      <c r="B291" s="156"/>
      <c r="D291" s="157" t="s">
        <v>132</v>
      </c>
      <c r="E291" s="158" t="s">
        <v>1</v>
      </c>
      <c r="F291" s="159" t="s">
        <v>306</v>
      </c>
      <c r="H291" s="160">
        <v>545.05499999999995</v>
      </c>
      <c r="I291" s="161"/>
      <c r="L291" s="156"/>
      <c r="M291" s="162"/>
      <c r="N291" s="163"/>
      <c r="O291" s="163"/>
      <c r="P291" s="163"/>
      <c r="Q291" s="163"/>
      <c r="R291" s="163"/>
      <c r="S291" s="163"/>
      <c r="T291" s="164"/>
      <c r="AT291" s="158" t="s">
        <v>132</v>
      </c>
      <c r="AU291" s="158" t="s">
        <v>130</v>
      </c>
      <c r="AV291" s="13" t="s">
        <v>130</v>
      </c>
      <c r="AW291" s="13" t="s">
        <v>30</v>
      </c>
      <c r="AX291" s="13" t="s">
        <v>74</v>
      </c>
      <c r="AY291" s="158" t="s">
        <v>122</v>
      </c>
    </row>
    <row r="292" spans="1:65" s="13" customFormat="1">
      <c r="B292" s="156"/>
      <c r="D292" s="157" t="s">
        <v>132</v>
      </c>
      <c r="E292" s="158" t="s">
        <v>1</v>
      </c>
      <c r="F292" s="159" t="s">
        <v>307</v>
      </c>
      <c r="H292" s="160">
        <v>24.143000000000001</v>
      </c>
      <c r="I292" s="161"/>
      <c r="L292" s="156"/>
      <c r="M292" s="162"/>
      <c r="N292" s="163"/>
      <c r="O292" s="163"/>
      <c r="P292" s="163"/>
      <c r="Q292" s="163"/>
      <c r="R292" s="163"/>
      <c r="S292" s="163"/>
      <c r="T292" s="164"/>
      <c r="AT292" s="158" t="s">
        <v>132</v>
      </c>
      <c r="AU292" s="158" t="s">
        <v>130</v>
      </c>
      <c r="AV292" s="13" t="s">
        <v>130</v>
      </c>
      <c r="AW292" s="13" t="s">
        <v>30</v>
      </c>
      <c r="AX292" s="13" t="s">
        <v>74</v>
      </c>
      <c r="AY292" s="158" t="s">
        <v>122</v>
      </c>
    </row>
    <row r="293" spans="1:65" s="14" customFormat="1">
      <c r="B293" s="165"/>
      <c r="D293" s="157" t="s">
        <v>132</v>
      </c>
      <c r="E293" s="166" t="s">
        <v>1</v>
      </c>
      <c r="F293" s="167" t="s">
        <v>308</v>
      </c>
      <c r="H293" s="166" t="s">
        <v>1</v>
      </c>
      <c r="I293" s="168"/>
      <c r="L293" s="165"/>
      <c r="M293" s="169"/>
      <c r="N293" s="170"/>
      <c r="O293" s="170"/>
      <c r="P293" s="170"/>
      <c r="Q293" s="170"/>
      <c r="R293" s="170"/>
      <c r="S293" s="170"/>
      <c r="T293" s="171"/>
      <c r="AT293" s="166" t="s">
        <v>132</v>
      </c>
      <c r="AU293" s="166" t="s">
        <v>130</v>
      </c>
      <c r="AV293" s="14" t="s">
        <v>79</v>
      </c>
      <c r="AW293" s="14" t="s">
        <v>30</v>
      </c>
      <c r="AX293" s="14" t="s">
        <v>74</v>
      </c>
      <c r="AY293" s="166" t="s">
        <v>122</v>
      </c>
    </row>
    <row r="294" spans="1:65" s="13" customFormat="1">
      <c r="B294" s="156"/>
      <c r="D294" s="157" t="s">
        <v>132</v>
      </c>
      <c r="E294" s="158" t="s">
        <v>1</v>
      </c>
      <c r="F294" s="159" t="s">
        <v>309</v>
      </c>
      <c r="H294" s="160">
        <v>781.2</v>
      </c>
      <c r="I294" s="161"/>
      <c r="L294" s="156"/>
      <c r="M294" s="162"/>
      <c r="N294" s="163"/>
      <c r="O294" s="163"/>
      <c r="P294" s="163"/>
      <c r="Q294" s="163"/>
      <c r="R294" s="163"/>
      <c r="S294" s="163"/>
      <c r="T294" s="164"/>
      <c r="AT294" s="158" t="s">
        <v>132</v>
      </c>
      <c r="AU294" s="158" t="s">
        <v>130</v>
      </c>
      <c r="AV294" s="13" t="s">
        <v>130</v>
      </c>
      <c r="AW294" s="13" t="s">
        <v>30</v>
      </c>
      <c r="AX294" s="13" t="s">
        <v>74</v>
      </c>
      <c r="AY294" s="158" t="s">
        <v>122</v>
      </c>
    </row>
    <row r="295" spans="1:65" s="15" customFormat="1">
      <c r="B295" s="172"/>
      <c r="D295" s="157" t="s">
        <v>132</v>
      </c>
      <c r="E295" s="173" t="s">
        <v>1</v>
      </c>
      <c r="F295" s="174" t="s">
        <v>143</v>
      </c>
      <c r="H295" s="175">
        <v>2291.5929999999998</v>
      </c>
      <c r="I295" s="176"/>
      <c r="L295" s="172"/>
      <c r="M295" s="177"/>
      <c r="N295" s="178"/>
      <c r="O295" s="178"/>
      <c r="P295" s="178"/>
      <c r="Q295" s="178"/>
      <c r="R295" s="178"/>
      <c r="S295" s="178"/>
      <c r="T295" s="179"/>
      <c r="AT295" s="173" t="s">
        <v>132</v>
      </c>
      <c r="AU295" s="173" t="s">
        <v>130</v>
      </c>
      <c r="AV295" s="15" t="s">
        <v>129</v>
      </c>
      <c r="AW295" s="15" t="s">
        <v>30</v>
      </c>
      <c r="AX295" s="15" t="s">
        <v>79</v>
      </c>
      <c r="AY295" s="173" t="s">
        <v>122</v>
      </c>
    </row>
    <row r="296" spans="1:65" s="2" customFormat="1" ht="33" customHeight="1">
      <c r="A296" s="33"/>
      <c r="B296" s="141"/>
      <c r="C296" s="142" t="s">
        <v>310</v>
      </c>
      <c r="D296" s="142" t="s">
        <v>125</v>
      </c>
      <c r="E296" s="143" t="s">
        <v>311</v>
      </c>
      <c r="F296" s="144" t="s">
        <v>312</v>
      </c>
      <c r="G296" s="145" t="s">
        <v>136</v>
      </c>
      <c r="H296" s="146">
        <v>4531.1790000000001</v>
      </c>
      <c r="I296" s="147"/>
      <c r="J296" s="148">
        <f>ROUND(I296*H296,2)</f>
        <v>0</v>
      </c>
      <c r="K296" s="149"/>
      <c r="L296" s="34"/>
      <c r="M296" s="150" t="s">
        <v>1</v>
      </c>
      <c r="N296" s="151" t="s">
        <v>40</v>
      </c>
      <c r="O296" s="59"/>
      <c r="P296" s="152">
        <f>O296*H296</f>
        <v>0</v>
      </c>
      <c r="Q296" s="152">
        <v>1.7309999999999999E-2</v>
      </c>
      <c r="R296" s="152">
        <f>Q296*H296</f>
        <v>78.434708489999991</v>
      </c>
      <c r="S296" s="152">
        <v>0</v>
      </c>
      <c r="T296" s="15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4" t="s">
        <v>129</v>
      </c>
      <c r="AT296" s="154" t="s">
        <v>125</v>
      </c>
      <c r="AU296" s="154" t="s">
        <v>130</v>
      </c>
      <c r="AY296" s="18" t="s">
        <v>122</v>
      </c>
      <c r="BE296" s="155">
        <f>IF(N296="základná",J296,0)</f>
        <v>0</v>
      </c>
      <c r="BF296" s="155">
        <f>IF(N296="znížená",J296,0)</f>
        <v>0</v>
      </c>
      <c r="BG296" s="155">
        <f>IF(N296="zákl. prenesená",J296,0)</f>
        <v>0</v>
      </c>
      <c r="BH296" s="155">
        <f>IF(N296="zníž. prenesená",J296,0)</f>
        <v>0</v>
      </c>
      <c r="BI296" s="155">
        <f>IF(N296="nulová",J296,0)</f>
        <v>0</v>
      </c>
      <c r="BJ296" s="18" t="s">
        <v>130</v>
      </c>
      <c r="BK296" s="155">
        <f>ROUND(I296*H296,2)</f>
        <v>0</v>
      </c>
      <c r="BL296" s="18" t="s">
        <v>129</v>
      </c>
      <c r="BM296" s="154" t="s">
        <v>313</v>
      </c>
    </row>
    <row r="297" spans="1:65" s="13" customFormat="1">
      <c r="B297" s="156"/>
      <c r="D297" s="157" t="s">
        <v>132</v>
      </c>
      <c r="E297" s="158" t="s">
        <v>1</v>
      </c>
      <c r="F297" s="159" t="s">
        <v>314</v>
      </c>
      <c r="H297" s="160">
        <v>4531.1790000000001</v>
      </c>
      <c r="I297" s="161"/>
      <c r="L297" s="156"/>
      <c r="M297" s="162"/>
      <c r="N297" s="163"/>
      <c r="O297" s="163"/>
      <c r="P297" s="163"/>
      <c r="Q297" s="163"/>
      <c r="R297" s="163"/>
      <c r="S297" s="163"/>
      <c r="T297" s="164"/>
      <c r="AT297" s="158" t="s">
        <v>132</v>
      </c>
      <c r="AU297" s="158" t="s">
        <v>130</v>
      </c>
      <c r="AV297" s="13" t="s">
        <v>130</v>
      </c>
      <c r="AW297" s="13" t="s">
        <v>30</v>
      </c>
      <c r="AX297" s="13" t="s">
        <v>79</v>
      </c>
      <c r="AY297" s="158" t="s">
        <v>122</v>
      </c>
    </row>
    <row r="298" spans="1:65" s="2" customFormat="1" ht="33" customHeight="1">
      <c r="A298" s="33"/>
      <c r="B298" s="141"/>
      <c r="C298" s="142" t="s">
        <v>315</v>
      </c>
      <c r="D298" s="142" t="s">
        <v>125</v>
      </c>
      <c r="E298" s="143" t="s">
        <v>316</v>
      </c>
      <c r="F298" s="144" t="s">
        <v>317</v>
      </c>
      <c r="G298" s="145" t="s">
        <v>136</v>
      </c>
      <c r="H298" s="146">
        <v>1510.393</v>
      </c>
      <c r="I298" s="147"/>
      <c r="J298" s="148">
        <f>ROUND(I298*H298,2)</f>
        <v>0</v>
      </c>
      <c r="K298" s="149"/>
      <c r="L298" s="34"/>
      <c r="M298" s="150" t="s">
        <v>1</v>
      </c>
      <c r="N298" s="151" t="s">
        <v>40</v>
      </c>
      <c r="O298" s="59"/>
      <c r="P298" s="152">
        <f>O298*H298</f>
        <v>0</v>
      </c>
      <c r="Q298" s="152">
        <v>0</v>
      </c>
      <c r="R298" s="152">
        <f>Q298*H298</f>
        <v>0</v>
      </c>
      <c r="S298" s="152">
        <v>0</v>
      </c>
      <c r="T298" s="153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4" t="s">
        <v>129</v>
      </c>
      <c r="AT298" s="154" t="s">
        <v>125</v>
      </c>
      <c r="AU298" s="154" t="s">
        <v>130</v>
      </c>
      <c r="AY298" s="18" t="s">
        <v>122</v>
      </c>
      <c r="BE298" s="155">
        <f>IF(N298="základná",J298,0)</f>
        <v>0</v>
      </c>
      <c r="BF298" s="155">
        <f>IF(N298="znížená",J298,0)</f>
        <v>0</v>
      </c>
      <c r="BG298" s="155">
        <f>IF(N298="zákl. prenesená",J298,0)</f>
        <v>0</v>
      </c>
      <c r="BH298" s="155">
        <f>IF(N298="zníž. prenesená",J298,0)</f>
        <v>0</v>
      </c>
      <c r="BI298" s="155">
        <f>IF(N298="nulová",J298,0)</f>
        <v>0</v>
      </c>
      <c r="BJ298" s="18" t="s">
        <v>130</v>
      </c>
      <c r="BK298" s="155">
        <f>ROUND(I298*H298,2)</f>
        <v>0</v>
      </c>
      <c r="BL298" s="18" t="s">
        <v>129</v>
      </c>
      <c r="BM298" s="154" t="s">
        <v>318</v>
      </c>
    </row>
    <row r="299" spans="1:65" s="2" customFormat="1" ht="21.75" customHeight="1">
      <c r="A299" s="33"/>
      <c r="B299" s="141"/>
      <c r="C299" s="142" t="s">
        <v>319</v>
      </c>
      <c r="D299" s="142" t="s">
        <v>125</v>
      </c>
      <c r="E299" s="143" t="s">
        <v>320</v>
      </c>
      <c r="F299" s="144" t="s">
        <v>321</v>
      </c>
      <c r="G299" s="145" t="s">
        <v>136</v>
      </c>
      <c r="H299" s="146">
        <v>1510.393</v>
      </c>
      <c r="I299" s="147"/>
      <c r="J299" s="148">
        <f>ROUND(I299*H299,2)</f>
        <v>0</v>
      </c>
      <c r="K299" s="149"/>
      <c r="L299" s="34"/>
      <c r="M299" s="150" t="s">
        <v>1</v>
      </c>
      <c r="N299" s="151" t="s">
        <v>40</v>
      </c>
      <c r="O299" s="59"/>
      <c r="P299" s="152">
        <f>O299*H299</f>
        <v>0</v>
      </c>
      <c r="Q299" s="152">
        <v>0</v>
      </c>
      <c r="R299" s="152">
        <f>Q299*H299</f>
        <v>0</v>
      </c>
      <c r="S299" s="152">
        <v>0</v>
      </c>
      <c r="T299" s="15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4" t="s">
        <v>129</v>
      </c>
      <c r="AT299" s="154" t="s">
        <v>125</v>
      </c>
      <c r="AU299" s="154" t="s">
        <v>130</v>
      </c>
      <c r="AY299" s="18" t="s">
        <v>122</v>
      </c>
      <c r="BE299" s="155">
        <f>IF(N299="základná",J299,0)</f>
        <v>0</v>
      </c>
      <c r="BF299" s="155">
        <f>IF(N299="znížená",J299,0)</f>
        <v>0</v>
      </c>
      <c r="BG299" s="155">
        <f>IF(N299="zákl. prenesená",J299,0)</f>
        <v>0</v>
      </c>
      <c r="BH299" s="155">
        <f>IF(N299="zníž. prenesená",J299,0)</f>
        <v>0</v>
      </c>
      <c r="BI299" s="155">
        <f>IF(N299="nulová",J299,0)</f>
        <v>0</v>
      </c>
      <c r="BJ299" s="18" t="s">
        <v>130</v>
      </c>
      <c r="BK299" s="155">
        <f>ROUND(I299*H299,2)</f>
        <v>0</v>
      </c>
      <c r="BL299" s="18" t="s">
        <v>129</v>
      </c>
      <c r="BM299" s="154" t="s">
        <v>322</v>
      </c>
    </row>
    <row r="300" spans="1:65" s="2" customFormat="1" ht="33" customHeight="1">
      <c r="A300" s="33"/>
      <c r="B300" s="141"/>
      <c r="C300" s="142" t="s">
        <v>323</v>
      </c>
      <c r="D300" s="142" t="s">
        <v>125</v>
      </c>
      <c r="E300" s="143" t="s">
        <v>324</v>
      </c>
      <c r="F300" s="144" t="s">
        <v>325</v>
      </c>
      <c r="G300" s="145" t="s">
        <v>136</v>
      </c>
      <c r="H300" s="146">
        <v>368.74200000000002</v>
      </c>
      <c r="I300" s="147"/>
      <c r="J300" s="148">
        <f>ROUND(I300*H300,2)</f>
        <v>0</v>
      </c>
      <c r="K300" s="149"/>
      <c r="L300" s="34"/>
      <c r="M300" s="150" t="s">
        <v>1</v>
      </c>
      <c r="N300" s="151" t="s">
        <v>40</v>
      </c>
      <c r="O300" s="59"/>
      <c r="P300" s="152">
        <f>O300*H300</f>
        <v>0</v>
      </c>
      <c r="Q300" s="152">
        <v>1E-4</v>
      </c>
      <c r="R300" s="152">
        <f>Q300*H300</f>
        <v>3.6874200000000003E-2</v>
      </c>
      <c r="S300" s="152">
        <v>0</v>
      </c>
      <c r="T300" s="15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4" t="s">
        <v>129</v>
      </c>
      <c r="AT300" s="154" t="s">
        <v>125</v>
      </c>
      <c r="AU300" s="154" t="s">
        <v>130</v>
      </c>
      <c r="AY300" s="18" t="s">
        <v>122</v>
      </c>
      <c r="BE300" s="155">
        <f>IF(N300="základná",J300,0)</f>
        <v>0</v>
      </c>
      <c r="BF300" s="155">
        <f>IF(N300="znížená",J300,0)</f>
        <v>0</v>
      </c>
      <c r="BG300" s="155">
        <f>IF(N300="zákl. prenesená",J300,0)</f>
        <v>0</v>
      </c>
      <c r="BH300" s="155">
        <f>IF(N300="zníž. prenesená",J300,0)</f>
        <v>0</v>
      </c>
      <c r="BI300" s="155">
        <f>IF(N300="nulová",J300,0)</f>
        <v>0</v>
      </c>
      <c r="BJ300" s="18" t="s">
        <v>130</v>
      </c>
      <c r="BK300" s="155">
        <f>ROUND(I300*H300,2)</f>
        <v>0</v>
      </c>
      <c r="BL300" s="18" t="s">
        <v>129</v>
      </c>
      <c r="BM300" s="154" t="s">
        <v>326</v>
      </c>
    </row>
    <row r="301" spans="1:65" s="13" customFormat="1">
      <c r="B301" s="156"/>
      <c r="D301" s="157" t="s">
        <v>132</v>
      </c>
      <c r="E301" s="158" t="s">
        <v>1</v>
      </c>
      <c r="F301" s="159" t="s">
        <v>327</v>
      </c>
      <c r="H301" s="160">
        <v>368.74200000000002</v>
      </c>
      <c r="I301" s="161"/>
      <c r="L301" s="156"/>
      <c r="M301" s="162"/>
      <c r="N301" s="163"/>
      <c r="O301" s="163"/>
      <c r="P301" s="163"/>
      <c r="Q301" s="163"/>
      <c r="R301" s="163"/>
      <c r="S301" s="163"/>
      <c r="T301" s="164"/>
      <c r="AT301" s="158" t="s">
        <v>132</v>
      </c>
      <c r="AU301" s="158" t="s">
        <v>130</v>
      </c>
      <c r="AV301" s="13" t="s">
        <v>130</v>
      </c>
      <c r="AW301" s="13" t="s">
        <v>30</v>
      </c>
      <c r="AX301" s="13" t="s">
        <v>79</v>
      </c>
      <c r="AY301" s="158" t="s">
        <v>122</v>
      </c>
    </row>
    <row r="302" spans="1:65" s="2" customFormat="1" ht="33" customHeight="1">
      <c r="A302" s="33"/>
      <c r="B302" s="141"/>
      <c r="C302" s="142" t="s">
        <v>328</v>
      </c>
      <c r="D302" s="142" t="s">
        <v>125</v>
      </c>
      <c r="E302" s="143" t="s">
        <v>329</v>
      </c>
      <c r="F302" s="144" t="s">
        <v>330</v>
      </c>
      <c r="G302" s="145" t="s">
        <v>136</v>
      </c>
      <c r="H302" s="146">
        <v>211.8</v>
      </c>
      <c r="I302" s="147"/>
      <c r="J302" s="148">
        <f>ROUND(I302*H302,2)</f>
        <v>0</v>
      </c>
      <c r="K302" s="149"/>
      <c r="L302" s="34"/>
      <c r="M302" s="150" t="s">
        <v>1</v>
      </c>
      <c r="N302" s="151" t="s">
        <v>40</v>
      </c>
      <c r="O302" s="59"/>
      <c r="P302" s="152">
        <f>O302*H302</f>
        <v>0</v>
      </c>
      <c r="Q302" s="152">
        <v>1.4999999999999999E-4</v>
      </c>
      <c r="R302" s="152">
        <f>Q302*H302</f>
        <v>3.177E-2</v>
      </c>
      <c r="S302" s="152">
        <v>0</v>
      </c>
      <c r="T302" s="153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54" t="s">
        <v>271</v>
      </c>
      <c r="AT302" s="154" t="s">
        <v>125</v>
      </c>
      <c r="AU302" s="154" t="s">
        <v>130</v>
      </c>
      <c r="AY302" s="18" t="s">
        <v>122</v>
      </c>
      <c r="BE302" s="155">
        <f>IF(N302="základná",J302,0)</f>
        <v>0</v>
      </c>
      <c r="BF302" s="155">
        <f>IF(N302="znížená",J302,0)</f>
        <v>0</v>
      </c>
      <c r="BG302" s="155">
        <f>IF(N302="zákl. prenesená",J302,0)</f>
        <v>0</v>
      </c>
      <c r="BH302" s="155">
        <f>IF(N302="zníž. prenesená",J302,0)</f>
        <v>0</v>
      </c>
      <c r="BI302" s="155">
        <f>IF(N302="nulová",J302,0)</f>
        <v>0</v>
      </c>
      <c r="BJ302" s="18" t="s">
        <v>130</v>
      </c>
      <c r="BK302" s="155">
        <f>ROUND(I302*H302,2)</f>
        <v>0</v>
      </c>
      <c r="BL302" s="18" t="s">
        <v>271</v>
      </c>
      <c r="BM302" s="154" t="s">
        <v>331</v>
      </c>
    </row>
    <row r="303" spans="1:65" s="13" customFormat="1">
      <c r="B303" s="156"/>
      <c r="D303" s="157" t="s">
        <v>132</v>
      </c>
      <c r="E303" s="158" t="s">
        <v>1</v>
      </c>
      <c r="F303" s="159" t="s">
        <v>332</v>
      </c>
      <c r="H303" s="160">
        <v>211.8</v>
      </c>
      <c r="I303" s="161"/>
      <c r="L303" s="156"/>
      <c r="M303" s="162"/>
      <c r="N303" s="163"/>
      <c r="O303" s="163"/>
      <c r="P303" s="163"/>
      <c r="Q303" s="163"/>
      <c r="R303" s="163"/>
      <c r="S303" s="163"/>
      <c r="T303" s="164"/>
      <c r="AT303" s="158" t="s">
        <v>132</v>
      </c>
      <c r="AU303" s="158" t="s">
        <v>130</v>
      </c>
      <c r="AV303" s="13" t="s">
        <v>130</v>
      </c>
      <c r="AW303" s="13" t="s">
        <v>30</v>
      </c>
      <c r="AX303" s="13" t="s">
        <v>79</v>
      </c>
      <c r="AY303" s="158" t="s">
        <v>122</v>
      </c>
    </row>
    <row r="304" spans="1:65" s="2" customFormat="1" ht="33" customHeight="1">
      <c r="A304" s="33"/>
      <c r="B304" s="141"/>
      <c r="C304" s="142" t="s">
        <v>333</v>
      </c>
      <c r="D304" s="142" t="s">
        <v>125</v>
      </c>
      <c r="E304" s="143" t="s">
        <v>334</v>
      </c>
      <c r="F304" s="144" t="s">
        <v>335</v>
      </c>
      <c r="G304" s="145" t="s">
        <v>136</v>
      </c>
      <c r="H304" s="146">
        <v>126</v>
      </c>
      <c r="I304" s="147"/>
      <c r="J304" s="148">
        <f>ROUND(I304*H304,2)</f>
        <v>0</v>
      </c>
      <c r="K304" s="149"/>
      <c r="L304" s="34"/>
      <c r="M304" s="150" t="s">
        <v>1</v>
      </c>
      <c r="N304" s="151" t="s">
        <v>40</v>
      </c>
      <c r="O304" s="59"/>
      <c r="P304" s="152">
        <f>O304*H304</f>
        <v>0</v>
      </c>
      <c r="Q304" s="152">
        <v>1.4999999999999999E-4</v>
      </c>
      <c r="R304" s="152">
        <f>Q304*H304</f>
        <v>1.8899999999999997E-2</v>
      </c>
      <c r="S304" s="152">
        <v>0</v>
      </c>
      <c r="T304" s="153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4" t="s">
        <v>271</v>
      </c>
      <c r="AT304" s="154" t="s">
        <v>125</v>
      </c>
      <c r="AU304" s="154" t="s">
        <v>130</v>
      </c>
      <c r="AY304" s="18" t="s">
        <v>122</v>
      </c>
      <c r="BE304" s="155">
        <f>IF(N304="základná",J304,0)</f>
        <v>0</v>
      </c>
      <c r="BF304" s="155">
        <f>IF(N304="znížená",J304,0)</f>
        <v>0</v>
      </c>
      <c r="BG304" s="155">
        <f>IF(N304="zákl. prenesená",J304,0)</f>
        <v>0</v>
      </c>
      <c r="BH304" s="155">
        <f>IF(N304="zníž. prenesená",J304,0)</f>
        <v>0</v>
      </c>
      <c r="BI304" s="155">
        <f>IF(N304="nulová",J304,0)</f>
        <v>0</v>
      </c>
      <c r="BJ304" s="18" t="s">
        <v>130</v>
      </c>
      <c r="BK304" s="155">
        <f>ROUND(I304*H304,2)</f>
        <v>0</v>
      </c>
      <c r="BL304" s="18" t="s">
        <v>271</v>
      </c>
      <c r="BM304" s="154" t="s">
        <v>336</v>
      </c>
    </row>
    <row r="305" spans="1:65" s="13" customFormat="1">
      <c r="B305" s="156"/>
      <c r="D305" s="157" t="s">
        <v>132</v>
      </c>
      <c r="E305" s="158" t="s">
        <v>1</v>
      </c>
      <c r="F305" s="159" t="s">
        <v>337</v>
      </c>
      <c r="H305" s="160">
        <v>126</v>
      </c>
      <c r="I305" s="161"/>
      <c r="L305" s="156"/>
      <c r="M305" s="162"/>
      <c r="N305" s="163"/>
      <c r="O305" s="163"/>
      <c r="P305" s="163"/>
      <c r="Q305" s="163"/>
      <c r="R305" s="163"/>
      <c r="S305" s="163"/>
      <c r="T305" s="164"/>
      <c r="AT305" s="158" t="s">
        <v>132</v>
      </c>
      <c r="AU305" s="158" t="s">
        <v>130</v>
      </c>
      <c r="AV305" s="13" t="s">
        <v>130</v>
      </c>
      <c r="AW305" s="13" t="s">
        <v>30</v>
      </c>
      <c r="AX305" s="13" t="s">
        <v>79</v>
      </c>
      <c r="AY305" s="158" t="s">
        <v>122</v>
      </c>
    </row>
    <row r="306" spans="1:65" s="2" customFormat="1" ht="21.75" customHeight="1">
      <c r="A306" s="33"/>
      <c r="B306" s="141"/>
      <c r="C306" s="142" t="s">
        <v>338</v>
      </c>
      <c r="D306" s="142" t="s">
        <v>125</v>
      </c>
      <c r="E306" s="143" t="s">
        <v>339</v>
      </c>
      <c r="F306" s="144" t="s">
        <v>340</v>
      </c>
      <c r="G306" s="145" t="s">
        <v>136</v>
      </c>
      <c r="H306" s="146">
        <v>320.64499999999998</v>
      </c>
      <c r="I306" s="147"/>
      <c r="J306" s="148">
        <f>ROUND(I306*H306,2)</f>
        <v>0</v>
      </c>
      <c r="K306" s="149"/>
      <c r="L306" s="34"/>
      <c r="M306" s="150" t="s">
        <v>1</v>
      </c>
      <c r="N306" s="151" t="s">
        <v>40</v>
      </c>
      <c r="O306" s="59"/>
      <c r="P306" s="152">
        <f>O306*H306</f>
        <v>0</v>
      </c>
      <c r="Q306" s="152">
        <v>2.0000000000000002E-5</v>
      </c>
      <c r="R306" s="152">
        <f>Q306*H306</f>
        <v>6.4129E-3</v>
      </c>
      <c r="S306" s="152">
        <v>0</v>
      </c>
      <c r="T306" s="15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4" t="s">
        <v>129</v>
      </c>
      <c r="AT306" s="154" t="s">
        <v>125</v>
      </c>
      <c r="AU306" s="154" t="s">
        <v>130</v>
      </c>
      <c r="AY306" s="18" t="s">
        <v>122</v>
      </c>
      <c r="BE306" s="155">
        <f>IF(N306="základná",J306,0)</f>
        <v>0</v>
      </c>
      <c r="BF306" s="155">
        <f>IF(N306="znížená",J306,0)</f>
        <v>0</v>
      </c>
      <c r="BG306" s="155">
        <f>IF(N306="zákl. prenesená",J306,0)</f>
        <v>0</v>
      </c>
      <c r="BH306" s="155">
        <f>IF(N306="zníž. prenesená",J306,0)</f>
        <v>0</v>
      </c>
      <c r="BI306" s="155">
        <f>IF(N306="nulová",J306,0)</f>
        <v>0</v>
      </c>
      <c r="BJ306" s="18" t="s">
        <v>130</v>
      </c>
      <c r="BK306" s="155">
        <f>ROUND(I306*H306,2)</f>
        <v>0</v>
      </c>
      <c r="BL306" s="18" t="s">
        <v>129</v>
      </c>
      <c r="BM306" s="154" t="s">
        <v>341</v>
      </c>
    </row>
    <row r="307" spans="1:65" s="13" customFormat="1">
      <c r="B307" s="156"/>
      <c r="D307" s="157" t="s">
        <v>132</v>
      </c>
      <c r="E307" s="158" t="s">
        <v>1</v>
      </c>
      <c r="F307" s="159" t="s">
        <v>342</v>
      </c>
      <c r="H307" s="160">
        <v>0.72</v>
      </c>
      <c r="I307" s="161"/>
      <c r="L307" s="156"/>
      <c r="M307" s="162"/>
      <c r="N307" s="163"/>
      <c r="O307" s="163"/>
      <c r="P307" s="163"/>
      <c r="Q307" s="163"/>
      <c r="R307" s="163"/>
      <c r="S307" s="163"/>
      <c r="T307" s="164"/>
      <c r="AT307" s="158" t="s">
        <v>132</v>
      </c>
      <c r="AU307" s="158" t="s">
        <v>130</v>
      </c>
      <c r="AV307" s="13" t="s">
        <v>130</v>
      </c>
      <c r="AW307" s="13" t="s">
        <v>30</v>
      </c>
      <c r="AX307" s="13" t="s">
        <v>74</v>
      </c>
      <c r="AY307" s="158" t="s">
        <v>122</v>
      </c>
    </row>
    <row r="308" spans="1:65" s="13" customFormat="1">
      <c r="B308" s="156"/>
      <c r="D308" s="157" t="s">
        <v>132</v>
      </c>
      <c r="E308" s="158" t="s">
        <v>1</v>
      </c>
      <c r="F308" s="159" t="s">
        <v>343</v>
      </c>
      <c r="H308" s="160">
        <v>2.88</v>
      </c>
      <c r="I308" s="161"/>
      <c r="L308" s="156"/>
      <c r="M308" s="162"/>
      <c r="N308" s="163"/>
      <c r="O308" s="163"/>
      <c r="P308" s="163"/>
      <c r="Q308" s="163"/>
      <c r="R308" s="163"/>
      <c r="S308" s="163"/>
      <c r="T308" s="164"/>
      <c r="AT308" s="158" t="s">
        <v>132</v>
      </c>
      <c r="AU308" s="158" t="s">
        <v>130</v>
      </c>
      <c r="AV308" s="13" t="s">
        <v>130</v>
      </c>
      <c r="AW308" s="13" t="s">
        <v>30</v>
      </c>
      <c r="AX308" s="13" t="s">
        <v>74</v>
      </c>
      <c r="AY308" s="158" t="s">
        <v>122</v>
      </c>
    </row>
    <row r="309" spans="1:65" s="13" customFormat="1">
      <c r="B309" s="156"/>
      <c r="D309" s="157" t="s">
        <v>132</v>
      </c>
      <c r="E309" s="158" t="s">
        <v>1</v>
      </c>
      <c r="F309" s="159" t="s">
        <v>344</v>
      </c>
      <c r="H309" s="160">
        <v>57.6</v>
      </c>
      <c r="I309" s="161"/>
      <c r="L309" s="156"/>
      <c r="M309" s="162"/>
      <c r="N309" s="163"/>
      <c r="O309" s="163"/>
      <c r="P309" s="163"/>
      <c r="Q309" s="163"/>
      <c r="R309" s="163"/>
      <c r="S309" s="163"/>
      <c r="T309" s="164"/>
      <c r="AT309" s="158" t="s">
        <v>132</v>
      </c>
      <c r="AU309" s="158" t="s">
        <v>130</v>
      </c>
      <c r="AV309" s="13" t="s">
        <v>130</v>
      </c>
      <c r="AW309" s="13" t="s">
        <v>30</v>
      </c>
      <c r="AX309" s="13" t="s">
        <v>74</v>
      </c>
      <c r="AY309" s="158" t="s">
        <v>122</v>
      </c>
    </row>
    <row r="310" spans="1:65" s="13" customFormat="1">
      <c r="B310" s="156"/>
      <c r="D310" s="157" t="s">
        <v>132</v>
      </c>
      <c r="E310" s="158" t="s">
        <v>1</v>
      </c>
      <c r="F310" s="159" t="s">
        <v>345</v>
      </c>
      <c r="H310" s="160">
        <v>24</v>
      </c>
      <c r="I310" s="161"/>
      <c r="L310" s="156"/>
      <c r="M310" s="162"/>
      <c r="N310" s="163"/>
      <c r="O310" s="163"/>
      <c r="P310" s="163"/>
      <c r="Q310" s="163"/>
      <c r="R310" s="163"/>
      <c r="S310" s="163"/>
      <c r="T310" s="164"/>
      <c r="AT310" s="158" t="s">
        <v>132</v>
      </c>
      <c r="AU310" s="158" t="s">
        <v>130</v>
      </c>
      <c r="AV310" s="13" t="s">
        <v>130</v>
      </c>
      <c r="AW310" s="13" t="s">
        <v>30</v>
      </c>
      <c r="AX310" s="13" t="s">
        <v>74</v>
      </c>
      <c r="AY310" s="158" t="s">
        <v>122</v>
      </c>
    </row>
    <row r="311" spans="1:65" s="13" customFormat="1">
      <c r="B311" s="156"/>
      <c r="D311" s="157" t="s">
        <v>132</v>
      </c>
      <c r="E311" s="158" t="s">
        <v>1</v>
      </c>
      <c r="F311" s="159" t="s">
        <v>346</v>
      </c>
      <c r="H311" s="160">
        <v>18</v>
      </c>
      <c r="I311" s="161"/>
      <c r="L311" s="156"/>
      <c r="M311" s="162"/>
      <c r="N311" s="163"/>
      <c r="O311" s="163"/>
      <c r="P311" s="163"/>
      <c r="Q311" s="163"/>
      <c r="R311" s="163"/>
      <c r="S311" s="163"/>
      <c r="T311" s="164"/>
      <c r="AT311" s="158" t="s">
        <v>132</v>
      </c>
      <c r="AU311" s="158" t="s">
        <v>130</v>
      </c>
      <c r="AV311" s="13" t="s">
        <v>130</v>
      </c>
      <c r="AW311" s="13" t="s">
        <v>30</v>
      </c>
      <c r="AX311" s="13" t="s">
        <v>74</v>
      </c>
      <c r="AY311" s="158" t="s">
        <v>122</v>
      </c>
    </row>
    <row r="312" spans="1:65" s="13" customFormat="1">
      <c r="B312" s="156"/>
      <c r="D312" s="157" t="s">
        <v>132</v>
      </c>
      <c r="E312" s="158" t="s">
        <v>1</v>
      </c>
      <c r="F312" s="159" t="s">
        <v>347</v>
      </c>
      <c r="H312" s="160">
        <v>109.2</v>
      </c>
      <c r="I312" s="161"/>
      <c r="L312" s="156"/>
      <c r="M312" s="162"/>
      <c r="N312" s="163"/>
      <c r="O312" s="163"/>
      <c r="P312" s="163"/>
      <c r="Q312" s="163"/>
      <c r="R312" s="163"/>
      <c r="S312" s="163"/>
      <c r="T312" s="164"/>
      <c r="AT312" s="158" t="s">
        <v>132</v>
      </c>
      <c r="AU312" s="158" t="s">
        <v>130</v>
      </c>
      <c r="AV312" s="13" t="s">
        <v>130</v>
      </c>
      <c r="AW312" s="13" t="s">
        <v>30</v>
      </c>
      <c r="AX312" s="13" t="s">
        <v>74</v>
      </c>
      <c r="AY312" s="158" t="s">
        <v>122</v>
      </c>
    </row>
    <row r="313" spans="1:65" s="13" customFormat="1">
      <c r="B313" s="156"/>
      <c r="D313" s="157" t="s">
        <v>132</v>
      </c>
      <c r="E313" s="158" t="s">
        <v>1</v>
      </c>
      <c r="F313" s="159" t="s">
        <v>348</v>
      </c>
      <c r="H313" s="160">
        <v>13.2</v>
      </c>
      <c r="I313" s="161"/>
      <c r="L313" s="156"/>
      <c r="M313" s="162"/>
      <c r="N313" s="163"/>
      <c r="O313" s="163"/>
      <c r="P313" s="163"/>
      <c r="Q313" s="163"/>
      <c r="R313" s="163"/>
      <c r="S313" s="163"/>
      <c r="T313" s="164"/>
      <c r="AT313" s="158" t="s">
        <v>132</v>
      </c>
      <c r="AU313" s="158" t="s">
        <v>130</v>
      </c>
      <c r="AV313" s="13" t="s">
        <v>130</v>
      </c>
      <c r="AW313" s="13" t="s">
        <v>30</v>
      </c>
      <c r="AX313" s="13" t="s">
        <v>74</v>
      </c>
      <c r="AY313" s="158" t="s">
        <v>122</v>
      </c>
    </row>
    <row r="314" spans="1:65" s="13" customFormat="1">
      <c r="B314" s="156"/>
      <c r="D314" s="157" t="s">
        <v>132</v>
      </c>
      <c r="E314" s="158" t="s">
        <v>1</v>
      </c>
      <c r="F314" s="159" t="s">
        <v>349</v>
      </c>
      <c r="H314" s="160">
        <v>3.2</v>
      </c>
      <c r="I314" s="161"/>
      <c r="L314" s="156"/>
      <c r="M314" s="162"/>
      <c r="N314" s="163"/>
      <c r="O314" s="163"/>
      <c r="P314" s="163"/>
      <c r="Q314" s="163"/>
      <c r="R314" s="163"/>
      <c r="S314" s="163"/>
      <c r="T314" s="164"/>
      <c r="AT314" s="158" t="s">
        <v>132</v>
      </c>
      <c r="AU314" s="158" t="s">
        <v>130</v>
      </c>
      <c r="AV314" s="13" t="s">
        <v>130</v>
      </c>
      <c r="AW314" s="13" t="s">
        <v>30</v>
      </c>
      <c r="AX314" s="13" t="s">
        <v>74</v>
      </c>
      <c r="AY314" s="158" t="s">
        <v>122</v>
      </c>
    </row>
    <row r="315" spans="1:65" s="13" customFormat="1">
      <c r="B315" s="156"/>
      <c r="D315" s="157" t="s">
        <v>132</v>
      </c>
      <c r="E315" s="158" t="s">
        <v>1</v>
      </c>
      <c r="F315" s="159" t="s">
        <v>350</v>
      </c>
      <c r="H315" s="160">
        <v>7.4249999999999998</v>
      </c>
      <c r="I315" s="161"/>
      <c r="L315" s="156"/>
      <c r="M315" s="162"/>
      <c r="N315" s="163"/>
      <c r="O315" s="163"/>
      <c r="P315" s="163"/>
      <c r="Q315" s="163"/>
      <c r="R315" s="163"/>
      <c r="S315" s="163"/>
      <c r="T315" s="164"/>
      <c r="AT315" s="158" t="s">
        <v>132</v>
      </c>
      <c r="AU315" s="158" t="s">
        <v>130</v>
      </c>
      <c r="AV315" s="13" t="s">
        <v>130</v>
      </c>
      <c r="AW315" s="13" t="s">
        <v>30</v>
      </c>
      <c r="AX315" s="13" t="s">
        <v>74</v>
      </c>
      <c r="AY315" s="158" t="s">
        <v>122</v>
      </c>
    </row>
    <row r="316" spans="1:65" s="13" customFormat="1">
      <c r="B316" s="156"/>
      <c r="D316" s="157" t="s">
        <v>132</v>
      </c>
      <c r="E316" s="158" t="s">
        <v>1</v>
      </c>
      <c r="F316" s="159" t="s">
        <v>351</v>
      </c>
      <c r="H316" s="160">
        <v>4.55</v>
      </c>
      <c r="I316" s="161"/>
      <c r="L316" s="156"/>
      <c r="M316" s="162"/>
      <c r="N316" s="163"/>
      <c r="O316" s="163"/>
      <c r="P316" s="163"/>
      <c r="Q316" s="163"/>
      <c r="R316" s="163"/>
      <c r="S316" s="163"/>
      <c r="T316" s="164"/>
      <c r="AT316" s="158" t="s">
        <v>132</v>
      </c>
      <c r="AU316" s="158" t="s">
        <v>130</v>
      </c>
      <c r="AV316" s="13" t="s">
        <v>130</v>
      </c>
      <c r="AW316" s="13" t="s">
        <v>30</v>
      </c>
      <c r="AX316" s="13" t="s">
        <v>74</v>
      </c>
      <c r="AY316" s="158" t="s">
        <v>122</v>
      </c>
    </row>
    <row r="317" spans="1:65" s="13" customFormat="1">
      <c r="B317" s="156"/>
      <c r="D317" s="157" t="s">
        <v>132</v>
      </c>
      <c r="E317" s="158" t="s">
        <v>1</v>
      </c>
      <c r="F317" s="159" t="s">
        <v>352</v>
      </c>
      <c r="H317" s="160">
        <v>10.5</v>
      </c>
      <c r="I317" s="161"/>
      <c r="L317" s="156"/>
      <c r="M317" s="162"/>
      <c r="N317" s="163"/>
      <c r="O317" s="163"/>
      <c r="P317" s="163"/>
      <c r="Q317" s="163"/>
      <c r="R317" s="163"/>
      <c r="S317" s="163"/>
      <c r="T317" s="164"/>
      <c r="AT317" s="158" t="s">
        <v>132</v>
      </c>
      <c r="AU317" s="158" t="s">
        <v>130</v>
      </c>
      <c r="AV317" s="13" t="s">
        <v>130</v>
      </c>
      <c r="AW317" s="13" t="s">
        <v>30</v>
      </c>
      <c r="AX317" s="13" t="s">
        <v>74</v>
      </c>
      <c r="AY317" s="158" t="s">
        <v>122</v>
      </c>
    </row>
    <row r="318" spans="1:65" s="13" customFormat="1">
      <c r="B318" s="156"/>
      <c r="D318" s="157" t="s">
        <v>132</v>
      </c>
      <c r="E318" s="158" t="s">
        <v>1</v>
      </c>
      <c r="F318" s="159" t="s">
        <v>353</v>
      </c>
      <c r="H318" s="160">
        <v>11.52</v>
      </c>
      <c r="I318" s="161"/>
      <c r="L318" s="156"/>
      <c r="M318" s="162"/>
      <c r="N318" s="163"/>
      <c r="O318" s="163"/>
      <c r="P318" s="163"/>
      <c r="Q318" s="163"/>
      <c r="R318" s="163"/>
      <c r="S318" s="163"/>
      <c r="T318" s="164"/>
      <c r="AT318" s="158" t="s">
        <v>132</v>
      </c>
      <c r="AU318" s="158" t="s">
        <v>130</v>
      </c>
      <c r="AV318" s="13" t="s">
        <v>130</v>
      </c>
      <c r="AW318" s="13" t="s">
        <v>30</v>
      </c>
      <c r="AX318" s="13" t="s">
        <v>74</v>
      </c>
      <c r="AY318" s="158" t="s">
        <v>122</v>
      </c>
    </row>
    <row r="319" spans="1:65" s="13" customFormat="1">
      <c r="B319" s="156"/>
      <c r="D319" s="157" t="s">
        <v>132</v>
      </c>
      <c r="E319" s="158" t="s">
        <v>1</v>
      </c>
      <c r="F319" s="159" t="s">
        <v>354</v>
      </c>
      <c r="H319" s="160">
        <v>9.9</v>
      </c>
      <c r="I319" s="161"/>
      <c r="L319" s="156"/>
      <c r="M319" s="162"/>
      <c r="N319" s="163"/>
      <c r="O319" s="163"/>
      <c r="P319" s="163"/>
      <c r="Q319" s="163"/>
      <c r="R319" s="163"/>
      <c r="S319" s="163"/>
      <c r="T319" s="164"/>
      <c r="AT319" s="158" t="s">
        <v>132</v>
      </c>
      <c r="AU319" s="158" t="s">
        <v>130</v>
      </c>
      <c r="AV319" s="13" t="s">
        <v>130</v>
      </c>
      <c r="AW319" s="13" t="s">
        <v>30</v>
      </c>
      <c r="AX319" s="13" t="s">
        <v>74</v>
      </c>
      <c r="AY319" s="158" t="s">
        <v>122</v>
      </c>
    </row>
    <row r="320" spans="1:65" s="13" customFormat="1">
      <c r="B320" s="156"/>
      <c r="D320" s="157" t="s">
        <v>132</v>
      </c>
      <c r="E320" s="158" t="s">
        <v>1</v>
      </c>
      <c r="F320" s="159" t="s">
        <v>355</v>
      </c>
      <c r="H320" s="160">
        <v>8.17</v>
      </c>
      <c r="I320" s="161"/>
      <c r="L320" s="156"/>
      <c r="M320" s="162"/>
      <c r="N320" s="163"/>
      <c r="O320" s="163"/>
      <c r="P320" s="163"/>
      <c r="Q320" s="163"/>
      <c r="R320" s="163"/>
      <c r="S320" s="163"/>
      <c r="T320" s="164"/>
      <c r="AT320" s="158" t="s">
        <v>132</v>
      </c>
      <c r="AU320" s="158" t="s">
        <v>130</v>
      </c>
      <c r="AV320" s="13" t="s">
        <v>130</v>
      </c>
      <c r="AW320" s="13" t="s">
        <v>30</v>
      </c>
      <c r="AX320" s="13" t="s">
        <v>74</v>
      </c>
      <c r="AY320" s="158" t="s">
        <v>122</v>
      </c>
    </row>
    <row r="321" spans="1:65" s="13" customFormat="1">
      <c r="B321" s="156"/>
      <c r="D321" s="157" t="s">
        <v>132</v>
      </c>
      <c r="E321" s="158" t="s">
        <v>1</v>
      </c>
      <c r="F321" s="159" t="s">
        <v>356</v>
      </c>
      <c r="H321" s="160">
        <v>39.78</v>
      </c>
      <c r="I321" s="161"/>
      <c r="L321" s="156"/>
      <c r="M321" s="162"/>
      <c r="N321" s="163"/>
      <c r="O321" s="163"/>
      <c r="P321" s="163"/>
      <c r="Q321" s="163"/>
      <c r="R321" s="163"/>
      <c r="S321" s="163"/>
      <c r="T321" s="164"/>
      <c r="AT321" s="158" t="s">
        <v>132</v>
      </c>
      <c r="AU321" s="158" t="s">
        <v>130</v>
      </c>
      <c r="AV321" s="13" t="s">
        <v>130</v>
      </c>
      <c r="AW321" s="13" t="s">
        <v>30</v>
      </c>
      <c r="AX321" s="13" t="s">
        <v>74</v>
      </c>
      <c r="AY321" s="158" t="s">
        <v>122</v>
      </c>
    </row>
    <row r="322" spans="1:65" s="15" customFormat="1">
      <c r="B322" s="172"/>
      <c r="D322" s="157" t="s">
        <v>132</v>
      </c>
      <c r="E322" s="173" t="s">
        <v>1</v>
      </c>
      <c r="F322" s="174" t="s">
        <v>143</v>
      </c>
      <c r="H322" s="175">
        <v>320.64499999999998</v>
      </c>
      <c r="I322" s="176"/>
      <c r="L322" s="172"/>
      <c r="M322" s="177"/>
      <c r="N322" s="178"/>
      <c r="O322" s="178"/>
      <c r="P322" s="178"/>
      <c r="Q322" s="178"/>
      <c r="R322" s="178"/>
      <c r="S322" s="178"/>
      <c r="T322" s="179"/>
      <c r="AT322" s="173" t="s">
        <v>132</v>
      </c>
      <c r="AU322" s="173" t="s">
        <v>130</v>
      </c>
      <c r="AV322" s="15" t="s">
        <v>129</v>
      </c>
      <c r="AW322" s="15" t="s">
        <v>30</v>
      </c>
      <c r="AX322" s="15" t="s">
        <v>79</v>
      </c>
      <c r="AY322" s="173" t="s">
        <v>122</v>
      </c>
    </row>
    <row r="323" spans="1:65" s="2" customFormat="1" ht="16.5" customHeight="1">
      <c r="A323" s="33"/>
      <c r="B323" s="141"/>
      <c r="C323" s="142" t="s">
        <v>357</v>
      </c>
      <c r="D323" s="142" t="s">
        <v>125</v>
      </c>
      <c r="E323" s="143" t="s">
        <v>358</v>
      </c>
      <c r="F323" s="144" t="s">
        <v>359</v>
      </c>
      <c r="G323" s="145" t="s">
        <v>136</v>
      </c>
      <c r="H323" s="146">
        <v>1005.14</v>
      </c>
      <c r="I323" s="147"/>
      <c r="J323" s="148">
        <f>ROUND(I323*H323,2)</f>
        <v>0</v>
      </c>
      <c r="K323" s="149"/>
      <c r="L323" s="34"/>
      <c r="M323" s="150" t="s">
        <v>1</v>
      </c>
      <c r="N323" s="151" t="s">
        <v>40</v>
      </c>
      <c r="O323" s="59"/>
      <c r="P323" s="152">
        <f>O323*H323</f>
        <v>0</v>
      </c>
      <c r="Q323" s="152">
        <v>5.0000000000000002E-5</v>
      </c>
      <c r="R323" s="152">
        <f>Q323*H323</f>
        <v>5.0257000000000003E-2</v>
      </c>
      <c r="S323" s="152">
        <v>0</v>
      </c>
      <c r="T323" s="15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54" t="s">
        <v>129</v>
      </c>
      <c r="AT323" s="154" t="s">
        <v>125</v>
      </c>
      <c r="AU323" s="154" t="s">
        <v>130</v>
      </c>
      <c r="AY323" s="18" t="s">
        <v>122</v>
      </c>
      <c r="BE323" s="155">
        <f>IF(N323="základná",J323,0)</f>
        <v>0</v>
      </c>
      <c r="BF323" s="155">
        <f>IF(N323="znížená",J323,0)</f>
        <v>0</v>
      </c>
      <c r="BG323" s="155">
        <f>IF(N323="zákl. prenesená",J323,0)</f>
        <v>0</v>
      </c>
      <c r="BH323" s="155">
        <f>IF(N323="zníž. prenesená",J323,0)</f>
        <v>0</v>
      </c>
      <c r="BI323" s="155">
        <f>IF(N323="nulová",J323,0)</f>
        <v>0</v>
      </c>
      <c r="BJ323" s="18" t="s">
        <v>130</v>
      </c>
      <c r="BK323" s="155">
        <f>ROUND(I323*H323,2)</f>
        <v>0</v>
      </c>
      <c r="BL323" s="18" t="s">
        <v>129</v>
      </c>
      <c r="BM323" s="154" t="s">
        <v>360</v>
      </c>
    </row>
    <row r="324" spans="1:65" s="14" customFormat="1">
      <c r="B324" s="165"/>
      <c r="D324" s="157" t="s">
        <v>132</v>
      </c>
      <c r="E324" s="166" t="s">
        <v>1</v>
      </c>
      <c r="F324" s="167" t="s">
        <v>361</v>
      </c>
      <c r="H324" s="166" t="s">
        <v>1</v>
      </c>
      <c r="I324" s="168"/>
      <c r="L324" s="165"/>
      <c r="M324" s="169"/>
      <c r="N324" s="170"/>
      <c r="O324" s="170"/>
      <c r="P324" s="170"/>
      <c r="Q324" s="170"/>
      <c r="R324" s="170"/>
      <c r="S324" s="170"/>
      <c r="T324" s="171"/>
      <c r="AT324" s="166" t="s">
        <v>132</v>
      </c>
      <c r="AU324" s="166" t="s">
        <v>130</v>
      </c>
      <c r="AV324" s="14" t="s">
        <v>79</v>
      </c>
      <c r="AW324" s="14" t="s">
        <v>30</v>
      </c>
      <c r="AX324" s="14" t="s">
        <v>74</v>
      </c>
      <c r="AY324" s="166" t="s">
        <v>122</v>
      </c>
    </row>
    <row r="325" spans="1:65" s="14" customFormat="1">
      <c r="B325" s="165"/>
      <c r="D325" s="157" t="s">
        <v>132</v>
      </c>
      <c r="E325" s="166" t="s">
        <v>1</v>
      </c>
      <c r="F325" s="167" t="s">
        <v>362</v>
      </c>
      <c r="H325" s="166" t="s">
        <v>1</v>
      </c>
      <c r="I325" s="168"/>
      <c r="L325" s="165"/>
      <c r="M325" s="169"/>
      <c r="N325" s="170"/>
      <c r="O325" s="170"/>
      <c r="P325" s="170"/>
      <c r="Q325" s="170"/>
      <c r="R325" s="170"/>
      <c r="S325" s="170"/>
      <c r="T325" s="171"/>
      <c r="AT325" s="166" t="s">
        <v>132</v>
      </c>
      <c r="AU325" s="166" t="s">
        <v>130</v>
      </c>
      <c r="AV325" s="14" t="s">
        <v>79</v>
      </c>
      <c r="AW325" s="14" t="s">
        <v>30</v>
      </c>
      <c r="AX325" s="14" t="s">
        <v>74</v>
      </c>
      <c r="AY325" s="166" t="s">
        <v>122</v>
      </c>
    </row>
    <row r="326" spans="1:65" s="13" customFormat="1">
      <c r="B326" s="156"/>
      <c r="D326" s="157" t="s">
        <v>132</v>
      </c>
      <c r="E326" s="158" t="s">
        <v>1</v>
      </c>
      <c r="F326" s="159" t="s">
        <v>363</v>
      </c>
      <c r="H326" s="160">
        <v>23.14</v>
      </c>
      <c r="I326" s="161"/>
      <c r="L326" s="156"/>
      <c r="M326" s="162"/>
      <c r="N326" s="163"/>
      <c r="O326" s="163"/>
      <c r="P326" s="163"/>
      <c r="Q326" s="163"/>
      <c r="R326" s="163"/>
      <c r="S326" s="163"/>
      <c r="T326" s="164"/>
      <c r="AT326" s="158" t="s">
        <v>132</v>
      </c>
      <c r="AU326" s="158" t="s">
        <v>130</v>
      </c>
      <c r="AV326" s="13" t="s">
        <v>130</v>
      </c>
      <c r="AW326" s="13" t="s">
        <v>30</v>
      </c>
      <c r="AX326" s="13" t="s">
        <v>74</v>
      </c>
      <c r="AY326" s="158" t="s">
        <v>122</v>
      </c>
    </row>
    <row r="327" spans="1:65" s="14" customFormat="1">
      <c r="B327" s="165"/>
      <c r="D327" s="157" t="s">
        <v>132</v>
      </c>
      <c r="E327" s="166" t="s">
        <v>1</v>
      </c>
      <c r="F327" s="167" t="s">
        <v>364</v>
      </c>
      <c r="H327" s="166" t="s">
        <v>1</v>
      </c>
      <c r="I327" s="168"/>
      <c r="L327" s="165"/>
      <c r="M327" s="169"/>
      <c r="N327" s="170"/>
      <c r="O327" s="170"/>
      <c r="P327" s="170"/>
      <c r="Q327" s="170"/>
      <c r="R327" s="170"/>
      <c r="S327" s="170"/>
      <c r="T327" s="171"/>
      <c r="AT327" s="166" t="s">
        <v>132</v>
      </c>
      <c r="AU327" s="166" t="s">
        <v>130</v>
      </c>
      <c r="AV327" s="14" t="s">
        <v>79</v>
      </c>
      <c r="AW327" s="14" t="s">
        <v>30</v>
      </c>
      <c r="AX327" s="14" t="s">
        <v>74</v>
      </c>
      <c r="AY327" s="166" t="s">
        <v>122</v>
      </c>
    </row>
    <row r="328" spans="1:65" s="13" customFormat="1">
      <c r="B328" s="156"/>
      <c r="D328" s="157" t="s">
        <v>132</v>
      </c>
      <c r="E328" s="158" t="s">
        <v>1</v>
      </c>
      <c r="F328" s="159" t="s">
        <v>365</v>
      </c>
      <c r="H328" s="160">
        <v>671.2</v>
      </c>
      <c r="I328" s="161"/>
      <c r="L328" s="156"/>
      <c r="M328" s="162"/>
      <c r="N328" s="163"/>
      <c r="O328" s="163"/>
      <c r="P328" s="163"/>
      <c r="Q328" s="163"/>
      <c r="R328" s="163"/>
      <c r="S328" s="163"/>
      <c r="T328" s="164"/>
      <c r="AT328" s="158" t="s">
        <v>132</v>
      </c>
      <c r="AU328" s="158" t="s">
        <v>130</v>
      </c>
      <c r="AV328" s="13" t="s">
        <v>130</v>
      </c>
      <c r="AW328" s="13" t="s">
        <v>30</v>
      </c>
      <c r="AX328" s="13" t="s">
        <v>74</v>
      </c>
      <c r="AY328" s="158" t="s">
        <v>122</v>
      </c>
    </row>
    <row r="329" spans="1:65" s="14" customFormat="1">
      <c r="B329" s="165"/>
      <c r="D329" s="157" t="s">
        <v>132</v>
      </c>
      <c r="E329" s="166" t="s">
        <v>1</v>
      </c>
      <c r="F329" s="167" t="s">
        <v>366</v>
      </c>
      <c r="H329" s="166" t="s">
        <v>1</v>
      </c>
      <c r="I329" s="168"/>
      <c r="L329" s="165"/>
      <c r="M329" s="169"/>
      <c r="N329" s="170"/>
      <c r="O329" s="170"/>
      <c r="P329" s="170"/>
      <c r="Q329" s="170"/>
      <c r="R329" s="170"/>
      <c r="S329" s="170"/>
      <c r="T329" s="171"/>
      <c r="AT329" s="166" t="s">
        <v>132</v>
      </c>
      <c r="AU329" s="166" t="s">
        <v>130</v>
      </c>
      <c r="AV329" s="14" t="s">
        <v>79</v>
      </c>
      <c r="AW329" s="14" t="s">
        <v>30</v>
      </c>
      <c r="AX329" s="14" t="s">
        <v>74</v>
      </c>
      <c r="AY329" s="166" t="s">
        <v>122</v>
      </c>
    </row>
    <row r="330" spans="1:65" s="13" customFormat="1">
      <c r="B330" s="156"/>
      <c r="D330" s="157" t="s">
        <v>132</v>
      </c>
      <c r="E330" s="158" t="s">
        <v>1</v>
      </c>
      <c r="F330" s="159" t="s">
        <v>367</v>
      </c>
      <c r="H330" s="160">
        <v>76.400000000000006</v>
      </c>
      <c r="I330" s="161"/>
      <c r="L330" s="156"/>
      <c r="M330" s="162"/>
      <c r="N330" s="163"/>
      <c r="O330" s="163"/>
      <c r="P330" s="163"/>
      <c r="Q330" s="163"/>
      <c r="R330" s="163"/>
      <c r="S330" s="163"/>
      <c r="T330" s="164"/>
      <c r="AT330" s="158" t="s">
        <v>132</v>
      </c>
      <c r="AU330" s="158" t="s">
        <v>130</v>
      </c>
      <c r="AV330" s="13" t="s">
        <v>130</v>
      </c>
      <c r="AW330" s="13" t="s">
        <v>30</v>
      </c>
      <c r="AX330" s="13" t="s">
        <v>74</v>
      </c>
      <c r="AY330" s="158" t="s">
        <v>122</v>
      </c>
    </row>
    <row r="331" spans="1:65" s="16" customFormat="1">
      <c r="B331" s="180"/>
      <c r="D331" s="157" t="s">
        <v>132</v>
      </c>
      <c r="E331" s="181" t="s">
        <v>1</v>
      </c>
      <c r="F331" s="182" t="s">
        <v>186</v>
      </c>
      <c r="H331" s="183">
        <v>770.74</v>
      </c>
      <c r="I331" s="184"/>
      <c r="L331" s="180"/>
      <c r="M331" s="185"/>
      <c r="N331" s="186"/>
      <c r="O331" s="186"/>
      <c r="P331" s="186"/>
      <c r="Q331" s="186"/>
      <c r="R331" s="186"/>
      <c r="S331" s="186"/>
      <c r="T331" s="187"/>
      <c r="AT331" s="181" t="s">
        <v>132</v>
      </c>
      <c r="AU331" s="181" t="s">
        <v>130</v>
      </c>
      <c r="AV331" s="16" t="s">
        <v>123</v>
      </c>
      <c r="AW331" s="16" t="s">
        <v>30</v>
      </c>
      <c r="AX331" s="16" t="s">
        <v>74</v>
      </c>
      <c r="AY331" s="181" t="s">
        <v>122</v>
      </c>
    </row>
    <row r="332" spans="1:65" s="14" customFormat="1">
      <c r="B332" s="165"/>
      <c r="D332" s="157" t="s">
        <v>132</v>
      </c>
      <c r="E332" s="166" t="s">
        <v>1</v>
      </c>
      <c r="F332" s="167" t="s">
        <v>368</v>
      </c>
      <c r="H332" s="166" t="s">
        <v>1</v>
      </c>
      <c r="I332" s="168"/>
      <c r="L332" s="165"/>
      <c r="M332" s="169"/>
      <c r="N332" s="170"/>
      <c r="O332" s="170"/>
      <c r="P332" s="170"/>
      <c r="Q332" s="170"/>
      <c r="R332" s="170"/>
      <c r="S332" s="170"/>
      <c r="T332" s="171"/>
      <c r="AT332" s="166" t="s">
        <v>132</v>
      </c>
      <c r="AU332" s="166" t="s">
        <v>130</v>
      </c>
      <c r="AV332" s="14" t="s">
        <v>79</v>
      </c>
      <c r="AW332" s="14" t="s">
        <v>30</v>
      </c>
      <c r="AX332" s="14" t="s">
        <v>74</v>
      </c>
      <c r="AY332" s="166" t="s">
        <v>122</v>
      </c>
    </row>
    <row r="333" spans="1:65" s="13" customFormat="1">
      <c r="B333" s="156"/>
      <c r="D333" s="157" t="s">
        <v>132</v>
      </c>
      <c r="E333" s="158" t="s">
        <v>1</v>
      </c>
      <c r="F333" s="159" t="s">
        <v>369</v>
      </c>
      <c r="H333" s="160">
        <v>234.4</v>
      </c>
      <c r="I333" s="161"/>
      <c r="L333" s="156"/>
      <c r="M333" s="162"/>
      <c r="N333" s="163"/>
      <c r="O333" s="163"/>
      <c r="P333" s="163"/>
      <c r="Q333" s="163"/>
      <c r="R333" s="163"/>
      <c r="S333" s="163"/>
      <c r="T333" s="164"/>
      <c r="AT333" s="158" t="s">
        <v>132</v>
      </c>
      <c r="AU333" s="158" t="s">
        <v>130</v>
      </c>
      <c r="AV333" s="13" t="s">
        <v>130</v>
      </c>
      <c r="AW333" s="13" t="s">
        <v>30</v>
      </c>
      <c r="AX333" s="13" t="s">
        <v>74</v>
      </c>
      <c r="AY333" s="158" t="s">
        <v>122</v>
      </c>
    </row>
    <row r="334" spans="1:65" s="15" customFormat="1">
      <c r="B334" s="172"/>
      <c r="D334" s="157" t="s">
        <v>132</v>
      </c>
      <c r="E334" s="173" t="s">
        <v>1</v>
      </c>
      <c r="F334" s="174" t="s">
        <v>143</v>
      </c>
      <c r="H334" s="175">
        <v>1005.14</v>
      </c>
      <c r="I334" s="176"/>
      <c r="L334" s="172"/>
      <c r="M334" s="177"/>
      <c r="N334" s="178"/>
      <c r="O334" s="178"/>
      <c r="P334" s="178"/>
      <c r="Q334" s="178"/>
      <c r="R334" s="178"/>
      <c r="S334" s="178"/>
      <c r="T334" s="179"/>
      <c r="AT334" s="173" t="s">
        <v>132</v>
      </c>
      <c r="AU334" s="173" t="s">
        <v>130</v>
      </c>
      <c r="AV334" s="15" t="s">
        <v>129</v>
      </c>
      <c r="AW334" s="15" t="s">
        <v>30</v>
      </c>
      <c r="AX334" s="15" t="s">
        <v>79</v>
      </c>
      <c r="AY334" s="173" t="s">
        <v>122</v>
      </c>
    </row>
    <row r="335" spans="1:65" s="2" customFormat="1" ht="21.75" customHeight="1">
      <c r="A335" s="33"/>
      <c r="B335" s="141"/>
      <c r="C335" s="142" t="s">
        <v>370</v>
      </c>
      <c r="D335" s="142" t="s">
        <v>125</v>
      </c>
      <c r="E335" s="143" t="s">
        <v>371</v>
      </c>
      <c r="F335" s="144" t="s">
        <v>372</v>
      </c>
      <c r="G335" s="145" t="s">
        <v>136</v>
      </c>
      <c r="H335" s="146">
        <v>426.3</v>
      </c>
      <c r="I335" s="147"/>
      <c r="J335" s="148">
        <f>ROUND(I335*H335,2)</f>
        <v>0</v>
      </c>
      <c r="K335" s="149"/>
      <c r="L335" s="34"/>
      <c r="M335" s="150" t="s">
        <v>1</v>
      </c>
      <c r="N335" s="151" t="s">
        <v>40</v>
      </c>
      <c r="O335" s="59"/>
      <c r="P335" s="152">
        <f>O335*H335</f>
        <v>0</v>
      </c>
      <c r="Q335" s="152">
        <v>5.0000000000000002E-5</v>
      </c>
      <c r="R335" s="152">
        <f>Q335*H335</f>
        <v>2.1315000000000001E-2</v>
      </c>
      <c r="S335" s="152">
        <v>0</v>
      </c>
      <c r="T335" s="153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54" t="s">
        <v>129</v>
      </c>
      <c r="AT335" s="154" t="s">
        <v>125</v>
      </c>
      <c r="AU335" s="154" t="s">
        <v>130</v>
      </c>
      <c r="AY335" s="18" t="s">
        <v>122</v>
      </c>
      <c r="BE335" s="155">
        <f>IF(N335="základná",J335,0)</f>
        <v>0</v>
      </c>
      <c r="BF335" s="155">
        <f>IF(N335="znížená",J335,0)</f>
        <v>0</v>
      </c>
      <c r="BG335" s="155">
        <f>IF(N335="zákl. prenesená",J335,0)</f>
        <v>0</v>
      </c>
      <c r="BH335" s="155">
        <f>IF(N335="zníž. prenesená",J335,0)</f>
        <v>0</v>
      </c>
      <c r="BI335" s="155">
        <f>IF(N335="nulová",J335,0)</f>
        <v>0</v>
      </c>
      <c r="BJ335" s="18" t="s">
        <v>130</v>
      </c>
      <c r="BK335" s="155">
        <f>ROUND(I335*H335,2)</f>
        <v>0</v>
      </c>
      <c r="BL335" s="18" t="s">
        <v>129</v>
      </c>
      <c r="BM335" s="154" t="s">
        <v>373</v>
      </c>
    </row>
    <row r="336" spans="1:65" s="13" customFormat="1">
      <c r="B336" s="156"/>
      <c r="D336" s="157" t="s">
        <v>132</v>
      </c>
      <c r="E336" s="158" t="s">
        <v>1</v>
      </c>
      <c r="F336" s="159" t="s">
        <v>374</v>
      </c>
      <c r="H336" s="160">
        <v>426.3</v>
      </c>
      <c r="I336" s="161"/>
      <c r="L336" s="156"/>
      <c r="M336" s="162"/>
      <c r="N336" s="163"/>
      <c r="O336" s="163"/>
      <c r="P336" s="163"/>
      <c r="Q336" s="163"/>
      <c r="R336" s="163"/>
      <c r="S336" s="163"/>
      <c r="T336" s="164"/>
      <c r="AT336" s="158" t="s">
        <v>132</v>
      </c>
      <c r="AU336" s="158" t="s">
        <v>130</v>
      </c>
      <c r="AV336" s="13" t="s">
        <v>130</v>
      </c>
      <c r="AW336" s="13" t="s">
        <v>30</v>
      </c>
      <c r="AX336" s="13" t="s">
        <v>79</v>
      </c>
      <c r="AY336" s="158" t="s">
        <v>122</v>
      </c>
    </row>
    <row r="337" spans="1:65" s="2" customFormat="1" ht="16.5" customHeight="1">
      <c r="A337" s="33"/>
      <c r="B337" s="141"/>
      <c r="C337" s="142" t="s">
        <v>375</v>
      </c>
      <c r="D337" s="142" t="s">
        <v>125</v>
      </c>
      <c r="E337" s="143" t="s">
        <v>376</v>
      </c>
      <c r="F337" s="144" t="s">
        <v>377</v>
      </c>
      <c r="G337" s="145" t="s">
        <v>136</v>
      </c>
      <c r="H337" s="146">
        <v>358.86599999999999</v>
      </c>
      <c r="I337" s="147"/>
      <c r="J337" s="148">
        <f>ROUND(I337*H337,2)</f>
        <v>0</v>
      </c>
      <c r="K337" s="149"/>
      <c r="L337" s="34"/>
      <c r="M337" s="150" t="s">
        <v>1</v>
      </c>
      <c r="N337" s="151" t="s">
        <v>40</v>
      </c>
      <c r="O337" s="59"/>
      <c r="P337" s="152">
        <f>O337*H337</f>
        <v>0</v>
      </c>
      <c r="Q337" s="152">
        <v>0</v>
      </c>
      <c r="R337" s="152">
        <f>Q337*H337</f>
        <v>0</v>
      </c>
      <c r="S337" s="152">
        <v>0</v>
      </c>
      <c r="T337" s="153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54" t="s">
        <v>129</v>
      </c>
      <c r="AT337" s="154" t="s">
        <v>125</v>
      </c>
      <c r="AU337" s="154" t="s">
        <v>130</v>
      </c>
      <c r="AY337" s="18" t="s">
        <v>122</v>
      </c>
      <c r="BE337" s="155">
        <f>IF(N337="základná",J337,0)</f>
        <v>0</v>
      </c>
      <c r="BF337" s="155">
        <f>IF(N337="znížená",J337,0)</f>
        <v>0</v>
      </c>
      <c r="BG337" s="155">
        <f>IF(N337="zákl. prenesená",J337,0)</f>
        <v>0</v>
      </c>
      <c r="BH337" s="155">
        <f>IF(N337="zníž. prenesená",J337,0)</f>
        <v>0</v>
      </c>
      <c r="BI337" s="155">
        <f>IF(N337="nulová",J337,0)</f>
        <v>0</v>
      </c>
      <c r="BJ337" s="18" t="s">
        <v>130</v>
      </c>
      <c r="BK337" s="155">
        <f>ROUND(I337*H337,2)</f>
        <v>0</v>
      </c>
      <c r="BL337" s="18" t="s">
        <v>129</v>
      </c>
      <c r="BM337" s="154" t="s">
        <v>378</v>
      </c>
    </row>
    <row r="338" spans="1:65" s="14" customFormat="1">
      <c r="B338" s="165"/>
      <c r="D338" s="157" t="s">
        <v>132</v>
      </c>
      <c r="E338" s="166" t="s">
        <v>1</v>
      </c>
      <c r="F338" s="167" t="s">
        <v>139</v>
      </c>
      <c r="H338" s="166" t="s">
        <v>1</v>
      </c>
      <c r="I338" s="168"/>
      <c r="L338" s="165"/>
      <c r="M338" s="169"/>
      <c r="N338" s="170"/>
      <c r="O338" s="170"/>
      <c r="P338" s="170"/>
      <c r="Q338" s="170"/>
      <c r="R338" s="170"/>
      <c r="S338" s="170"/>
      <c r="T338" s="171"/>
      <c r="AT338" s="166" t="s">
        <v>132</v>
      </c>
      <c r="AU338" s="166" t="s">
        <v>130</v>
      </c>
      <c r="AV338" s="14" t="s">
        <v>79</v>
      </c>
      <c r="AW338" s="14" t="s">
        <v>30</v>
      </c>
      <c r="AX338" s="14" t="s">
        <v>74</v>
      </c>
      <c r="AY338" s="166" t="s">
        <v>122</v>
      </c>
    </row>
    <row r="339" spans="1:65" s="13" customFormat="1">
      <c r="B339" s="156"/>
      <c r="D339" s="157" t="s">
        <v>132</v>
      </c>
      <c r="E339" s="158" t="s">
        <v>1</v>
      </c>
      <c r="F339" s="159" t="s">
        <v>342</v>
      </c>
      <c r="H339" s="160">
        <v>0.72</v>
      </c>
      <c r="I339" s="161"/>
      <c r="L339" s="156"/>
      <c r="M339" s="162"/>
      <c r="N339" s="163"/>
      <c r="O339" s="163"/>
      <c r="P339" s="163"/>
      <c r="Q339" s="163"/>
      <c r="R339" s="163"/>
      <c r="S339" s="163"/>
      <c r="T339" s="164"/>
      <c r="AT339" s="158" t="s">
        <v>132</v>
      </c>
      <c r="AU339" s="158" t="s">
        <v>130</v>
      </c>
      <c r="AV339" s="13" t="s">
        <v>130</v>
      </c>
      <c r="AW339" s="13" t="s">
        <v>30</v>
      </c>
      <c r="AX339" s="13" t="s">
        <v>74</v>
      </c>
      <c r="AY339" s="158" t="s">
        <v>122</v>
      </c>
    </row>
    <row r="340" spans="1:65" s="13" customFormat="1">
      <c r="B340" s="156"/>
      <c r="D340" s="157" t="s">
        <v>132</v>
      </c>
      <c r="E340" s="158" t="s">
        <v>1</v>
      </c>
      <c r="F340" s="159" t="s">
        <v>343</v>
      </c>
      <c r="H340" s="160">
        <v>2.88</v>
      </c>
      <c r="I340" s="161"/>
      <c r="L340" s="156"/>
      <c r="M340" s="162"/>
      <c r="N340" s="163"/>
      <c r="O340" s="163"/>
      <c r="P340" s="163"/>
      <c r="Q340" s="163"/>
      <c r="R340" s="163"/>
      <c r="S340" s="163"/>
      <c r="T340" s="164"/>
      <c r="AT340" s="158" t="s">
        <v>132</v>
      </c>
      <c r="AU340" s="158" t="s">
        <v>130</v>
      </c>
      <c r="AV340" s="13" t="s">
        <v>130</v>
      </c>
      <c r="AW340" s="13" t="s">
        <v>30</v>
      </c>
      <c r="AX340" s="13" t="s">
        <v>74</v>
      </c>
      <c r="AY340" s="158" t="s">
        <v>122</v>
      </c>
    </row>
    <row r="341" spans="1:65" s="13" customFormat="1">
      <c r="B341" s="156"/>
      <c r="D341" s="157" t="s">
        <v>132</v>
      </c>
      <c r="E341" s="158" t="s">
        <v>1</v>
      </c>
      <c r="F341" s="159" t="s">
        <v>379</v>
      </c>
      <c r="H341" s="160">
        <v>1.8180000000000001</v>
      </c>
      <c r="I341" s="161"/>
      <c r="L341" s="156"/>
      <c r="M341" s="162"/>
      <c r="N341" s="163"/>
      <c r="O341" s="163"/>
      <c r="P341" s="163"/>
      <c r="Q341" s="163"/>
      <c r="R341" s="163"/>
      <c r="S341" s="163"/>
      <c r="T341" s="164"/>
      <c r="AT341" s="158" t="s">
        <v>132</v>
      </c>
      <c r="AU341" s="158" t="s">
        <v>130</v>
      </c>
      <c r="AV341" s="13" t="s">
        <v>130</v>
      </c>
      <c r="AW341" s="13" t="s">
        <v>30</v>
      </c>
      <c r="AX341" s="13" t="s">
        <v>74</v>
      </c>
      <c r="AY341" s="158" t="s">
        <v>122</v>
      </c>
    </row>
    <row r="342" spans="1:65" s="13" customFormat="1">
      <c r="B342" s="156"/>
      <c r="D342" s="157" t="s">
        <v>132</v>
      </c>
      <c r="E342" s="158" t="s">
        <v>1</v>
      </c>
      <c r="F342" s="159" t="s">
        <v>351</v>
      </c>
      <c r="H342" s="160">
        <v>4.55</v>
      </c>
      <c r="I342" s="161"/>
      <c r="L342" s="156"/>
      <c r="M342" s="162"/>
      <c r="N342" s="163"/>
      <c r="O342" s="163"/>
      <c r="P342" s="163"/>
      <c r="Q342" s="163"/>
      <c r="R342" s="163"/>
      <c r="S342" s="163"/>
      <c r="T342" s="164"/>
      <c r="AT342" s="158" t="s">
        <v>132</v>
      </c>
      <c r="AU342" s="158" t="s">
        <v>130</v>
      </c>
      <c r="AV342" s="13" t="s">
        <v>130</v>
      </c>
      <c r="AW342" s="13" t="s">
        <v>30</v>
      </c>
      <c r="AX342" s="13" t="s">
        <v>74</v>
      </c>
      <c r="AY342" s="158" t="s">
        <v>122</v>
      </c>
    </row>
    <row r="343" spans="1:65" s="14" customFormat="1">
      <c r="B343" s="165"/>
      <c r="D343" s="157" t="s">
        <v>132</v>
      </c>
      <c r="E343" s="166" t="s">
        <v>1</v>
      </c>
      <c r="F343" s="167" t="s">
        <v>380</v>
      </c>
      <c r="H343" s="166" t="s">
        <v>1</v>
      </c>
      <c r="I343" s="168"/>
      <c r="L343" s="165"/>
      <c r="M343" s="169"/>
      <c r="N343" s="170"/>
      <c r="O343" s="170"/>
      <c r="P343" s="170"/>
      <c r="Q343" s="170"/>
      <c r="R343" s="170"/>
      <c r="S343" s="170"/>
      <c r="T343" s="171"/>
      <c r="AT343" s="166" t="s">
        <v>132</v>
      </c>
      <c r="AU343" s="166" t="s">
        <v>130</v>
      </c>
      <c r="AV343" s="14" t="s">
        <v>79</v>
      </c>
      <c r="AW343" s="14" t="s">
        <v>30</v>
      </c>
      <c r="AX343" s="14" t="s">
        <v>74</v>
      </c>
      <c r="AY343" s="166" t="s">
        <v>122</v>
      </c>
    </row>
    <row r="344" spans="1:65" s="13" customFormat="1">
      <c r="B344" s="156"/>
      <c r="D344" s="157" t="s">
        <v>132</v>
      </c>
      <c r="E344" s="158" t="s">
        <v>1</v>
      </c>
      <c r="F344" s="159" t="s">
        <v>381</v>
      </c>
      <c r="H344" s="160">
        <v>91.2</v>
      </c>
      <c r="I344" s="161"/>
      <c r="L344" s="156"/>
      <c r="M344" s="162"/>
      <c r="N344" s="163"/>
      <c r="O344" s="163"/>
      <c r="P344" s="163"/>
      <c r="Q344" s="163"/>
      <c r="R344" s="163"/>
      <c r="S344" s="163"/>
      <c r="T344" s="164"/>
      <c r="AT344" s="158" t="s">
        <v>132</v>
      </c>
      <c r="AU344" s="158" t="s">
        <v>130</v>
      </c>
      <c r="AV344" s="13" t="s">
        <v>130</v>
      </c>
      <c r="AW344" s="13" t="s">
        <v>30</v>
      </c>
      <c r="AX344" s="13" t="s">
        <v>74</v>
      </c>
      <c r="AY344" s="158" t="s">
        <v>122</v>
      </c>
    </row>
    <row r="345" spans="1:65" s="16" customFormat="1">
      <c r="B345" s="180"/>
      <c r="D345" s="157" t="s">
        <v>132</v>
      </c>
      <c r="E345" s="181" t="s">
        <v>1</v>
      </c>
      <c r="F345" s="182" t="s">
        <v>186</v>
      </c>
      <c r="H345" s="183">
        <v>101.16800000000001</v>
      </c>
      <c r="I345" s="184"/>
      <c r="L345" s="180"/>
      <c r="M345" s="185"/>
      <c r="N345" s="186"/>
      <c r="O345" s="186"/>
      <c r="P345" s="186"/>
      <c r="Q345" s="186"/>
      <c r="R345" s="186"/>
      <c r="S345" s="186"/>
      <c r="T345" s="187"/>
      <c r="AT345" s="181" t="s">
        <v>132</v>
      </c>
      <c r="AU345" s="181" t="s">
        <v>130</v>
      </c>
      <c r="AV345" s="16" t="s">
        <v>123</v>
      </c>
      <c r="AW345" s="16" t="s">
        <v>30</v>
      </c>
      <c r="AX345" s="16" t="s">
        <v>74</v>
      </c>
      <c r="AY345" s="181" t="s">
        <v>122</v>
      </c>
    </row>
    <row r="346" spans="1:65" s="14" customFormat="1">
      <c r="B346" s="165"/>
      <c r="D346" s="157" t="s">
        <v>132</v>
      </c>
      <c r="E346" s="166" t="s">
        <v>1</v>
      </c>
      <c r="F346" s="167" t="s">
        <v>176</v>
      </c>
      <c r="H346" s="166" t="s">
        <v>1</v>
      </c>
      <c r="I346" s="168"/>
      <c r="L346" s="165"/>
      <c r="M346" s="169"/>
      <c r="N346" s="170"/>
      <c r="O346" s="170"/>
      <c r="P346" s="170"/>
      <c r="Q346" s="170"/>
      <c r="R346" s="170"/>
      <c r="S346" s="170"/>
      <c r="T346" s="171"/>
      <c r="AT346" s="166" t="s">
        <v>132</v>
      </c>
      <c r="AU346" s="166" t="s">
        <v>130</v>
      </c>
      <c r="AV346" s="14" t="s">
        <v>79</v>
      </c>
      <c r="AW346" s="14" t="s">
        <v>30</v>
      </c>
      <c r="AX346" s="14" t="s">
        <v>74</v>
      </c>
      <c r="AY346" s="166" t="s">
        <v>122</v>
      </c>
    </row>
    <row r="347" spans="1:65" s="13" customFormat="1">
      <c r="B347" s="156"/>
      <c r="D347" s="157" t="s">
        <v>132</v>
      </c>
      <c r="E347" s="158" t="s">
        <v>1</v>
      </c>
      <c r="F347" s="159" t="s">
        <v>354</v>
      </c>
      <c r="H347" s="160">
        <v>9.9</v>
      </c>
      <c r="I347" s="161"/>
      <c r="L347" s="156"/>
      <c r="M347" s="162"/>
      <c r="N347" s="163"/>
      <c r="O347" s="163"/>
      <c r="P347" s="163"/>
      <c r="Q347" s="163"/>
      <c r="R347" s="163"/>
      <c r="S347" s="163"/>
      <c r="T347" s="164"/>
      <c r="AT347" s="158" t="s">
        <v>132</v>
      </c>
      <c r="AU347" s="158" t="s">
        <v>130</v>
      </c>
      <c r="AV347" s="13" t="s">
        <v>130</v>
      </c>
      <c r="AW347" s="13" t="s">
        <v>30</v>
      </c>
      <c r="AX347" s="13" t="s">
        <v>74</v>
      </c>
      <c r="AY347" s="158" t="s">
        <v>122</v>
      </c>
    </row>
    <row r="348" spans="1:65" s="16" customFormat="1">
      <c r="B348" s="180"/>
      <c r="D348" s="157" t="s">
        <v>132</v>
      </c>
      <c r="E348" s="181" t="s">
        <v>1</v>
      </c>
      <c r="F348" s="182" t="s">
        <v>186</v>
      </c>
      <c r="H348" s="183">
        <v>9.9</v>
      </c>
      <c r="I348" s="184"/>
      <c r="L348" s="180"/>
      <c r="M348" s="185"/>
      <c r="N348" s="186"/>
      <c r="O348" s="186"/>
      <c r="P348" s="186"/>
      <c r="Q348" s="186"/>
      <c r="R348" s="186"/>
      <c r="S348" s="186"/>
      <c r="T348" s="187"/>
      <c r="AT348" s="181" t="s">
        <v>132</v>
      </c>
      <c r="AU348" s="181" t="s">
        <v>130</v>
      </c>
      <c r="AV348" s="16" t="s">
        <v>123</v>
      </c>
      <c r="AW348" s="16" t="s">
        <v>30</v>
      </c>
      <c r="AX348" s="16" t="s">
        <v>74</v>
      </c>
      <c r="AY348" s="181" t="s">
        <v>122</v>
      </c>
    </row>
    <row r="349" spans="1:65" s="14" customFormat="1">
      <c r="B349" s="165"/>
      <c r="D349" s="157" t="s">
        <v>132</v>
      </c>
      <c r="E349" s="166" t="s">
        <v>1</v>
      </c>
      <c r="F349" s="167" t="s">
        <v>142</v>
      </c>
      <c r="H349" s="166" t="s">
        <v>1</v>
      </c>
      <c r="I349" s="168"/>
      <c r="L349" s="165"/>
      <c r="M349" s="169"/>
      <c r="N349" s="170"/>
      <c r="O349" s="170"/>
      <c r="P349" s="170"/>
      <c r="Q349" s="170"/>
      <c r="R349" s="170"/>
      <c r="S349" s="170"/>
      <c r="T349" s="171"/>
      <c r="AT349" s="166" t="s">
        <v>132</v>
      </c>
      <c r="AU349" s="166" t="s">
        <v>130</v>
      </c>
      <c r="AV349" s="14" t="s">
        <v>79</v>
      </c>
      <c r="AW349" s="14" t="s">
        <v>30</v>
      </c>
      <c r="AX349" s="14" t="s">
        <v>74</v>
      </c>
      <c r="AY349" s="166" t="s">
        <v>122</v>
      </c>
    </row>
    <row r="350" spans="1:65" s="13" customFormat="1">
      <c r="B350" s="156"/>
      <c r="D350" s="157" t="s">
        <v>132</v>
      </c>
      <c r="E350" s="158" t="s">
        <v>1</v>
      </c>
      <c r="F350" s="159" t="s">
        <v>350</v>
      </c>
      <c r="H350" s="160">
        <v>7.4249999999999998</v>
      </c>
      <c r="I350" s="161"/>
      <c r="L350" s="156"/>
      <c r="M350" s="162"/>
      <c r="N350" s="163"/>
      <c r="O350" s="163"/>
      <c r="P350" s="163"/>
      <c r="Q350" s="163"/>
      <c r="R350" s="163"/>
      <c r="S350" s="163"/>
      <c r="T350" s="164"/>
      <c r="AT350" s="158" t="s">
        <v>132</v>
      </c>
      <c r="AU350" s="158" t="s">
        <v>130</v>
      </c>
      <c r="AV350" s="13" t="s">
        <v>130</v>
      </c>
      <c r="AW350" s="13" t="s">
        <v>30</v>
      </c>
      <c r="AX350" s="13" t="s">
        <v>74</v>
      </c>
      <c r="AY350" s="158" t="s">
        <v>122</v>
      </c>
    </row>
    <row r="351" spans="1:65" s="13" customFormat="1">
      <c r="B351" s="156"/>
      <c r="D351" s="157" t="s">
        <v>132</v>
      </c>
      <c r="E351" s="158" t="s">
        <v>1</v>
      </c>
      <c r="F351" s="159" t="s">
        <v>379</v>
      </c>
      <c r="H351" s="160">
        <v>1.8180000000000001</v>
      </c>
      <c r="I351" s="161"/>
      <c r="L351" s="156"/>
      <c r="M351" s="162"/>
      <c r="N351" s="163"/>
      <c r="O351" s="163"/>
      <c r="P351" s="163"/>
      <c r="Q351" s="163"/>
      <c r="R351" s="163"/>
      <c r="S351" s="163"/>
      <c r="T351" s="164"/>
      <c r="AT351" s="158" t="s">
        <v>132</v>
      </c>
      <c r="AU351" s="158" t="s">
        <v>130</v>
      </c>
      <c r="AV351" s="13" t="s">
        <v>130</v>
      </c>
      <c r="AW351" s="13" t="s">
        <v>30</v>
      </c>
      <c r="AX351" s="13" t="s">
        <v>74</v>
      </c>
      <c r="AY351" s="158" t="s">
        <v>122</v>
      </c>
    </row>
    <row r="352" spans="1:65" s="13" customFormat="1">
      <c r="B352" s="156"/>
      <c r="D352" s="157" t="s">
        <v>132</v>
      </c>
      <c r="E352" s="158" t="s">
        <v>1</v>
      </c>
      <c r="F352" s="159" t="s">
        <v>353</v>
      </c>
      <c r="H352" s="160">
        <v>11.52</v>
      </c>
      <c r="I352" s="161"/>
      <c r="L352" s="156"/>
      <c r="M352" s="162"/>
      <c r="N352" s="163"/>
      <c r="O352" s="163"/>
      <c r="P352" s="163"/>
      <c r="Q352" s="163"/>
      <c r="R352" s="163"/>
      <c r="S352" s="163"/>
      <c r="T352" s="164"/>
      <c r="AT352" s="158" t="s">
        <v>132</v>
      </c>
      <c r="AU352" s="158" t="s">
        <v>130</v>
      </c>
      <c r="AV352" s="13" t="s">
        <v>130</v>
      </c>
      <c r="AW352" s="13" t="s">
        <v>30</v>
      </c>
      <c r="AX352" s="13" t="s">
        <v>74</v>
      </c>
      <c r="AY352" s="158" t="s">
        <v>122</v>
      </c>
    </row>
    <row r="353" spans="2:51" s="14" customFormat="1">
      <c r="B353" s="165"/>
      <c r="D353" s="157" t="s">
        <v>132</v>
      </c>
      <c r="E353" s="166" t="s">
        <v>1</v>
      </c>
      <c r="F353" s="167" t="s">
        <v>380</v>
      </c>
      <c r="H353" s="166" t="s">
        <v>1</v>
      </c>
      <c r="I353" s="168"/>
      <c r="L353" s="165"/>
      <c r="M353" s="169"/>
      <c r="N353" s="170"/>
      <c r="O353" s="170"/>
      <c r="P353" s="170"/>
      <c r="Q353" s="170"/>
      <c r="R353" s="170"/>
      <c r="S353" s="170"/>
      <c r="T353" s="171"/>
      <c r="AT353" s="166" t="s">
        <v>132</v>
      </c>
      <c r="AU353" s="166" t="s">
        <v>130</v>
      </c>
      <c r="AV353" s="14" t="s">
        <v>79</v>
      </c>
      <c r="AW353" s="14" t="s">
        <v>30</v>
      </c>
      <c r="AX353" s="14" t="s">
        <v>74</v>
      </c>
      <c r="AY353" s="166" t="s">
        <v>122</v>
      </c>
    </row>
    <row r="354" spans="2:51" s="13" customFormat="1">
      <c r="B354" s="156"/>
      <c r="D354" s="157" t="s">
        <v>132</v>
      </c>
      <c r="E354" s="158" t="s">
        <v>1</v>
      </c>
      <c r="F354" s="159" t="s">
        <v>381</v>
      </c>
      <c r="H354" s="160">
        <v>91.2</v>
      </c>
      <c r="I354" s="161"/>
      <c r="L354" s="156"/>
      <c r="M354" s="162"/>
      <c r="N354" s="163"/>
      <c r="O354" s="163"/>
      <c r="P354" s="163"/>
      <c r="Q354" s="163"/>
      <c r="R354" s="163"/>
      <c r="S354" s="163"/>
      <c r="T354" s="164"/>
      <c r="AT354" s="158" t="s">
        <v>132</v>
      </c>
      <c r="AU354" s="158" t="s">
        <v>130</v>
      </c>
      <c r="AV354" s="13" t="s">
        <v>130</v>
      </c>
      <c r="AW354" s="13" t="s">
        <v>30</v>
      </c>
      <c r="AX354" s="13" t="s">
        <v>74</v>
      </c>
      <c r="AY354" s="158" t="s">
        <v>122</v>
      </c>
    </row>
    <row r="355" spans="2:51" s="16" customFormat="1">
      <c r="B355" s="180"/>
      <c r="D355" s="157" t="s">
        <v>132</v>
      </c>
      <c r="E355" s="181" t="s">
        <v>1</v>
      </c>
      <c r="F355" s="182" t="s">
        <v>186</v>
      </c>
      <c r="H355" s="183">
        <v>111.96299999999999</v>
      </c>
      <c r="I355" s="184"/>
      <c r="L355" s="180"/>
      <c r="M355" s="185"/>
      <c r="N355" s="186"/>
      <c r="O355" s="186"/>
      <c r="P355" s="186"/>
      <c r="Q355" s="186"/>
      <c r="R355" s="186"/>
      <c r="S355" s="186"/>
      <c r="T355" s="187"/>
      <c r="AT355" s="181" t="s">
        <v>132</v>
      </c>
      <c r="AU355" s="181" t="s">
        <v>130</v>
      </c>
      <c r="AV355" s="16" t="s">
        <v>123</v>
      </c>
      <c r="AW355" s="16" t="s">
        <v>30</v>
      </c>
      <c r="AX355" s="16" t="s">
        <v>74</v>
      </c>
      <c r="AY355" s="181" t="s">
        <v>122</v>
      </c>
    </row>
    <row r="356" spans="2:51" s="14" customFormat="1">
      <c r="B356" s="165"/>
      <c r="D356" s="157" t="s">
        <v>132</v>
      </c>
      <c r="E356" s="166" t="s">
        <v>1</v>
      </c>
      <c r="F356" s="167" t="s">
        <v>147</v>
      </c>
      <c r="H356" s="166" t="s">
        <v>1</v>
      </c>
      <c r="I356" s="168"/>
      <c r="L356" s="165"/>
      <c r="M356" s="169"/>
      <c r="N356" s="170"/>
      <c r="O356" s="170"/>
      <c r="P356" s="170"/>
      <c r="Q356" s="170"/>
      <c r="R356" s="170"/>
      <c r="S356" s="170"/>
      <c r="T356" s="171"/>
      <c r="AT356" s="166" t="s">
        <v>132</v>
      </c>
      <c r="AU356" s="166" t="s">
        <v>130</v>
      </c>
      <c r="AV356" s="14" t="s">
        <v>79</v>
      </c>
      <c r="AW356" s="14" t="s">
        <v>30</v>
      </c>
      <c r="AX356" s="14" t="s">
        <v>74</v>
      </c>
      <c r="AY356" s="166" t="s">
        <v>122</v>
      </c>
    </row>
    <row r="357" spans="2:51" s="13" customFormat="1">
      <c r="B357" s="156"/>
      <c r="D357" s="157" t="s">
        <v>132</v>
      </c>
      <c r="E357" s="158" t="s">
        <v>1</v>
      </c>
      <c r="F357" s="159" t="s">
        <v>382</v>
      </c>
      <c r="H357" s="160">
        <v>8.64</v>
      </c>
      <c r="I357" s="161"/>
      <c r="L357" s="156"/>
      <c r="M357" s="162"/>
      <c r="N357" s="163"/>
      <c r="O357" s="163"/>
      <c r="P357" s="163"/>
      <c r="Q357" s="163"/>
      <c r="R357" s="163"/>
      <c r="S357" s="163"/>
      <c r="T357" s="164"/>
      <c r="AT357" s="158" t="s">
        <v>132</v>
      </c>
      <c r="AU357" s="158" t="s">
        <v>130</v>
      </c>
      <c r="AV357" s="13" t="s">
        <v>130</v>
      </c>
      <c r="AW357" s="13" t="s">
        <v>30</v>
      </c>
      <c r="AX357" s="13" t="s">
        <v>74</v>
      </c>
      <c r="AY357" s="158" t="s">
        <v>122</v>
      </c>
    </row>
    <row r="358" spans="2:51" s="13" customFormat="1">
      <c r="B358" s="156"/>
      <c r="D358" s="157" t="s">
        <v>132</v>
      </c>
      <c r="E358" s="158" t="s">
        <v>1</v>
      </c>
      <c r="F358" s="159" t="s">
        <v>383</v>
      </c>
      <c r="H358" s="160">
        <v>25.68</v>
      </c>
      <c r="I358" s="161"/>
      <c r="L358" s="156"/>
      <c r="M358" s="162"/>
      <c r="N358" s="163"/>
      <c r="O358" s="163"/>
      <c r="P358" s="163"/>
      <c r="Q358" s="163"/>
      <c r="R358" s="163"/>
      <c r="S358" s="163"/>
      <c r="T358" s="164"/>
      <c r="AT358" s="158" t="s">
        <v>132</v>
      </c>
      <c r="AU358" s="158" t="s">
        <v>130</v>
      </c>
      <c r="AV358" s="13" t="s">
        <v>130</v>
      </c>
      <c r="AW358" s="13" t="s">
        <v>30</v>
      </c>
      <c r="AX358" s="13" t="s">
        <v>74</v>
      </c>
      <c r="AY358" s="158" t="s">
        <v>122</v>
      </c>
    </row>
    <row r="359" spans="2:51" s="13" customFormat="1">
      <c r="B359" s="156"/>
      <c r="D359" s="157" t="s">
        <v>132</v>
      </c>
      <c r="E359" s="158" t="s">
        <v>1</v>
      </c>
      <c r="F359" s="159" t="s">
        <v>384</v>
      </c>
      <c r="H359" s="160">
        <v>17.16</v>
      </c>
      <c r="I359" s="161"/>
      <c r="L359" s="156"/>
      <c r="M359" s="162"/>
      <c r="N359" s="163"/>
      <c r="O359" s="163"/>
      <c r="P359" s="163"/>
      <c r="Q359" s="163"/>
      <c r="R359" s="163"/>
      <c r="S359" s="163"/>
      <c r="T359" s="164"/>
      <c r="AT359" s="158" t="s">
        <v>132</v>
      </c>
      <c r="AU359" s="158" t="s">
        <v>130</v>
      </c>
      <c r="AV359" s="13" t="s">
        <v>130</v>
      </c>
      <c r="AW359" s="13" t="s">
        <v>30</v>
      </c>
      <c r="AX359" s="13" t="s">
        <v>74</v>
      </c>
      <c r="AY359" s="158" t="s">
        <v>122</v>
      </c>
    </row>
    <row r="360" spans="2:51" s="13" customFormat="1">
      <c r="B360" s="156"/>
      <c r="D360" s="157" t="s">
        <v>132</v>
      </c>
      <c r="E360" s="158" t="s">
        <v>1</v>
      </c>
      <c r="F360" s="159" t="s">
        <v>385</v>
      </c>
      <c r="H360" s="160">
        <v>10.675000000000001</v>
      </c>
      <c r="I360" s="161"/>
      <c r="L360" s="156"/>
      <c r="M360" s="162"/>
      <c r="N360" s="163"/>
      <c r="O360" s="163"/>
      <c r="P360" s="163"/>
      <c r="Q360" s="163"/>
      <c r="R360" s="163"/>
      <c r="S360" s="163"/>
      <c r="T360" s="164"/>
      <c r="AT360" s="158" t="s">
        <v>132</v>
      </c>
      <c r="AU360" s="158" t="s">
        <v>130</v>
      </c>
      <c r="AV360" s="13" t="s">
        <v>130</v>
      </c>
      <c r="AW360" s="13" t="s">
        <v>30</v>
      </c>
      <c r="AX360" s="13" t="s">
        <v>74</v>
      </c>
      <c r="AY360" s="158" t="s">
        <v>122</v>
      </c>
    </row>
    <row r="361" spans="2:51" s="13" customFormat="1">
      <c r="B361" s="156"/>
      <c r="D361" s="157" t="s">
        <v>132</v>
      </c>
      <c r="E361" s="158" t="s">
        <v>1</v>
      </c>
      <c r="F361" s="159" t="s">
        <v>386</v>
      </c>
      <c r="H361" s="160">
        <v>23.52</v>
      </c>
      <c r="I361" s="161"/>
      <c r="L361" s="156"/>
      <c r="M361" s="162"/>
      <c r="N361" s="163"/>
      <c r="O361" s="163"/>
      <c r="P361" s="163"/>
      <c r="Q361" s="163"/>
      <c r="R361" s="163"/>
      <c r="S361" s="163"/>
      <c r="T361" s="164"/>
      <c r="AT361" s="158" t="s">
        <v>132</v>
      </c>
      <c r="AU361" s="158" t="s">
        <v>130</v>
      </c>
      <c r="AV361" s="13" t="s">
        <v>130</v>
      </c>
      <c r="AW361" s="13" t="s">
        <v>30</v>
      </c>
      <c r="AX361" s="13" t="s">
        <v>74</v>
      </c>
      <c r="AY361" s="158" t="s">
        <v>122</v>
      </c>
    </row>
    <row r="362" spans="2:51" s="13" customFormat="1">
      <c r="B362" s="156"/>
      <c r="D362" s="157" t="s">
        <v>132</v>
      </c>
      <c r="E362" s="158" t="s">
        <v>1</v>
      </c>
      <c r="F362" s="159" t="s">
        <v>348</v>
      </c>
      <c r="H362" s="160">
        <v>13.2</v>
      </c>
      <c r="I362" s="161"/>
      <c r="L362" s="156"/>
      <c r="M362" s="162"/>
      <c r="N362" s="163"/>
      <c r="O362" s="163"/>
      <c r="P362" s="163"/>
      <c r="Q362" s="163"/>
      <c r="R362" s="163"/>
      <c r="S362" s="163"/>
      <c r="T362" s="164"/>
      <c r="AT362" s="158" t="s">
        <v>132</v>
      </c>
      <c r="AU362" s="158" t="s">
        <v>130</v>
      </c>
      <c r="AV362" s="13" t="s">
        <v>130</v>
      </c>
      <c r="AW362" s="13" t="s">
        <v>30</v>
      </c>
      <c r="AX362" s="13" t="s">
        <v>74</v>
      </c>
      <c r="AY362" s="158" t="s">
        <v>122</v>
      </c>
    </row>
    <row r="363" spans="2:51" s="16" customFormat="1">
      <c r="B363" s="180"/>
      <c r="D363" s="157" t="s">
        <v>132</v>
      </c>
      <c r="E363" s="181" t="s">
        <v>1</v>
      </c>
      <c r="F363" s="182" t="s">
        <v>186</v>
      </c>
      <c r="H363" s="183">
        <v>98.875</v>
      </c>
      <c r="I363" s="184"/>
      <c r="L363" s="180"/>
      <c r="M363" s="185"/>
      <c r="N363" s="186"/>
      <c r="O363" s="186"/>
      <c r="P363" s="186"/>
      <c r="Q363" s="186"/>
      <c r="R363" s="186"/>
      <c r="S363" s="186"/>
      <c r="T363" s="187"/>
      <c r="AT363" s="181" t="s">
        <v>132</v>
      </c>
      <c r="AU363" s="181" t="s">
        <v>130</v>
      </c>
      <c r="AV363" s="16" t="s">
        <v>123</v>
      </c>
      <c r="AW363" s="16" t="s">
        <v>30</v>
      </c>
      <c r="AX363" s="16" t="s">
        <v>74</v>
      </c>
      <c r="AY363" s="181" t="s">
        <v>122</v>
      </c>
    </row>
    <row r="364" spans="2:51" s="14" customFormat="1">
      <c r="B364" s="165"/>
      <c r="D364" s="157" t="s">
        <v>132</v>
      </c>
      <c r="E364" s="166" t="s">
        <v>1</v>
      </c>
      <c r="F364" s="167" t="s">
        <v>387</v>
      </c>
      <c r="H364" s="166" t="s">
        <v>1</v>
      </c>
      <c r="I364" s="168"/>
      <c r="L364" s="165"/>
      <c r="M364" s="169"/>
      <c r="N364" s="170"/>
      <c r="O364" s="170"/>
      <c r="P364" s="170"/>
      <c r="Q364" s="170"/>
      <c r="R364" s="170"/>
      <c r="S364" s="170"/>
      <c r="T364" s="171"/>
      <c r="AT364" s="166" t="s">
        <v>132</v>
      </c>
      <c r="AU364" s="166" t="s">
        <v>130</v>
      </c>
      <c r="AV364" s="14" t="s">
        <v>79</v>
      </c>
      <c r="AW364" s="14" t="s">
        <v>30</v>
      </c>
      <c r="AX364" s="14" t="s">
        <v>74</v>
      </c>
      <c r="AY364" s="166" t="s">
        <v>122</v>
      </c>
    </row>
    <row r="365" spans="2:51" s="13" customFormat="1">
      <c r="B365" s="156"/>
      <c r="D365" s="157" t="s">
        <v>132</v>
      </c>
      <c r="E365" s="158" t="s">
        <v>1</v>
      </c>
      <c r="F365" s="159" t="s">
        <v>388</v>
      </c>
      <c r="H365" s="160">
        <v>25.44</v>
      </c>
      <c r="I365" s="161"/>
      <c r="L365" s="156"/>
      <c r="M365" s="162"/>
      <c r="N365" s="163"/>
      <c r="O365" s="163"/>
      <c r="P365" s="163"/>
      <c r="Q365" s="163"/>
      <c r="R365" s="163"/>
      <c r="S365" s="163"/>
      <c r="T365" s="164"/>
      <c r="AT365" s="158" t="s">
        <v>132</v>
      </c>
      <c r="AU365" s="158" t="s">
        <v>130</v>
      </c>
      <c r="AV365" s="13" t="s">
        <v>130</v>
      </c>
      <c r="AW365" s="13" t="s">
        <v>30</v>
      </c>
      <c r="AX365" s="13" t="s">
        <v>74</v>
      </c>
      <c r="AY365" s="158" t="s">
        <v>122</v>
      </c>
    </row>
    <row r="366" spans="2:51" s="13" customFormat="1">
      <c r="B366" s="156"/>
      <c r="D366" s="157" t="s">
        <v>132</v>
      </c>
      <c r="E366" s="158" t="s">
        <v>1</v>
      </c>
      <c r="F366" s="159" t="s">
        <v>389</v>
      </c>
      <c r="H366" s="160">
        <v>11.52</v>
      </c>
      <c r="I366" s="161"/>
      <c r="L366" s="156"/>
      <c r="M366" s="162"/>
      <c r="N366" s="163"/>
      <c r="O366" s="163"/>
      <c r="P366" s="163"/>
      <c r="Q366" s="163"/>
      <c r="R366" s="163"/>
      <c r="S366" s="163"/>
      <c r="T366" s="164"/>
      <c r="AT366" s="158" t="s">
        <v>132</v>
      </c>
      <c r="AU366" s="158" t="s">
        <v>130</v>
      </c>
      <c r="AV366" s="13" t="s">
        <v>130</v>
      </c>
      <c r="AW366" s="13" t="s">
        <v>30</v>
      </c>
      <c r="AX366" s="13" t="s">
        <v>74</v>
      </c>
      <c r="AY366" s="158" t="s">
        <v>122</v>
      </c>
    </row>
    <row r="367" spans="2:51" s="16" customFormat="1">
      <c r="B367" s="180"/>
      <c r="D367" s="157" t="s">
        <v>132</v>
      </c>
      <c r="E367" s="181" t="s">
        <v>1</v>
      </c>
      <c r="F367" s="182" t="s">
        <v>186</v>
      </c>
      <c r="H367" s="183">
        <v>36.96</v>
      </c>
      <c r="I367" s="184"/>
      <c r="L367" s="180"/>
      <c r="M367" s="185"/>
      <c r="N367" s="186"/>
      <c r="O367" s="186"/>
      <c r="P367" s="186"/>
      <c r="Q367" s="186"/>
      <c r="R367" s="186"/>
      <c r="S367" s="186"/>
      <c r="T367" s="187"/>
      <c r="AT367" s="181" t="s">
        <v>132</v>
      </c>
      <c r="AU367" s="181" t="s">
        <v>130</v>
      </c>
      <c r="AV367" s="16" t="s">
        <v>123</v>
      </c>
      <c r="AW367" s="16" t="s">
        <v>30</v>
      </c>
      <c r="AX367" s="16" t="s">
        <v>74</v>
      </c>
      <c r="AY367" s="181" t="s">
        <v>122</v>
      </c>
    </row>
    <row r="368" spans="2:51" s="15" customFormat="1">
      <c r="B368" s="172"/>
      <c r="D368" s="157" t="s">
        <v>132</v>
      </c>
      <c r="E368" s="173" t="s">
        <v>1</v>
      </c>
      <c r="F368" s="174" t="s">
        <v>143</v>
      </c>
      <c r="H368" s="175">
        <v>358.86599999999999</v>
      </c>
      <c r="I368" s="176"/>
      <c r="L368" s="172"/>
      <c r="M368" s="177"/>
      <c r="N368" s="178"/>
      <c r="O368" s="178"/>
      <c r="P368" s="178"/>
      <c r="Q368" s="178"/>
      <c r="R368" s="178"/>
      <c r="S368" s="178"/>
      <c r="T368" s="179"/>
      <c r="AT368" s="173" t="s">
        <v>132</v>
      </c>
      <c r="AU368" s="173" t="s">
        <v>130</v>
      </c>
      <c r="AV368" s="15" t="s">
        <v>129</v>
      </c>
      <c r="AW368" s="15" t="s">
        <v>30</v>
      </c>
      <c r="AX368" s="15" t="s">
        <v>79</v>
      </c>
      <c r="AY368" s="173" t="s">
        <v>122</v>
      </c>
    </row>
    <row r="369" spans="1:65" s="2" customFormat="1" ht="21.75" customHeight="1">
      <c r="A369" s="33"/>
      <c r="B369" s="141"/>
      <c r="C369" s="142" t="s">
        <v>390</v>
      </c>
      <c r="D369" s="142" t="s">
        <v>125</v>
      </c>
      <c r="E369" s="143" t="s">
        <v>391</v>
      </c>
      <c r="F369" s="144" t="s">
        <v>392</v>
      </c>
      <c r="G369" s="145" t="s">
        <v>393</v>
      </c>
      <c r="H369" s="146">
        <v>115.45</v>
      </c>
      <c r="I369" s="147"/>
      <c r="J369" s="148">
        <f>ROUND(I369*H369,2)</f>
        <v>0</v>
      </c>
      <c r="K369" s="149"/>
      <c r="L369" s="34"/>
      <c r="M369" s="150" t="s">
        <v>1</v>
      </c>
      <c r="N369" s="151" t="s">
        <v>40</v>
      </c>
      <c r="O369" s="59"/>
      <c r="P369" s="152">
        <f>O369*H369</f>
        <v>0</v>
      </c>
      <c r="Q369" s="152">
        <v>0</v>
      </c>
      <c r="R369" s="152">
        <f>Q369*H369</f>
        <v>0</v>
      </c>
      <c r="S369" s="152">
        <v>1.3500000000000001E-3</v>
      </c>
      <c r="T369" s="153">
        <f>S369*H369</f>
        <v>0.15585750000000001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54" t="s">
        <v>271</v>
      </c>
      <c r="AT369" s="154" t="s">
        <v>125</v>
      </c>
      <c r="AU369" s="154" t="s">
        <v>130</v>
      </c>
      <c r="AY369" s="18" t="s">
        <v>122</v>
      </c>
      <c r="BE369" s="155">
        <f>IF(N369="základná",J369,0)</f>
        <v>0</v>
      </c>
      <c r="BF369" s="155">
        <f>IF(N369="znížená",J369,0)</f>
        <v>0</v>
      </c>
      <c r="BG369" s="155">
        <f>IF(N369="zákl. prenesená",J369,0)</f>
        <v>0</v>
      </c>
      <c r="BH369" s="155">
        <f>IF(N369="zníž. prenesená",J369,0)</f>
        <v>0</v>
      </c>
      <c r="BI369" s="155">
        <f>IF(N369="nulová",J369,0)</f>
        <v>0</v>
      </c>
      <c r="BJ369" s="18" t="s">
        <v>130</v>
      </c>
      <c r="BK369" s="155">
        <f>ROUND(I369*H369,2)</f>
        <v>0</v>
      </c>
      <c r="BL369" s="18" t="s">
        <v>271</v>
      </c>
      <c r="BM369" s="154" t="s">
        <v>394</v>
      </c>
    </row>
    <row r="370" spans="1:65" s="13" customFormat="1">
      <c r="B370" s="156"/>
      <c r="D370" s="157" t="s">
        <v>132</v>
      </c>
      <c r="E370" s="158" t="s">
        <v>1</v>
      </c>
      <c r="F370" s="159" t="s">
        <v>395</v>
      </c>
      <c r="H370" s="160">
        <v>115.45</v>
      </c>
      <c r="I370" s="161"/>
      <c r="L370" s="156"/>
      <c r="M370" s="162"/>
      <c r="N370" s="163"/>
      <c r="O370" s="163"/>
      <c r="P370" s="163"/>
      <c r="Q370" s="163"/>
      <c r="R370" s="163"/>
      <c r="S370" s="163"/>
      <c r="T370" s="164"/>
      <c r="AT370" s="158" t="s">
        <v>132</v>
      </c>
      <c r="AU370" s="158" t="s">
        <v>130</v>
      </c>
      <c r="AV370" s="13" t="s">
        <v>130</v>
      </c>
      <c r="AW370" s="13" t="s">
        <v>30</v>
      </c>
      <c r="AX370" s="13" t="s">
        <v>79</v>
      </c>
      <c r="AY370" s="158" t="s">
        <v>122</v>
      </c>
    </row>
    <row r="371" spans="1:65" s="2" customFormat="1" ht="16.5" customHeight="1">
      <c r="A371" s="33"/>
      <c r="B371" s="141"/>
      <c r="C371" s="142" t="s">
        <v>396</v>
      </c>
      <c r="D371" s="142" t="s">
        <v>125</v>
      </c>
      <c r="E371" s="143" t="s">
        <v>397</v>
      </c>
      <c r="F371" s="144" t="s">
        <v>398</v>
      </c>
      <c r="G371" s="145" t="s">
        <v>136</v>
      </c>
      <c r="H371" s="146">
        <v>75.52</v>
      </c>
      <c r="I371" s="147"/>
      <c r="J371" s="148">
        <f>ROUND(I371*H371,2)</f>
        <v>0</v>
      </c>
      <c r="K371" s="149"/>
      <c r="L371" s="34"/>
      <c r="M371" s="150" t="s">
        <v>1</v>
      </c>
      <c r="N371" s="151" t="s">
        <v>40</v>
      </c>
      <c r="O371" s="59"/>
      <c r="P371" s="152">
        <f>O371*H371</f>
        <v>0</v>
      </c>
      <c r="Q371" s="152">
        <v>0</v>
      </c>
      <c r="R371" s="152">
        <f>Q371*H371</f>
        <v>0</v>
      </c>
      <c r="S371" s="152">
        <v>1.098E-2</v>
      </c>
      <c r="T371" s="153">
        <f>S371*H371</f>
        <v>0.82920959999999999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54" t="s">
        <v>271</v>
      </c>
      <c r="AT371" s="154" t="s">
        <v>125</v>
      </c>
      <c r="AU371" s="154" t="s">
        <v>130</v>
      </c>
      <c r="AY371" s="18" t="s">
        <v>122</v>
      </c>
      <c r="BE371" s="155">
        <f>IF(N371="základná",J371,0)</f>
        <v>0</v>
      </c>
      <c r="BF371" s="155">
        <f>IF(N371="znížená",J371,0)</f>
        <v>0</v>
      </c>
      <c r="BG371" s="155">
        <f>IF(N371="zákl. prenesená",J371,0)</f>
        <v>0</v>
      </c>
      <c r="BH371" s="155">
        <f>IF(N371="zníž. prenesená",J371,0)</f>
        <v>0</v>
      </c>
      <c r="BI371" s="155">
        <f>IF(N371="nulová",J371,0)</f>
        <v>0</v>
      </c>
      <c r="BJ371" s="18" t="s">
        <v>130</v>
      </c>
      <c r="BK371" s="155">
        <f>ROUND(I371*H371,2)</f>
        <v>0</v>
      </c>
      <c r="BL371" s="18" t="s">
        <v>271</v>
      </c>
      <c r="BM371" s="154" t="s">
        <v>399</v>
      </c>
    </row>
    <row r="372" spans="1:65" s="14" customFormat="1">
      <c r="B372" s="165"/>
      <c r="D372" s="157" t="s">
        <v>132</v>
      </c>
      <c r="E372" s="166" t="s">
        <v>1</v>
      </c>
      <c r="F372" s="167" t="s">
        <v>400</v>
      </c>
      <c r="H372" s="166" t="s">
        <v>1</v>
      </c>
      <c r="I372" s="168"/>
      <c r="L372" s="165"/>
      <c r="M372" s="169"/>
      <c r="N372" s="170"/>
      <c r="O372" s="170"/>
      <c r="P372" s="170"/>
      <c r="Q372" s="170"/>
      <c r="R372" s="170"/>
      <c r="S372" s="170"/>
      <c r="T372" s="171"/>
      <c r="AT372" s="166" t="s">
        <v>132</v>
      </c>
      <c r="AU372" s="166" t="s">
        <v>130</v>
      </c>
      <c r="AV372" s="14" t="s">
        <v>79</v>
      </c>
      <c r="AW372" s="14" t="s">
        <v>30</v>
      </c>
      <c r="AX372" s="14" t="s">
        <v>74</v>
      </c>
      <c r="AY372" s="166" t="s">
        <v>122</v>
      </c>
    </row>
    <row r="373" spans="1:65" s="13" customFormat="1">
      <c r="B373" s="156"/>
      <c r="D373" s="157" t="s">
        <v>132</v>
      </c>
      <c r="E373" s="158" t="s">
        <v>1</v>
      </c>
      <c r="F373" s="159" t="s">
        <v>401</v>
      </c>
      <c r="H373" s="160">
        <v>75.52</v>
      </c>
      <c r="I373" s="161"/>
      <c r="L373" s="156"/>
      <c r="M373" s="162"/>
      <c r="N373" s="163"/>
      <c r="O373" s="163"/>
      <c r="P373" s="163"/>
      <c r="Q373" s="163"/>
      <c r="R373" s="163"/>
      <c r="S373" s="163"/>
      <c r="T373" s="164"/>
      <c r="AT373" s="158" t="s">
        <v>132</v>
      </c>
      <c r="AU373" s="158" t="s">
        <v>130</v>
      </c>
      <c r="AV373" s="13" t="s">
        <v>130</v>
      </c>
      <c r="AW373" s="13" t="s">
        <v>30</v>
      </c>
      <c r="AX373" s="13" t="s">
        <v>79</v>
      </c>
      <c r="AY373" s="158" t="s">
        <v>122</v>
      </c>
    </row>
    <row r="374" spans="1:65" s="2" customFormat="1" ht="21.75" customHeight="1">
      <c r="A374" s="33"/>
      <c r="B374" s="141"/>
      <c r="C374" s="142" t="s">
        <v>402</v>
      </c>
      <c r="D374" s="142" t="s">
        <v>125</v>
      </c>
      <c r="E374" s="143" t="s">
        <v>403</v>
      </c>
      <c r="F374" s="144" t="s">
        <v>404</v>
      </c>
      <c r="G374" s="145" t="s">
        <v>136</v>
      </c>
      <c r="H374" s="146">
        <v>519.87</v>
      </c>
      <c r="I374" s="147"/>
      <c r="J374" s="148">
        <f>ROUND(I374*H374,2)</f>
        <v>0</v>
      </c>
      <c r="K374" s="149"/>
      <c r="L374" s="34"/>
      <c r="M374" s="150" t="s">
        <v>1</v>
      </c>
      <c r="N374" s="151" t="s">
        <v>40</v>
      </c>
      <c r="O374" s="59"/>
      <c r="P374" s="152">
        <f>O374*H374</f>
        <v>0</v>
      </c>
      <c r="Q374" s="152">
        <v>0</v>
      </c>
      <c r="R374" s="152">
        <f>Q374*H374</f>
        <v>0</v>
      </c>
      <c r="S374" s="152">
        <v>1.7000000000000001E-2</v>
      </c>
      <c r="T374" s="153">
        <f>S374*H374</f>
        <v>8.83779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54" t="s">
        <v>271</v>
      </c>
      <c r="AT374" s="154" t="s">
        <v>125</v>
      </c>
      <c r="AU374" s="154" t="s">
        <v>130</v>
      </c>
      <c r="AY374" s="18" t="s">
        <v>122</v>
      </c>
      <c r="BE374" s="155">
        <f>IF(N374="základná",J374,0)</f>
        <v>0</v>
      </c>
      <c r="BF374" s="155">
        <f>IF(N374="znížená",J374,0)</f>
        <v>0</v>
      </c>
      <c r="BG374" s="155">
        <f>IF(N374="zákl. prenesená",J374,0)</f>
        <v>0</v>
      </c>
      <c r="BH374" s="155">
        <f>IF(N374="zníž. prenesená",J374,0)</f>
        <v>0</v>
      </c>
      <c r="BI374" s="155">
        <f>IF(N374="nulová",J374,0)</f>
        <v>0</v>
      </c>
      <c r="BJ374" s="18" t="s">
        <v>130</v>
      </c>
      <c r="BK374" s="155">
        <f>ROUND(I374*H374,2)</f>
        <v>0</v>
      </c>
      <c r="BL374" s="18" t="s">
        <v>271</v>
      </c>
      <c r="BM374" s="154" t="s">
        <v>405</v>
      </c>
    </row>
    <row r="375" spans="1:65" s="14" customFormat="1">
      <c r="B375" s="165"/>
      <c r="D375" s="157" t="s">
        <v>132</v>
      </c>
      <c r="E375" s="166" t="s">
        <v>1</v>
      </c>
      <c r="F375" s="167" t="s">
        <v>139</v>
      </c>
      <c r="H375" s="166" t="s">
        <v>1</v>
      </c>
      <c r="I375" s="168"/>
      <c r="L375" s="165"/>
      <c r="M375" s="169"/>
      <c r="N375" s="170"/>
      <c r="O375" s="170"/>
      <c r="P375" s="170"/>
      <c r="Q375" s="170"/>
      <c r="R375" s="170"/>
      <c r="S375" s="170"/>
      <c r="T375" s="171"/>
      <c r="AT375" s="166" t="s">
        <v>132</v>
      </c>
      <c r="AU375" s="166" t="s">
        <v>130</v>
      </c>
      <c r="AV375" s="14" t="s">
        <v>79</v>
      </c>
      <c r="AW375" s="14" t="s">
        <v>30</v>
      </c>
      <c r="AX375" s="14" t="s">
        <v>74</v>
      </c>
      <c r="AY375" s="166" t="s">
        <v>122</v>
      </c>
    </row>
    <row r="376" spans="1:65" s="13" customFormat="1">
      <c r="B376" s="156"/>
      <c r="D376" s="157" t="s">
        <v>132</v>
      </c>
      <c r="E376" s="158" t="s">
        <v>1</v>
      </c>
      <c r="F376" s="159" t="s">
        <v>406</v>
      </c>
      <c r="H376" s="160">
        <v>200.07</v>
      </c>
      <c r="I376" s="161"/>
      <c r="L376" s="156"/>
      <c r="M376" s="162"/>
      <c r="N376" s="163"/>
      <c r="O376" s="163"/>
      <c r="P376" s="163"/>
      <c r="Q376" s="163"/>
      <c r="R376" s="163"/>
      <c r="S376" s="163"/>
      <c r="T376" s="164"/>
      <c r="AT376" s="158" t="s">
        <v>132</v>
      </c>
      <c r="AU376" s="158" t="s">
        <v>130</v>
      </c>
      <c r="AV376" s="13" t="s">
        <v>130</v>
      </c>
      <c r="AW376" s="13" t="s">
        <v>30</v>
      </c>
      <c r="AX376" s="13" t="s">
        <v>74</v>
      </c>
      <c r="AY376" s="158" t="s">
        <v>122</v>
      </c>
    </row>
    <row r="377" spans="1:65" s="13" customFormat="1">
      <c r="B377" s="156"/>
      <c r="D377" s="157" t="s">
        <v>132</v>
      </c>
      <c r="E377" s="158" t="s">
        <v>1</v>
      </c>
      <c r="F377" s="159" t="s">
        <v>407</v>
      </c>
      <c r="H377" s="160">
        <v>-91.2</v>
      </c>
      <c r="I377" s="161"/>
      <c r="L377" s="156"/>
      <c r="M377" s="162"/>
      <c r="N377" s="163"/>
      <c r="O377" s="163"/>
      <c r="P377" s="163"/>
      <c r="Q377" s="163"/>
      <c r="R377" s="163"/>
      <c r="S377" s="163"/>
      <c r="T377" s="164"/>
      <c r="AT377" s="158" t="s">
        <v>132</v>
      </c>
      <c r="AU377" s="158" t="s">
        <v>130</v>
      </c>
      <c r="AV377" s="13" t="s">
        <v>130</v>
      </c>
      <c r="AW377" s="13" t="s">
        <v>30</v>
      </c>
      <c r="AX377" s="13" t="s">
        <v>74</v>
      </c>
      <c r="AY377" s="158" t="s">
        <v>122</v>
      </c>
    </row>
    <row r="378" spans="1:65" s="14" customFormat="1">
      <c r="B378" s="165"/>
      <c r="D378" s="157" t="s">
        <v>132</v>
      </c>
      <c r="E378" s="166" t="s">
        <v>1</v>
      </c>
      <c r="F378" s="167" t="s">
        <v>176</v>
      </c>
      <c r="H378" s="166" t="s">
        <v>1</v>
      </c>
      <c r="I378" s="168"/>
      <c r="L378" s="165"/>
      <c r="M378" s="169"/>
      <c r="N378" s="170"/>
      <c r="O378" s="170"/>
      <c r="P378" s="170"/>
      <c r="Q378" s="170"/>
      <c r="R378" s="170"/>
      <c r="S378" s="170"/>
      <c r="T378" s="171"/>
      <c r="AT378" s="166" t="s">
        <v>132</v>
      </c>
      <c r="AU378" s="166" t="s">
        <v>130</v>
      </c>
      <c r="AV378" s="14" t="s">
        <v>79</v>
      </c>
      <c r="AW378" s="14" t="s">
        <v>30</v>
      </c>
      <c r="AX378" s="14" t="s">
        <v>74</v>
      </c>
      <c r="AY378" s="166" t="s">
        <v>122</v>
      </c>
    </row>
    <row r="379" spans="1:65" s="13" customFormat="1">
      <c r="B379" s="156"/>
      <c r="D379" s="157" t="s">
        <v>132</v>
      </c>
      <c r="E379" s="158" t="s">
        <v>1</v>
      </c>
      <c r="F379" s="159" t="s">
        <v>408</v>
      </c>
      <c r="H379" s="160">
        <v>200.88</v>
      </c>
      <c r="I379" s="161"/>
      <c r="L379" s="156"/>
      <c r="M379" s="162"/>
      <c r="N379" s="163"/>
      <c r="O379" s="163"/>
      <c r="P379" s="163"/>
      <c r="Q379" s="163"/>
      <c r="R379" s="163"/>
      <c r="S379" s="163"/>
      <c r="T379" s="164"/>
      <c r="AT379" s="158" t="s">
        <v>132</v>
      </c>
      <c r="AU379" s="158" t="s">
        <v>130</v>
      </c>
      <c r="AV379" s="13" t="s">
        <v>130</v>
      </c>
      <c r="AW379" s="13" t="s">
        <v>30</v>
      </c>
      <c r="AX379" s="13" t="s">
        <v>74</v>
      </c>
      <c r="AY379" s="158" t="s">
        <v>122</v>
      </c>
    </row>
    <row r="380" spans="1:65" s="14" customFormat="1">
      <c r="B380" s="165"/>
      <c r="D380" s="157" t="s">
        <v>132</v>
      </c>
      <c r="E380" s="166" t="s">
        <v>1</v>
      </c>
      <c r="F380" s="167" t="s">
        <v>142</v>
      </c>
      <c r="H380" s="166" t="s">
        <v>1</v>
      </c>
      <c r="I380" s="168"/>
      <c r="L380" s="165"/>
      <c r="M380" s="169"/>
      <c r="N380" s="170"/>
      <c r="O380" s="170"/>
      <c r="P380" s="170"/>
      <c r="Q380" s="170"/>
      <c r="R380" s="170"/>
      <c r="S380" s="170"/>
      <c r="T380" s="171"/>
      <c r="AT380" s="166" t="s">
        <v>132</v>
      </c>
      <c r="AU380" s="166" t="s">
        <v>130</v>
      </c>
      <c r="AV380" s="14" t="s">
        <v>79</v>
      </c>
      <c r="AW380" s="14" t="s">
        <v>30</v>
      </c>
      <c r="AX380" s="14" t="s">
        <v>74</v>
      </c>
      <c r="AY380" s="166" t="s">
        <v>122</v>
      </c>
    </row>
    <row r="381" spans="1:65" s="13" customFormat="1">
      <c r="B381" s="156"/>
      <c r="D381" s="157" t="s">
        <v>132</v>
      </c>
      <c r="E381" s="158" t="s">
        <v>1</v>
      </c>
      <c r="F381" s="159" t="s">
        <v>406</v>
      </c>
      <c r="H381" s="160">
        <v>200.07</v>
      </c>
      <c r="I381" s="161"/>
      <c r="L381" s="156"/>
      <c r="M381" s="162"/>
      <c r="N381" s="163"/>
      <c r="O381" s="163"/>
      <c r="P381" s="163"/>
      <c r="Q381" s="163"/>
      <c r="R381" s="163"/>
      <c r="S381" s="163"/>
      <c r="T381" s="164"/>
      <c r="AT381" s="158" t="s">
        <v>132</v>
      </c>
      <c r="AU381" s="158" t="s">
        <v>130</v>
      </c>
      <c r="AV381" s="13" t="s">
        <v>130</v>
      </c>
      <c r="AW381" s="13" t="s">
        <v>30</v>
      </c>
      <c r="AX381" s="13" t="s">
        <v>74</v>
      </c>
      <c r="AY381" s="158" t="s">
        <v>122</v>
      </c>
    </row>
    <row r="382" spans="1:65" s="13" customFormat="1">
      <c r="B382" s="156"/>
      <c r="D382" s="157" t="s">
        <v>132</v>
      </c>
      <c r="E382" s="158" t="s">
        <v>1</v>
      </c>
      <c r="F382" s="159" t="s">
        <v>407</v>
      </c>
      <c r="H382" s="160">
        <v>-91.2</v>
      </c>
      <c r="I382" s="161"/>
      <c r="L382" s="156"/>
      <c r="M382" s="162"/>
      <c r="N382" s="163"/>
      <c r="O382" s="163"/>
      <c r="P382" s="163"/>
      <c r="Q382" s="163"/>
      <c r="R382" s="163"/>
      <c r="S382" s="163"/>
      <c r="T382" s="164"/>
      <c r="AT382" s="158" t="s">
        <v>132</v>
      </c>
      <c r="AU382" s="158" t="s">
        <v>130</v>
      </c>
      <c r="AV382" s="13" t="s">
        <v>130</v>
      </c>
      <c r="AW382" s="13" t="s">
        <v>30</v>
      </c>
      <c r="AX382" s="13" t="s">
        <v>74</v>
      </c>
      <c r="AY382" s="158" t="s">
        <v>122</v>
      </c>
    </row>
    <row r="383" spans="1:65" s="14" customFormat="1">
      <c r="B383" s="165"/>
      <c r="D383" s="157" t="s">
        <v>132</v>
      </c>
      <c r="E383" s="166" t="s">
        <v>1</v>
      </c>
      <c r="F383" s="167" t="s">
        <v>147</v>
      </c>
      <c r="H383" s="166" t="s">
        <v>1</v>
      </c>
      <c r="I383" s="168"/>
      <c r="L383" s="165"/>
      <c r="M383" s="169"/>
      <c r="N383" s="170"/>
      <c r="O383" s="170"/>
      <c r="P383" s="170"/>
      <c r="Q383" s="170"/>
      <c r="R383" s="170"/>
      <c r="S383" s="170"/>
      <c r="T383" s="171"/>
      <c r="AT383" s="166" t="s">
        <v>132</v>
      </c>
      <c r="AU383" s="166" t="s">
        <v>130</v>
      </c>
      <c r="AV383" s="14" t="s">
        <v>79</v>
      </c>
      <c r="AW383" s="14" t="s">
        <v>30</v>
      </c>
      <c r="AX383" s="14" t="s">
        <v>74</v>
      </c>
      <c r="AY383" s="166" t="s">
        <v>122</v>
      </c>
    </row>
    <row r="384" spans="1:65" s="13" customFormat="1">
      <c r="B384" s="156"/>
      <c r="D384" s="157" t="s">
        <v>132</v>
      </c>
      <c r="E384" s="158" t="s">
        <v>1</v>
      </c>
      <c r="F384" s="159" t="s">
        <v>409</v>
      </c>
      <c r="H384" s="160">
        <v>101.25</v>
      </c>
      <c r="I384" s="161"/>
      <c r="L384" s="156"/>
      <c r="M384" s="162"/>
      <c r="N384" s="163"/>
      <c r="O384" s="163"/>
      <c r="P384" s="163"/>
      <c r="Q384" s="163"/>
      <c r="R384" s="163"/>
      <c r="S384" s="163"/>
      <c r="T384" s="164"/>
      <c r="AT384" s="158" t="s">
        <v>132</v>
      </c>
      <c r="AU384" s="158" t="s">
        <v>130</v>
      </c>
      <c r="AV384" s="13" t="s">
        <v>130</v>
      </c>
      <c r="AW384" s="13" t="s">
        <v>30</v>
      </c>
      <c r="AX384" s="13" t="s">
        <v>74</v>
      </c>
      <c r="AY384" s="158" t="s">
        <v>122</v>
      </c>
    </row>
    <row r="385" spans="1:65" s="15" customFormat="1">
      <c r="B385" s="172"/>
      <c r="D385" s="157" t="s">
        <v>132</v>
      </c>
      <c r="E385" s="173" t="s">
        <v>1</v>
      </c>
      <c r="F385" s="174" t="s">
        <v>143</v>
      </c>
      <c r="H385" s="175">
        <v>519.87</v>
      </c>
      <c r="I385" s="176"/>
      <c r="L385" s="172"/>
      <c r="M385" s="177"/>
      <c r="N385" s="178"/>
      <c r="O385" s="178"/>
      <c r="P385" s="178"/>
      <c r="Q385" s="178"/>
      <c r="R385" s="178"/>
      <c r="S385" s="178"/>
      <c r="T385" s="179"/>
      <c r="AT385" s="173" t="s">
        <v>132</v>
      </c>
      <c r="AU385" s="173" t="s">
        <v>130</v>
      </c>
      <c r="AV385" s="15" t="s">
        <v>129</v>
      </c>
      <c r="AW385" s="15" t="s">
        <v>30</v>
      </c>
      <c r="AX385" s="15" t="s">
        <v>79</v>
      </c>
      <c r="AY385" s="173" t="s">
        <v>122</v>
      </c>
    </row>
    <row r="386" spans="1:65" s="2" customFormat="1" ht="33" customHeight="1">
      <c r="A386" s="33"/>
      <c r="B386" s="141"/>
      <c r="C386" s="142" t="s">
        <v>410</v>
      </c>
      <c r="D386" s="142" t="s">
        <v>125</v>
      </c>
      <c r="E386" s="143" t="s">
        <v>411</v>
      </c>
      <c r="F386" s="144" t="s">
        <v>412</v>
      </c>
      <c r="G386" s="145" t="s">
        <v>136</v>
      </c>
      <c r="H386" s="146">
        <v>241.25399999999999</v>
      </c>
      <c r="I386" s="147"/>
      <c r="J386" s="148">
        <f>ROUND(I386*H386,2)</f>
        <v>0</v>
      </c>
      <c r="K386" s="149"/>
      <c r="L386" s="34"/>
      <c r="M386" s="150" t="s">
        <v>1</v>
      </c>
      <c r="N386" s="151" t="s">
        <v>40</v>
      </c>
      <c r="O386" s="59"/>
      <c r="P386" s="152">
        <f>O386*H386</f>
        <v>0</v>
      </c>
      <c r="Q386" s="152">
        <v>0</v>
      </c>
      <c r="R386" s="152">
        <f>Q386*H386</f>
        <v>0</v>
      </c>
      <c r="S386" s="152">
        <v>2.1000000000000001E-2</v>
      </c>
      <c r="T386" s="153">
        <f>S386*H386</f>
        <v>5.0663340000000003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4" t="s">
        <v>271</v>
      </c>
      <c r="AT386" s="154" t="s">
        <v>125</v>
      </c>
      <c r="AU386" s="154" t="s">
        <v>130</v>
      </c>
      <c r="AY386" s="18" t="s">
        <v>122</v>
      </c>
      <c r="BE386" s="155">
        <f>IF(N386="základná",J386,0)</f>
        <v>0</v>
      </c>
      <c r="BF386" s="155">
        <f>IF(N386="znížená",J386,0)</f>
        <v>0</v>
      </c>
      <c r="BG386" s="155">
        <f>IF(N386="zákl. prenesená",J386,0)</f>
        <v>0</v>
      </c>
      <c r="BH386" s="155">
        <f>IF(N386="zníž. prenesená",J386,0)</f>
        <v>0</v>
      </c>
      <c r="BI386" s="155">
        <f>IF(N386="nulová",J386,0)</f>
        <v>0</v>
      </c>
      <c r="BJ386" s="18" t="s">
        <v>130</v>
      </c>
      <c r="BK386" s="155">
        <f>ROUND(I386*H386,2)</f>
        <v>0</v>
      </c>
      <c r="BL386" s="18" t="s">
        <v>271</v>
      </c>
      <c r="BM386" s="154" t="s">
        <v>413</v>
      </c>
    </row>
    <row r="387" spans="1:65" s="14" customFormat="1">
      <c r="B387" s="165"/>
      <c r="D387" s="157" t="s">
        <v>132</v>
      </c>
      <c r="E387" s="166" t="s">
        <v>1</v>
      </c>
      <c r="F387" s="167" t="s">
        <v>414</v>
      </c>
      <c r="H387" s="166" t="s">
        <v>1</v>
      </c>
      <c r="I387" s="168"/>
      <c r="L387" s="165"/>
      <c r="M387" s="169"/>
      <c r="N387" s="170"/>
      <c r="O387" s="170"/>
      <c r="P387" s="170"/>
      <c r="Q387" s="170"/>
      <c r="R387" s="170"/>
      <c r="S387" s="170"/>
      <c r="T387" s="171"/>
      <c r="AT387" s="166" t="s">
        <v>132</v>
      </c>
      <c r="AU387" s="166" t="s">
        <v>130</v>
      </c>
      <c r="AV387" s="14" t="s">
        <v>79</v>
      </c>
      <c r="AW387" s="14" t="s">
        <v>30</v>
      </c>
      <c r="AX387" s="14" t="s">
        <v>74</v>
      </c>
      <c r="AY387" s="166" t="s">
        <v>122</v>
      </c>
    </row>
    <row r="388" spans="1:65" s="13" customFormat="1">
      <c r="B388" s="156"/>
      <c r="D388" s="157" t="s">
        <v>132</v>
      </c>
      <c r="E388" s="158" t="s">
        <v>1</v>
      </c>
      <c r="F388" s="159" t="s">
        <v>415</v>
      </c>
      <c r="H388" s="160">
        <v>228.78</v>
      </c>
      <c r="I388" s="161"/>
      <c r="L388" s="156"/>
      <c r="M388" s="162"/>
      <c r="N388" s="163"/>
      <c r="O388" s="163"/>
      <c r="P388" s="163"/>
      <c r="Q388" s="163"/>
      <c r="R388" s="163"/>
      <c r="S388" s="163"/>
      <c r="T388" s="164"/>
      <c r="AT388" s="158" t="s">
        <v>132</v>
      </c>
      <c r="AU388" s="158" t="s">
        <v>130</v>
      </c>
      <c r="AV388" s="13" t="s">
        <v>130</v>
      </c>
      <c r="AW388" s="13" t="s">
        <v>30</v>
      </c>
      <c r="AX388" s="13" t="s">
        <v>74</v>
      </c>
      <c r="AY388" s="158" t="s">
        <v>122</v>
      </c>
    </row>
    <row r="389" spans="1:65" s="14" customFormat="1">
      <c r="B389" s="165"/>
      <c r="D389" s="157" t="s">
        <v>132</v>
      </c>
      <c r="E389" s="166" t="s">
        <v>1</v>
      </c>
      <c r="F389" s="167" t="s">
        <v>416</v>
      </c>
      <c r="H389" s="166" t="s">
        <v>1</v>
      </c>
      <c r="I389" s="168"/>
      <c r="L389" s="165"/>
      <c r="M389" s="169"/>
      <c r="N389" s="170"/>
      <c r="O389" s="170"/>
      <c r="P389" s="170"/>
      <c r="Q389" s="170"/>
      <c r="R389" s="170"/>
      <c r="S389" s="170"/>
      <c r="T389" s="171"/>
      <c r="AT389" s="166" t="s">
        <v>132</v>
      </c>
      <c r="AU389" s="166" t="s">
        <v>130</v>
      </c>
      <c r="AV389" s="14" t="s">
        <v>79</v>
      </c>
      <c r="AW389" s="14" t="s">
        <v>30</v>
      </c>
      <c r="AX389" s="14" t="s">
        <v>74</v>
      </c>
      <c r="AY389" s="166" t="s">
        <v>122</v>
      </c>
    </row>
    <row r="390" spans="1:65" s="13" customFormat="1">
      <c r="B390" s="156"/>
      <c r="D390" s="157" t="s">
        <v>132</v>
      </c>
      <c r="E390" s="158" t="s">
        <v>1</v>
      </c>
      <c r="F390" s="159" t="s">
        <v>417</v>
      </c>
      <c r="H390" s="160">
        <v>12.474</v>
      </c>
      <c r="I390" s="161"/>
      <c r="L390" s="156"/>
      <c r="M390" s="162"/>
      <c r="N390" s="163"/>
      <c r="O390" s="163"/>
      <c r="P390" s="163"/>
      <c r="Q390" s="163"/>
      <c r="R390" s="163"/>
      <c r="S390" s="163"/>
      <c r="T390" s="164"/>
      <c r="AT390" s="158" t="s">
        <v>132</v>
      </c>
      <c r="AU390" s="158" t="s">
        <v>130</v>
      </c>
      <c r="AV390" s="13" t="s">
        <v>130</v>
      </c>
      <c r="AW390" s="13" t="s">
        <v>30</v>
      </c>
      <c r="AX390" s="13" t="s">
        <v>74</v>
      </c>
      <c r="AY390" s="158" t="s">
        <v>122</v>
      </c>
    </row>
    <row r="391" spans="1:65" s="15" customFormat="1">
      <c r="B391" s="172"/>
      <c r="D391" s="157" t="s">
        <v>132</v>
      </c>
      <c r="E391" s="173" t="s">
        <v>1</v>
      </c>
      <c r="F391" s="174" t="s">
        <v>143</v>
      </c>
      <c r="H391" s="175">
        <v>241.25399999999999</v>
      </c>
      <c r="I391" s="176"/>
      <c r="L391" s="172"/>
      <c r="M391" s="177"/>
      <c r="N391" s="178"/>
      <c r="O391" s="178"/>
      <c r="P391" s="178"/>
      <c r="Q391" s="178"/>
      <c r="R391" s="178"/>
      <c r="S391" s="178"/>
      <c r="T391" s="179"/>
      <c r="AT391" s="173" t="s">
        <v>132</v>
      </c>
      <c r="AU391" s="173" t="s">
        <v>130</v>
      </c>
      <c r="AV391" s="15" t="s">
        <v>129</v>
      </c>
      <c r="AW391" s="15" t="s">
        <v>30</v>
      </c>
      <c r="AX391" s="15" t="s">
        <v>79</v>
      </c>
      <c r="AY391" s="173" t="s">
        <v>122</v>
      </c>
    </row>
    <row r="392" spans="1:65" s="2" customFormat="1" ht="21.75" customHeight="1">
      <c r="A392" s="33"/>
      <c r="B392" s="141"/>
      <c r="C392" s="142" t="s">
        <v>418</v>
      </c>
      <c r="D392" s="142" t="s">
        <v>125</v>
      </c>
      <c r="E392" s="143" t="s">
        <v>419</v>
      </c>
      <c r="F392" s="144" t="s">
        <v>420</v>
      </c>
      <c r="G392" s="145" t="s">
        <v>136</v>
      </c>
      <c r="H392" s="146">
        <v>241.25399999999999</v>
      </c>
      <c r="I392" s="147"/>
      <c r="J392" s="148">
        <f>ROUND(I392*H392,2)</f>
        <v>0</v>
      </c>
      <c r="K392" s="149"/>
      <c r="L392" s="34"/>
      <c r="M392" s="150" t="s">
        <v>1</v>
      </c>
      <c r="N392" s="151" t="s">
        <v>40</v>
      </c>
      <c r="O392" s="59"/>
      <c r="P392" s="152">
        <f>O392*H392</f>
        <v>0</v>
      </c>
      <c r="Q392" s="152">
        <v>0</v>
      </c>
      <c r="R392" s="152">
        <f>Q392*H392</f>
        <v>0</v>
      </c>
      <c r="S392" s="152">
        <v>0.01</v>
      </c>
      <c r="T392" s="153">
        <f>S392*H392</f>
        <v>2.4125399999999999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54" t="s">
        <v>271</v>
      </c>
      <c r="AT392" s="154" t="s">
        <v>125</v>
      </c>
      <c r="AU392" s="154" t="s">
        <v>130</v>
      </c>
      <c r="AY392" s="18" t="s">
        <v>122</v>
      </c>
      <c r="BE392" s="155">
        <f>IF(N392="základná",J392,0)</f>
        <v>0</v>
      </c>
      <c r="BF392" s="155">
        <f>IF(N392="znížená",J392,0)</f>
        <v>0</v>
      </c>
      <c r="BG392" s="155">
        <f>IF(N392="zákl. prenesená",J392,0)</f>
        <v>0</v>
      </c>
      <c r="BH392" s="155">
        <f>IF(N392="zníž. prenesená",J392,0)</f>
        <v>0</v>
      </c>
      <c r="BI392" s="155">
        <f>IF(N392="nulová",J392,0)</f>
        <v>0</v>
      </c>
      <c r="BJ392" s="18" t="s">
        <v>130</v>
      </c>
      <c r="BK392" s="155">
        <f>ROUND(I392*H392,2)</f>
        <v>0</v>
      </c>
      <c r="BL392" s="18" t="s">
        <v>271</v>
      </c>
      <c r="BM392" s="154" t="s">
        <v>421</v>
      </c>
    </row>
    <row r="393" spans="1:65" s="14" customFormat="1">
      <c r="B393" s="165"/>
      <c r="D393" s="157" t="s">
        <v>132</v>
      </c>
      <c r="E393" s="166" t="s">
        <v>1</v>
      </c>
      <c r="F393" s="167" t="s">
        <v>414</v>
      </c>
      <c r="H393" s="166" t="s">
        <v>1</v>
      </c>
      <c r="I393" s="168"/>
      <c r="L393" s="165"/>
      <c r="M393" s="169"/>
      <c r="N393" s="170"/>
      <c r="O393" s="170"/>
      <c r="P393" s="170"/>
      <c r="Q393" s="170"/>
      <c r="R393" s="170"/>
      <c r="S393" s="170"/>
      <c r="T393" s="171"/>
      <c r="AT393" s="166" t="s">
        <v>132</v>
      </c>
      <c r="AU393" s="166" t="s">
        <v>130</v>
      </c>
      <c r="AV393" s="14" t="s">
        <v>79</v>
      </c>
      <c r="AW393" s="14" t="s">
        <v>30</v>
      </c>
      <c r="AX393" s="14" t="s">
        <v>74</v>
      </c>
      <c r="AY393" s="166" t="s">
        <v>122</v>
      </c>
    </row>
    <row r="394" spans="1:65" s="13" customFormat="1">
      <c r="B394" s="156"/>
      <c r="D394" s="157" t="s">
        <v>132</v>
      </c>
      <c r="E394" s="158" t="s">
        <v>1</v>
      </c>
      <c r="F394" s="159" t="s">
        <v>415</v>
      </c>
      <c r="H394" s="160">
        <v>228.78</v>
      </c>
      <c r="I394" s="161"/>
      <c r="L394" s="156"/>
      <c r="M394" s="162"/>
      <c r="N394" s="163"/>
      <c r="O394" s="163"/>
      <c r="P394" s="163"/>
      <c r="Q394" s="163"/>
      <c r="R394" s="163"/>
      <c r="S394" s="163"/>
      <c r="T394" s="164"/>
      <c r="AT394" s="158" t="s">
        <v>132</v>
      </c>
      <c r="AU394" s="158" t="s">
        <v>130</v>
      </c>
      <c r="AV394" s="13" t="s">
        <v>130</v>
      </c>
      <c r="AW394" s="13" t="s">
        <v>30</v>
      </c>
      <c r="AX394" s="13" t="s">
        <v>74</v>
      </c>
      <c r="AY394" s="158" t="s">
        <v>122</v>
      </c>
    </row>
    <row r="395" spans="1:65" s="14" customFormat="1">
      <c r="B395" s="165"/>
      <c r="D395" s="157" t="s">
        <v>132</v>
      </c>
      <c r="E395" s="166" t="s">
        <v>1</v>
      </c>
      <c r="F395" s="167" t="s">
        <v>416</v>
      </c>
      <c r="H395" s="166" t="s">
        <v>1</v>
      </c>
      <c r="I395" s="168"/>
      <c r="L395" s="165"/>
      <c r="M395" s="169"/>
      <c r="N395" s="170"/>
      <c r="O395" s="170"/>
      <c r="P395" s="170"/>
      <c r="Q395" s="170"/>
      <c r="R395" s="170"/>
      <c r="S395" s="170"/>
      <c r="T395" s="171"/>
      <c r="AT395" s="166" t="s">
        <v>132</v>
      </c>
      <c r="AU395" s="166" t="s">
        <v>130</v>
      </c>
      <c r="AV395" s="14" t="s">
        <v>79</v>
      </c>
      <c r="AW395" s="14" t="s">
        <v>30</v>
      </c>
      <c r="AX395" s="14" t="s">
        <v>74</v>
      </c>
      <c r="AY395" s="166" t="s">
        <v>122</v>
      </c>
    </row>
    <row r="396" spans="1:65" s="13" customFormat="1">
      <c r="B396" s="156"/>
      <c r="D396" s="157" t="s">
        <v>132</v>
      </c>
      <c r="E396" s="158" t="s">
        <v>1</v>
      </c>
      <c r="F396" s="159" t="s">
        <v>417</v>
      </c>
      <c r="H396" s="160">
        <v>12.474</v>
      </c>
      <c r="I396" s="161"/>
      <c r="L396" s="156"/>
      <c r="M396" s="162"/>
      <c r="N396" s="163"/>
      <c r="O396" s="163"/>
      <c r="P396" s="163"/>
      <c r="Q396" s="163"/>
      <c r="R396" s="163"/>
      <c r="S396" s="163"/>
      <c r="T396" s="164"/>
      <c r="AT396" s="158" t="s">
        <v>132</v>
      </c>
      <c r="AU396" s="158" t="s">
        <v>130</v>
      </c>
      <c r="AV396" s="13" t="s">
        <v>130</v>
      </c>
      <c r="AW396" s="13" t="s">
        <v>30</v>
      </c>
      <c r="AX396" s="13" t="s">
        <v>74</v>
      </c>
      <c r="AY396" s="158" t="s">
        <v>122</v>
      </c>
    </row>
    <row r="397" spans="1:65" s="15" customFormat="1">
      <c r="B397" s="172"/>
      <c r="D397" s="157" t="s">
        <v>132</v>
      </c>
      <c r="E397" s="173" t="s">
        <v>1</v>
      </c>
      <c r="F397" s="174" t="s">
        <v>143</v>
      </c>
      <c r="H397" s="175">
        <v>241.25399999999999</v>
      </c>
      <c r="I397" s="176"/>
      <c r="L397" s="172"/>
      <c r="M397" s="177"/>
      <c r="N397" s="178"/>
      <c r="O397" s="178"/>
      <c r="P397" s="178"/>
      <c r="Q397" s="178"/>
      <c r="R397" s="178"/>
      <c r="S397" s="178"/>
      <c r="T397" s="179"/>
      <c r="AT397" s="173" t="s">
        <v>132</v>
      </c>
      <c r="AU397" s="173" t="s">
        <v>130</v>
      </c>
      <c r="AV397" s="15" t="s">
        <v>129</v>
      </c>
      <c r="AW397" s="15" t="s">
        <v>30</v>
      </c>
      <c r="AX397" s="15" t="s">
        <v>79</v>
      </c>
      <c r="AY397" s="173" t="s">
        <v>122</v>
      </c>
    </row>
    <row r="398" spans="1:65" s="2" customFormat="1" ht="21.75" customHeight="1">
      <c r="A398" s="33"/>
      <c r="B398" s="141"/>
      <c r="C398" s="142" t="s">
        <v>422</v>
      </c>
      <c r="D398" s="142" t="s">
        <v>125</v>
      </c>
      <c r="E398" s="143" t="s">
        <v>423</v>
      </c>
      <c r="F398" s="144" t="s">
        <v>424</v>
      </c>
      <c r="G398" s="145" t="s">
        <v>393</v>
      </c>
      <c r="H398" s="146">
        <v>218.6</v>
      </c>
      <c r="I398" s="147"/>
      <c r="J398" s="148">
        <f>ROUND(I398*H398,2)</f>
        <v>0</v>
      </c>
      <c r="K398" s="149"/>
      <c r="L398" s="34"/>
      <c r="M398" s="150" t="s">
        <v>1</v>
      </c>
      <c r="N398" s="151" t="s">
        <v>40</v>
      </c>
      <c r="O398" s="59"/>
      <c r="P398" s="152">
        <f>O398*H398</f>
        <v>0</v>
      </c>
      <c r="Q398" s="152">
        <v>0</v>
      </c>
      <c r="R398" s="152">
        <f>Q398*H398</f>
        <v>0</v>
      </c>
      <c r="S398" s="152">
        <v>2.3E-3</v>
      </c>
      <c r="T398" s="153">
        <f>S398*H398</f>
        <v>0.50278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54" t="s">
        <v>271</v>
      </c>
      <c r="AT398" s="154" t="s">
        <v>125</v>
      </c>
      <c r="AU398" s="154" t="s">
        <v>130</v>
      </c>
      <c r="AY398" s="18" t="s">
        <v>122</v>
      </c>
      <c r="BE398" s="155">
        <f>IF(N398="základná",J398,0)</f>
        <v>0</v>
      </c>
      <c r="BF398" s="155">
        <f>IF(N398="znížená",J398,0)</f>
        <v>0</v>
      </c>
      <c r="BG398" s="155">
        <f>IF(N398="zákl. prenesená",J398,0)</f>
        <v>0</v>
      </c>
      <c r="BH398" s="155">
        <f>IF(N398="zníž. prenesená",J398,0)</f>
        <v>0</v>
      </c>
      <c r="BI398" s="155">
        <f>IF(N398="nulová",J398,0)</f>
        <v>0</v>
      </c>
      <c r="BJ398" s="18" t="s">
        <v>130</v>
      </c>
      <c r="BK398" s="155">
        <f>ROUND(I398*H398,2)</f>
        <v>0</v>
      </c>
      <c r="BL398" s="18" t="s">
        <v>271</v>
      </c>
      <c r="BM398" s="154" t="s">
        <v>425</v>
      </c>
    </row>
    <row r="399" spans="1:65" s="2" customFormat="1" ht="21.75" customHeight="1">
      <c r="A399" s="33"/>
      <c r="B399" s="141"/>
      <c r="C399" s="142" t="s">
        <v>426</v>
      </c>
      <c r="D399" s="142" t="s">
        <v>125</v>
      </c>
      <c r="E399" s="143" t="s">
        <v>427</v>
      </c>
      <c r="F399" s="144" t="s">
        <v>428</v>
      </c>
      <c r="G399" s="145" t="s">
        <v>429</v>
      </c>
      <c r="H399" s="146">
        <v>2307.36</v>
      </c>
      <c r="I399" s="147"/>
      <c r="J399" s="148">
        <f>ROUND(I399*H399,2)</f>
        <v>0</v>
      </c>
      <c r="K399" s="149"/>
      <c r="L399" s="34"/>
      <c r="M399" s="150" t="s">
        <v>1</v>
      </c>
      <c r="N399" s="151" t="s">
        <v>40</v>
      </c>
      <c r="O399" s="59"/>
      <c r="P399" s="152">
        <f>O399*H399</f>
        <v>0</v>
      </c>
      <c r="Q399" s="152">
        <v>5.0000000000000002E-5</v>
      </c>
      <c r="R399" s="152">
        <f>Q399*H399</f>
        <v>0.11536800000000001</v>
      </c>
      <c r="S399" s="152">
        <v>1E-3</v>
      </c>
      <c r="T399" s="153">
        <f>S399*H399</f>
        <v>2.3073600000000001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54" t="s">
        <v>271</v>
      </c>
      <c r="AT399" s="154" t="s">
        <v>125</v>
      </c>
      <c r="AU399" s="154" t="s">
        <v>130</v>
      </c>
      <c r="AY399" s="18" t="s">
        <v>122</v>
      </c>
      <c r="BE399" s="155">
        <f>IF(N399="základná",J399,0)</f>
        <v>0</v>
      </c>
      <c r="BF399" s="155">
        <f>IF(N399="znížená",J399,0)</f>
        <v>0</v>
      </c>
      <c r="BG399" s="155">
        <f>IF(N399="zákl. prenesená",J399,0)</f>
        <v>0</v>
      </c>
      <c r="BH399" s="155">
        <f>IF(N399="zníž. prenesená",J399,0)</f>
        <v>0</v>
      </c>
      <c r="BI399" s="155">
        <f>IF(N399="nulová",J399,0)</f>
        <v>0</v>
      </c>
      <c r="BJ399" s="18" t="s">
        <v>130</v>
      </c>
      <c r="BK399" s="155">
        <f>ROUND(I399*H399,2)</f>
        <v>0</v>
      </c>
      <c r="BL399" s="18" t="s">
        <v>271</v>
      </c>
      <c r="BM399" s="154" t="s">
        <v>430</v>
      </c>
    </row>
    <row r="400" spans="1:65" s="13" customFormat="1">
      <c r="B400" s="156"/>
      <c r="D400" s="157" t="s">
        <v>132</v>
      </c>
      <c r="E400" s="158" t="s">
        <v>1</v>
      </c>
      <c r="F400" s="159" t="s">
        <v>431</v>
      </c>
      <c r="H400" s="160">
        <v>2307.36</v>
      </c>
      <c r="I400" s="161"/>
      <c r="L400" s="156"/>
      <c r="M400" s="162"/>
      <c r="N400" s="163"/>
      <c r="O400" s="163"/>
      <c r="P400" s="163"/>
      <c r="Q400" s="163"/>
      <c r="R400" s="163"/>
      <c r="S400" s="163"/>
      <c r="T400" s="164"/>
      <c r="AT400" s="158" t="s">
        <v>132</v>
      </c>
      <c r="AU400" s="158" t="s">
        <v>130</v>
      </c>
      <c r="AV400" s="13" t="s">
        <v>130</v>
      </c>
      <c r="AW400" s="13" t="s">
        <v>30</v>
      </c>
      <c r="AX400" s="13" t="s">
        <v>79</v>
      </c>
      <c r="AY400" s="158" t="s">
        <v>122</v>
      </c>
    </row>
    <row r="401" spans="1:65" s="2" customFormat="1" ht="16.5" customHeight="1">
      <c r="A401" s="33"/>
      <c r="B401" s="141"/>
      <c r="C401" s="142" t="s">
        <v>432</v>
      </c>
      <c r="D401" s="142" t="s">
        <v>125</v>
      </c>
      <c r="E401" s="143" t="s">
        <v>433</v>
      </c>
      <c r="F401" s="144" t="s">
        <v>434</v>
      </c>
      <c r="G401" s="145" t="s">
        <v>136</v>
      </c>
      <c r="H401" s="146">
        <v>228.78</v>
      </c>
      <c r="I401" s="147"/>
      <c r="J401" s="148">
        <f>ROUND(I401*H401,2)</f>
        <v>0</v>
      </c>
      <c r="K401" s="149"/>
      <c r="L401" s="34"/>
      <c r="M401" s="150" t="s">
        <v>1</v>
      </c>
      <c r="N401" s="151" t="s">
        <v>40</v>
      </c>
      <c r="O401" s="59"/>
      <c r="P401" s="152">
        <f>O401*H401</f>
        <v>0</v>
      </c>
      <c r="Q401" s="152">
        <v>0</v>
      </c>
      <c r="R401" s="152">
        <f>Q401*H401</f>
        <v>0</v>
      </c>
      <c r="S401" s="152">
        <v>1.422E-2</v>
      </c>
      <c r="T401" s="153">
        <f>S401*H401</f>
        <v>3.2532516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54" t="s">
        <v>271</v>
      </c>
      <c r="AT401" s="154" t="s">
        <v>125</v>
      </c>
      <c r="AU401" s="154" t="s">
        <v>130</v>
      </c>
      <c r="AY401" s="18" t="s">
        <v>122</v>
      </c>
      <c r="BE401" s="155">
        <f>IF(N401="základná",J401,0)</f>
        <v>0</v>
      </c>
      <c r="BF401" s="155">
        <f>IF(N401="znížená",J401,0)</f>
        <v>0</v>
      </c>
      <c r="BG401" s="155">
        <f>IF(N401="zákl. prenesená",J401,0)</f>
        <v>0</v>
      </c>
      <c r="BH401" s="155">
        <f>IF(N401="zníž. prenesená",J401,0)</f>
        <v>0</v>
      </c>
      <c r="BI401" s="155">
        <f>IF(N401="nulová",J401,0)</f>
        <v>0</v>
      </c>
      <c r="BJ401" s="18" t="s">
        <v>130</v>
      </c>
      <c r="BK401" s="155">
        <f>ROUND(I401*H401,2)</f>
        <v>0</v>
      </c>
      <c r="BL401" s="18" t="s">
        <v>271</v>
      </c>
      <c r="BM401" s="154" t="s">
        <v>435</v>
      </c>
    </row>
    <row r="402" spans="1:65" s="14" customFormat="1">
      <c r="B402" s="165"/>
      <c r="D402" s="157" t="s">
        <v>132</v>
      </c>
      <c r="E402" s="166" t="s">
        <v>1</v>
      </c>
      <c r="F402" s="167" t="s">
        <v>414</v>
      </c>
      <c r="H402" s="166" t="s">
        <v>1</v>
      </c>
      <c r="I402" s="168"/>
      <c r="L402" s="165"/>
      <c r="M402" s="169"/>
      <c r="N402" s="170"/>
      <c r="O402" s="170"/>
      <c r="P402" s="170"/>
      <c r="Q402" s="170"/>
      <c r="R402" s="170"/>
      <c r="S402" s="170"/>
      <c r="T402" s="171"/>
      <c r="AT402" s="166" t="s">
        <v>132</v>
      </c>
      <c r="AU402" s="166" t="s">
        <v>130</v>
      </c>
      <c r="AV402" s="14" t="s">
        <v>79</v>
      </c>
      <c r="AW402" s="14" t="s">
        <v>30</v>
      </c>
      <c r="AX402" s="14" t="s">
        <v>74</v>
      </c>
      <c r="AY402" s="166" t="s">
        <v>122</v>
      </c>
    </row>
    <row r="403" spans="1:65" s="13" customFormat="1">
      <c r="B403" s="156"/>
      <c r="D403" s="157" t="s">
        <v>132</v>
      </c>
      <c r="E403" s="158" t="s">
        <v>1</v>
      </c>
      <c r="F403" s="159" t="s">
        <v>415</v>
      </c>
      <c r="H403" s="160">
        <v>228.78</v>
      </c>
      <c r="I403" s="161"/>
      <c r="L403" s="156"/>
      <c r="M403" s="162"/>
      <c r="N403" s="163"/>
      <c r="O403" s="163"/>
      <c r="P403" s="163"/>
      <c r="Q403" s="163"/>
      <c r="R403" s="163"/>
      <c r="S403" s="163"/>
      <c r="T403" s="164"/>
      <c r="AT403" s="158" t="s">
        <v>132</v>
      </c>
      <c r="AU403" s="158" t="s">
        <v>130</v>
      </c>
      <c r="AV403" s="13" t="s">
        <v>130</v>
      </c>
      <c r="AW403" s="13" t="s">
        <v>30</v>
      </c>
      <c r="AX403" s="13" t="s">
        <v>79</v>
      </c>
      <c r="AY403" s="158" t="s">
        <v>122</v>
      </c>
    </row>
    <row r="404" spans="1:65" s="2" customFormat="1" ht="16.5" customHeight="1">
      <c r="A404" s="33"/>
      <c r="B404" s="141"/>
      <c r="C404" s="142" t="s">
        <v>436</v>
      </c>
      <c r="D404" s="142" t="s">
        <v>125</v>
      </c>
      <c r="E404" s="143" t="s">
        <v>437</v>
      </c>
      <c r="F404" s="144" t="s">
        <v>438</v>
      </c>
      <c r="G404" s="145" t="s">
        <v>136</v>
      </c>
      <c r="H404" s="146">
        <v>3.6</v>
      </c>
      <c r="I404" s="147"/>
      <c r="J404" s="148">
        <f>ROUND(I404*H404,2)</f>
        <v>0</v>
      </c>
      <c r="K404" s="149"/>
      <c r="L404" s="34"/>
      <c r="M404" s="150" t="s">
        <v>1</v>
      </c>
      <c r="N404" s="151" t="s">
        <v>40</v>
      </c>
      <c r="O404" s="59"/>
      <c r="P404" s="152">
        <f>O404*H404</f>
        <v>0</v>
      </c>
      <c r="Q404" s="152">
        <v>0</v>
      </c>
      <c r="R404" s="152">
        <f>Q404*H404</f>
        <v>0</v>
      </c>
      <c r="S404" s="152">
        <v>0</v>
      </c>
      <c r="T404" s="153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54" t="s">
        <v>271</v>
      </c>
      <c r="AT404" s="154" t="s">
        <v>125</v>
      </c>
      <c r="AU404" s="154" t="s">
        <v>130</v>
      </c>
      <c r="AY404" s="18" t="s">
        <v>122</v>
      </c>
      <c r="BE404" s="155">
        <f>IF(N404="základná",J404,0)</f>
        <v>0</v>
      </c>
      <c r="BF404" s="155">
        <f>IF(N404="znížená",J404,0)</f>
        <v>0</v>
      </c>
      <c r="BG404" s="155">
        <f>IF(N404="zákl. prenesená",J404,0)</f>
        <v>0</v>
      </c>
      <c r="BH404" s="155">
        <f>IF(N404="zníž. prenesená",J404,0)</f>
        <v>0</v>
      </c>
      <c r="BI404" s="155">
        <f>IF(N404="nulová",J404,0)</f>
        <v>0</v>
      </c>
      <c r="BJ404" s="18" t="s">
        <v>130</v>
      </c>
      <c r="BK404" s="155">
        <f>ROUND(I404*H404,2)</f>
        <v>0</v>
      </c>
      <c r="BL404" s="18" t="s">
        <v>271</v>
      </c>
      <c r="BM404" s="154" t="s">
        <v>439</v>
      </c>
    </row>
    <row r="405" spans="1:65" s="14" customFormat="1">
      <c r="B405" s="165"/>
      <c r="D405" s="157" t="s">
        <v>132</v>
      </c>
      <c r="E405" s="166" t="s">
        <v>1</v>
      </c>
      <c r="F405" s="167" t="s">
        <v>139</v>
      </c>
      <c r="H405" s="166" t="s">
        <v>1</v>
      </c>
      <c r="I405" s="168"/>
      <c r="L405" s="165"/>
      <c r="M405" s="169"/>
      <c r="N405" s="170"/>
      <c r="O405" s="170"/>
      <c r="P405" s="170"/>
      <c r="Q405" s="170"/>
      <c r="R405" s="170"/>
      <c r="S405" s="170"/>
      <c r="T405" s="171"/>
      <c r="AT405" s="166" t="s">
        <v>132</v>
      </c>
      <c r="AU405" s="166" t="s">
        <v>130</v>
      </c>
      <c r="AV405" s="14" t="s">
        <v>79</v>
      </c>
      <c r="AW405" s="14" t="s">
        <v>30</v>
      </c>
      <c r="AX405" s="14" t="s">
        <v>74</v>
      </c>
      <c r="AY405" s="166" t="s">
        <v>122</v>
      </c>
    </row>
    <row r="406" spans="1:65" s="13" customFormat="1">
      <c r="B406" s="156"/>
      <c r="D406" s="157" t="s">
        <v>132</v>
      </c>
      <c r="E406" s="158" t="s">
        <v>1</v>
      </c>
      <c r="F406" s="159" t="s">
        <v>342</v>
      </c>
      <c r="H406" s="160">
        <v>0.72</v>
      </c>
      <c r="I406" s="161"/>
      <c r="L406" s="156"/>
      <c r="M406" s="162"/>
      <c r="N406" s="163"/>
      <c r="O406" s="163"/>
      <c r="P406" s="163"/>
      <c r="Q406" s="163"/>
      <c r="R406" s="163"/>
      <c r="S406" s="163"/>
      <c r="T406" s="164"/>
      <c r="AT406" s="158" t="s">
        <v>132</v>
      </c>
      <c r="AU406" s="158" t="s">
        <v>130</v>
      </c>
      <c r="AV406" s="13" t="s">
        <v>130</v>
      </c>
      <c r="AW406" s="13" t="s">
        <v>30</v>
      </c>
      <c r="AX406" s="13" t="s">
        <v>74</v>
      </c>
      <c r="AY406" s="158" t="s">
        <v>122</v>
      </c>
    </row>
    <row r="407" spans="1:65" s="13" customFormat="1">
      <c r="B407" s="156"/>
      <c r="D407" s="157" t="s">
        <v>132</v>
      </c>
      <c r="E407" s="158" t="s">
        <v>1</v>
      </c>
      <c r="F407" s="159" t="s">
        <v>343</v>
      </c>
      <c r="H407" s="160">
        <v>2.88</v>
      </c>
      <c r="I407" s="161"/>
      <c r="L407" s="156"/>
      <c r="M407" s="162"/>
      <c r="N407" s="163"/>
      <c r="O407" s="163"/>
      <c r="P407" s="163"/>
      <c r="Q407" s="163"/>
      <c r="R407" s="163"/>
      <c r="S407" s="163"/>
      <c r="T407" s="164"/>
      <c r="AT407" s="158" t="s">
        <v>132</v>
      </c>
      <c r="AU407" s="158" t="s">
        <v>130</v>
      </c>
      <c r="AV407" s="13" t="s">
        <v>130</v>
      </c>
      <c r="AW407" s="13" t="s">
        <v>30</v>
      </c>
      <c r="AX407" s="13" t="s">
        <v>74</v>
      </c>
      <c r="AY407" s="158" t="s">
        <v>122</v>
      </c>
    </row>
    <row r="408" spans="1:65" s="15" customFormat="1">
      <c r="B408" s="172"/>
      <c r="D408" s="157" t="s">
        <v>132</v>
      </c>
      <c r="E408" s="173" t="s">
        <v>1</v>
      </c>
      <c r="F408" s="174" t="s">
        <v>143</v>
      </c>
      <c r="H408" s="175">
        <v>3.6</v>
      </c>
      <c r="I408" s="176"/>
      <c r="L408" s="172"/>
      <c r="M408" s="177"/>
      <c r="N408" s="178"/>
      <c r="O408" s="178"/>
      <c r="P408" s="178"/>
      <c r="Q408" s="178"/>
      <c r="R408" s="178"/>
      <c r="S408" s="178"/>
      <c r="T408" s="179"/>
      <c r="AT408" s="173" t="s">
        <v>132</v>
      </c>
      <c r="AU408" s="173" t="s">
        <v>130</v>
      </c>
      <c r="AV408" s="15" t="s">
        <v>129</v>
      </c>
      <c r="AW408" s="15" t="s">
        <v>30</v>
      </c>
      <c r="AX408" s="15" t="s">
        <v>79</v>
      </c>
      <c r="AY408" s="173" t="s">
        <v>122</v>
      </c>
    </row>
    <row r="409" spans="1:65" s="2" customFormat="1" ht="16.5" customHeight="1">
      <c r="A409" s="33"/>
      <c r="B409" s="141"/>
      <c r="C409" s="142" t="s">
        <v>440</v>
      </c>
      <c r="D409" s="142" t="s">
        <v>125</v>
      </c>
      <c r="E409" s="143" t="s">
        <v>441</v>
      </c>
      <c r="F409" s="144" t="s">
        <v>442</v>
      </c>
      <c r="G409" s="145" t="s">
        <v>443</v>
      </c>
      <c r="H409" s="146">
        <v>30</v>
      </c>
      <c r="I409" s="147"/>
      <c r="J409" s="148">
        <f>ROUND(I409*H409,2)</f>
        <v>0</v>
      </c>
      <c r="K409" s="149"/>
      <c r="L409" s="34"/>
      <c r="M409" s="150" t="s">
        <v>1</v>
      </c>
      <c r="N409" s="151" t="s">
        <v>40</v>
      </c>
      <c r="O409" s="59"/>
      <c r="P409" s="152">
        <f>O409*H409</f>
        <v>0</v>
      </c>
      <c r="Q409" s="152">
        <v>0</v>
      </c>
      <c r="R409" s="152">
        <f>Q409*H409</f>
        <v>0</v>
      </c>
      <c r="S409" s="152">
        <v>8.7999999999999995E-2</v>
      </c>
      <c r="T409" s="153">
        <f>S409*H409</f>
        <v>2.6399999999999997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4" t="s">
        <v>271</v>
      </c>
      <c r="AT409" s="154" t="s">
        <v>125</v>
      </c>
      <c r="AU409" s="154" t="s">
        <v>130</v>
      </c>
      <c r="AY409" s="18" t="s">
        <v>122</v>
      </c>
      <c r="BE409" s="155">
        <f>IF(N409="základná",J409,0)</f>
        <v>0</v>
      </c>
      <c r="BF409" s="155">
        <f>IF(N409="znížená",J409,0)</f>
        <v>0</v>
      </c>
      <c r="BG409" s="155">
        <f>IF(N409="zákl. prenesená",J409,0)</f>
        <v>0</v>
      </c>
      <c r="BH409" s="155">
        <f>IF(N409="zníž. prenesená",J409,0)</f>
        <v>0</v>
      </c>
      <c r="BI409" s="155">
        <f>IF(N409="nulová",J409,0)</f>
        <v>0</v>
      </c>
      <c r="BJ409" s="18" t="s">
        <v>130</v>
      </c>
      <c r="BK409" s="155">
        <f>ROUND(I409*H409,2)</f>
        <v>0</v>
      </c>
      <c r="BL409" s="18" t="s">
        <v>271</v>
      </c>
      <c r="BM409" s="154" t="s">
        <v>444</v>
      </c>
    </row>
    <row r="410" spans="1:65" s="2" customFormat="1" ht="16.5" customHeight="1">
      <c r="A410" s="33"/>
      <c r="B410" s="141"/>
      <c r="C410" s="142" t="s">
        <v>445</v>
      </c>
      <c r="D410" s="142" t="s">
        <v>125</v>
      </c>
      <c r="E410" s="143" t="s">
        <v>446</v>
      </c>
      <c r="F410" s="144" t="s">
        <v>447</v>
      </c>
      <c r="G410" s="145" t="s">
        <v>136</v>
      </c>
      <c r="H410" s="146">
        <v>150.28</v>
      </c>
      <c r="I410" s="147"/>
      <c r="J410" s="148">
        <f>ROUND(I410*H410,2)</f>
        <v>0</v>
      </c>
      <c r="K410" s="149"/>
      <c r="L410" s="34"/>
      <c r="M410" s="150" t="s">
        <v>1</v>
      </c>
      <c r="N410" s="151" t="s">
        <v>40</v>
      </c>
      <c r="O410" s="59"/>
      <c r="P410" s="152">
        <f>O410*H410</f>
        <v>0</v>
      </c>
      <c r="Q410" s="152">
        <v>0</v>
      </c>
      <c r="R410" s="152">
        <f>Q410*H410</f>
        <v>0</v>
      </c>
      <c r="S410" s="152">
        <v>0</v>
      </c>
      <c r="T410" s="153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4" t="s">
        <v>271</v>
      </c>
      <c r="AT410" s="154" t="s">
        <v>125</v>
      </c>
      <c r="AU410" s="154" t="s">
        <v>130</v>
      </c>
      <c r="AY410" s="18" t="s">
        <v>122</v>
      </c>
      <c r="BE410" s="155">
        <f>IF(N410="základná",J410,0)</f>
        <v>0</v>
      </c>
      <c r="BF410" s="155">
        <f>IF(N410="znížená",J410,0)</f>
        <v>0</v>
      </c>
      <c r="BG410" s="155">
        <f>IF(N410="zákl. prenesená",J410,0)</f>
        <v>0</v>
      </c>
      <c r="BH410" s="155">
        <f>IF(N410="zníž. prenesená",J410,0)</f>
        <v>0</v>
      </c>
      <c r="BI410" s="155">
        <f>IF(N410="nulová",J410,0)</f>
        <v>0</v>
      </c>
      <c r="BJ410" s="18" t="s">
        <v>130</v>
      </c>
      <c r="BK410" s="155">
        <f>ROUND(I410*H410,2)</f>
        <v>0</v>
      </c>
      <c r="BL410" s="18" t="s">
        <v>271</v>
      </c>
      <c r="BM410" s="154" t="s">
        <v>448</v>
      </c>
    </row>
    <row r="411" spans="1:65" s="13" customFormat="1">
      <c r="B411" s="156"/>
      <c r="D411" s="157" t="s">
        <v>132</v>
      </c>
      <c r="E411" s="158" t="s">
        <v>1</v>
      </c>
      <c r="F411" s="159" t="s">
        <v>449</v>
      </c>
      <c r="H411" s="160">
        <v>150.28</v>
      </c>
      <c r="I411" s="161"/>
      <c r="L411" s="156"/>
      <c r="M411" s="162"/>
      <c r="N411" s="163"/>
      <c r="O411" s="163"/>
      <c r="P411" s="163"/>
      <c r="Q411" s="163"/>
      <c r="R411" s="163"/>
      <c r="S411" s="163"/>
      <c r="T411" s="164"/>
      <c r="AT411" s="158" t="s">
        <v>132</v>
      </c>
      <c r="AU411" s="158" t="s">
        <v>130</v>
      </c>
      <c r="AV411" s="13" t="s">
        <v>130</v>
      </c>
      <c r="AW411" s="13" t="s">
        <v>30</v>
      </c>
      <c r="AX411" s="13" t="s">
        <v>79</v>
      </c>
      <c r="AY411" s="158" t="s">
        <v>122</v>
      </c>
    </row>
    <row r="412" spans="1:65" s="2" customFormat="1" ht="21.75" customHeight="1">
      <c r="A412" s="33"/>
      <c r="B412" s="141"/>
      <c r="C412" s="142" t="s">
        <v>450</v>
      </c>
      <c r="D412" s="142" t="s">
        <v>125</v>
      </c>
      <c r="E412" s="143" t="s">
        <v>451</v>
      </c>
      <c r="F412" s="144" t="s">
        <v>452</v>
      </c>
      <c r="G412" s="145" t="s">
        <v>128</v>
      </c>
      <c r="H412" s="146">
        <v>31.811</v>
      </c>
      <c r="I412" s="147"/>
      <c r="J412" s="148">
        <f t="shared" ref="J412:J418" si="10">ROUND(I412*H412,2)</f>
        <v>0</v>
      </c>
      <c r="K412" s="149"/>
      <c r="L412" s="34"/>
      <c r="M412" s="150" t="s">
        <v>1</v>
      </c>
      <c r="N412" s="151" t="s">
        <v>40</v>
      </c>
      <c r="O412" s="59"/>
      <c r="P412" s="152">
        <f t="shared" ref="P412:P418" si="11">O412*H412</f>
        <v>0</v>
      </c>
      <c r="Q412" s="152">
        <v>0</v>
      </c>
      <c r="R412" s="152">
        <f t="shared" ref="R412:R418" si="12">Q412*H412</f>
        <v>0</v>
      </c>
      <c r="S412" s="152">
        <v>0</v>
      </c>
      <c r="T412" s="153">
        <f t="shared" ref="T412:T418" si="13"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4" t="s">
        <v>129</v>
      </c>
      <c r="AT412" s="154" t="s">
        <v>125</v>
      </c>
      <c r="AU412" s="154" t="s">
        <v>130</v>
      </c>
      <c r="AY412" s="18" t="s">
        <v>122</v>
      </c>
      <c r="BE412" s="155">
        <f t="shared" ref="BE412:BE418" si="14">IF(N412="základná",J412,0)</f>
        <v>0</v>
      </c>
      <c r="BF412" s="155">
        <f t="shared" ref="BF412:BF418" si="15">IF(N412="znížená",J412,0)</f>
        <v>0</v>
      </c>
      <c r="BG412" s="155">
        <f t="shared" ref="BG412:BG418" si="16">IF(N412="zákl. prenesená",J412,0)</f>
        <v>0</v>
      </c>
      <c r="BH412" s="155">
        <f t="shared" ref="BH412:BH418" si="17">IF(N412="zníž. prenesená",J412,0)</f>
        <v>0</v>
      </c>
      <c r="BI412" s="155">
        <f t="shared" ref="BI412:BI418" si="18">IF(N412="nulová",J412,0)</f>
        <v>0</v>
      </c>
      <c r="BJ412" s="18" t="s">
        <v>130</v>
      </c>
      <c r="BK412" s="155">
        <f t="shared" ref="BK412:BK418" si="19">ROUND(I412*H412,2)</f>
        <v>0</v>
      </c>
      <c r="BL412" s="18" t="s">
        <v>129</v>
      </c>
      <c r="BM412" s="154" t="s">
        <v>453</v>
      </c>
    </row>
    <row r="413" spans="1:65" s="2" customFormat="1" ht="21.75" customHeight="1">
      <c r="A413" s="33"/>
      <c r="B413" s="141"/>
      <c r="C413" s="142" t="s">
        <v>454</v>
      </c>
      <c r="D413" s="142" t="s">
        <v>125</v>
      </c>
      <c r="E413" s="143" t="s">
        <v>455</v>
      </c>
      <c r="F413" s="144" t="s">
        <v>456</v>
      </c>
      <c r="G413" s="145" t="s">
        <v>128</v>
      </c>
      <c r="H413" s="146">
        <v>31.811</v>
      </c>
      <c r="I413" s="147"/>
      <c r="J413" s="148">
        <f t="shared" si="10"/>
        <v>0</v>
      </c>
      <c r="K413" s="149"/>
      <c r="L413" s="34"/>
      <c r="M413" s="150" t="s">
        <v>1</v>
      </c>
      <c r="N413" s="151" t="s">
        <v>40</v>
      </c>
      <c r="O413" s="59"/>
      <c r="P413" s="152">
        <f t="shared" si="11"/>
        <v>0</v>
      </c>
      <c r="Q413" s="152">
        <v>0</v>
      </c>
      <c r="R413" s="152">
        <f t="shared" si="12"/>
        <v>0</v>
      </c>
      <c r="S413" s="152">
        <v>0</v>
      </c>
      <c r="T413" s="153">
        <f t="shared" si="13"/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54" t="s">
        <v>129</v>
      </c>
      <c r="AT413" s="154" t="s">
        <v>125</v>
      </c>
      <c r="AU413" s="154" t="s">
        <v>130</v>
      </c>
      <c r="AY413" s="18" t="s">
        <v>122</v>
      </c>
      <c r="BE413" s="155">
        <f t="shared" si="14"/>
        <v>0</v>
      </c>
      <c r="BF413" s="155">
        <f t="shared" si="15"/>
        <v>0</v>
      </c>
      <c r="BG413" s="155">
        <f t="shared" si="16"/>
        <v>0</v>
      </c>
      <c r="BH413" s="155">
        <f t="shared" si="17"/>
        <v>0</v>
      </c>
      <c r="BI413" s="155">
        <f t="shared" si="18"/>
        <v>0</v>
      </c>
      <c r="BJ413" s="18" t="s">
        <v>130</v>
      </c>
      <c r="BK413" s="155">
        <f t="shared" si="19"/>
        <v>0</v>
      </c>
      <c r="BL413" s="18" t="s">
        <v>129</v>
      </c>
      <c r="BM413" s="154" t="s">
        <v>457</v>
      </c>
    </row>
    <row r="414" spans="1:65" s="2" customFormat="1" ht="21.75" customHeight="1">
      <c r="A414" s="33"/>
      <c r="B414" s="141"/>
      <c r="C414" s="142" t="s">
        <v>458</v>
      </c>
      <c r="D414" s="142" t="s">
        <v>125</v>
      </c>
      <c r="E414" s="143" t="s">
        <v>459</v>
      </c>
      <c r="F414" s="144" t="s">
        <v>460</v>
      </c>
      <c r="G414" s="145" t="s">
        <v>128</v>
      </c>
      <c r="H414" s="146">
        <v>31.811</v>
      </c>
      <c r="I414" s="147"/>
      <c r="J414" s="148">
        <f t="shared" si="10"/>
        <v>0</v>
      </c>
      <c r="K414" s="149"/>
      <c r="L414" s="34"/>
      <c r="M414" s="150" t="s">
        <v>1</v>
      </c>
      <c r="N414" s="151" t="s">
        <v>40</v>
      </c>
      <c r="O414" s="59"/>
      <c r="P414" s="152">
        <f t="shared" si="11"/>
        <v>0</v>
      </c>
      <c r="Q414" s="152">
        <v>0</v>
      </c>
      <c r="R414" s="152">
        <f t="shared" si="12"/>
        <v>0</v>
      </c>
      <c r="S414" s="152">
        <v>0</v>
      </c>
      <c r="T414" s="153">
        <f t="shared" si="13"/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54" t="s">
        <v>129</v>
      </c>
      <c r="AT414" s="154" t="s">
        <v>125</v>
      </c>
      <c r="AU414" s="154" t="s">
        <v>130</v>
      </c>
      <c r="AY414" s="18" t="s">
        <v>122</v>
      </c>
      <c r="BE414" s="155">
        <f t="shared" si="14"/>
        <v>0</v>
      </c>
      <c r="BF414" s="155">
        <f t="shared" si="15"/>
        <v>0</v>
      </c>
      <c r="BG414" s="155">
        <f t="shared" si="16"/>
        <v>0</v>
      </c>
      <c r="BH414" s="155">
        <f t="shared" si="17"/>
        <v>0</v>
      </c>
      <c r="BI414" s="155">
        <f t="shared" si="18"/>
        <v>0</v>
      </c>
      <c r="BJ414" s="18" t="s">
        <v>130</v>
      </c>
      <c r="BK414" s="155">
        <f t="shared" si="19"/>
        <v>0</v>
      </c>
      <c r="BL414" s="18" t="s">
        <v>129</v>
      </c>
      <c r="BM414" s="154" t="s">
        <v>461</v>
      </c>
    </row>
    <row r="415" spans="1:65" s="2" customFormat="1" ht="21.75" customHeight="1">
      <c r="A415" s="33"/>
      <c r="B415" s="141"/>
      <c r="C415" s="142" t="s">
        <v>462</v>
      </c>
      <c r="D415" s="142" t="s">
        <v>125</v>
      </c>
      <c r="E415" s="143" t="s">
        <v>463</v>
      </c>
      <c r="F415" s="144" t="s">
        <v>464</v>
      </c>
      <c r="G415" s="145" t="s">
        <v>128</v>
      </c>
      <c r="H415" s="146">
        <v>31.811</v>
      </c>
      <c r="I415" s="147"/>
      <c r="J415" s="148">
        <f t="shared" si="10"/>
        <v>0</v>
      </c>
      <c r="K415" s="149"/>
      <c r="L415" s="34"/>
      <c r="M415" s="150" t="s">
        <v>1</v>
      </c>
      <c r="N415" s="151" t="s">
        <v>40</v>
      </c>
      <c r="O415" s="59"/>
      <c r="P415" s="152">
        <f t="shared" si="11"/>
        <v>0</v>
      </c>
      <c r="Q415" s="152">
        <v>0</v>
      </c>
      <c r="R415" s="152">
        <f t="shared" si="12"/>
        <v>0</v>
      </c>
      <c r="S415" s="152">
        <v>0</v>
      </c>
      <c r="T415" s="153">
        <f t="shared" si="13"/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4" t="s">
        <v>129</v>
      </c>
      <c r="AT415" s="154" t="s">
        <v>125</v>
      </c>
      <c r="AU415" s="154" t="s">
        <v>130</v>
      </c>
      <c r="AY415" s="18" t="s">
        <v>122</v>
      </c>
      <c r="BE415" s="155">
        <f t="shared" si="14"/>
        <v>0</v>
      </c>
      <c r="BF415" s="155">
        <f t="shared" si="15"/>
        <v>0</v>
      </c>
      <c r="BG415" s="155">
        <f t="shared" si="16"/>
        <v>0</v>
      </c>
      <c r="BH415" s="155">
        <f t="shared" si="17"/>
        <v>0</v>
      </c>
      <c r="BI415" s="155">
        <f t="shared" si="18"/>
        <v>0</v>
      </c>
      <c r="BJ415" s="18" t="s">
        <v>130</v>
      </c>
      <c r="BK415" s="155">
        <f t="shared" si="19"/>
        <v>0</v>
      </c>
      <c r="BL415" s="18" t="s">
        <v>129</v>
      </c>
      <c r="BM415" s="154" t="s">
        <v>465</v>
      </c>
    </row>
    <row r="416" spans="1:65" s="2" customFormat="1" ht="21.75" customHeight="1">
      <c r="A416" s="33"/>
      <c r="B416" s="141"/>
      <c r="C416" s="142" t="s">
        <v>466</v>
      </c>
      <c r="D416" s="142" t="s">
        <v>125</v>
      </c>
      <c r="E416" s="143" t="s">
        <v>467</v>
      </c>
      <c r="F416" s="144" t="s">
        <v>468</v>
      </c>
      <c r="G416" s="145" t="s">
        <v>128</v>
      </c>
      <c r="H416" s="146">
        <v>14.015000000000001</v>
      </c>
      <c r="I416" s="147"/>
      <c r="J416" s="148">
        <f t="shared" si="10"/>
        <v>0</v>
      </c>
      <c r="K416" s="149"/>
      <c r="L416" s="34"/>
      <c r="M416" s="150" t="s">
        <v>1</v>
      </c>
      <c r="N416" s="151" t="s">
        <v>40</v>
      </c>
      <c r="O416" s="59"/>
      <c r="P416" s="152">
        <f t="shared" si="11"/>
        <v>0</v>
      </c>
      <c r="Q416" s="152">
        <v>0</v>
      </c>
      <c r="R416" s="152">
        <f t="shared" si="12"/>
        <v>0</v>
      </c>
      <c r="S416" s="152">
        <v>0</v>
      </c>
      <c r="T416" s="153">
        <f t="shared" si="13"/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54" t="s">
        <v>129</v>
      </c>
      <c r="AT416" s="154" t="s">
        <v>125</v>
      </c>
      <c r="AU416" s="154" t="s">
        <v>130</v>
      </c>
      <c r="AY416" s="18" t="s">
        <v>122</v>
      </c>
      <c r="BE416" s="155">
        <f t="shared" si="14"/>
        <v>0</v>
      </c>
      <c r="BF416" s="155">
        <f t="shared" si="15"/>
        <v>0</v>
      </c>
      <c r="BG416" s="155">
        <f t="shared" si="16"/>
        <v>0</v>
      </c>
      <c r="BH416" s="155">
        <f t="shared" si="17"/>
        <v>0</v>
      </c>
      <c r="BI416" s="155">
        <f t="shared" si="18"/>
        <v>0</v>
      </c>
      <c r="BJ416" s="18" t="s">
        <v>130</v>
      </c>
      <c r="BK416" s="155">
        <f t="shared" si="19"/>
        <v>0</v>
      </c>
      <c r="BL416" s="18" t="s">
        <v>129</v>
      </c>
      <c r="BM416" s="154" t="s">
        <v>469</v>
      </c>
    </row>
    <row r="417" spans="1:65" s="2" customFormat="1" ht="21.75" customHeight="1">
      <c r="A417" s="33"/>
      <c r="B417" s="141"/>
      <c r="C417" s="142" t="s">
        <v>470</v>
      </c>
      <c r="D417" s="142" t="s">
        <v>125</v>
      </c>
      <c r="E417" s="143" t="s">
        <v>471</v>
      </c>
      <c r="F417" s="144" t="s">
        <v>472</v>
      </c>
      <c r="G417" s="145" t="s">
        <v>128</v>
      </c>
      <c r="H417" s="146">
        <v>15.382999999999999</v>
      </c>
      <c r="I417" s="147"/>
      <c r="J417" s="148">
        <f t="shared" si="10"/>
        <v>0</v>
      </c>
      <c r="K417" s="149"/>
      <c r="L417" s="34"/>
      <c r="M417" s="150" t="s">
        <v>1</v>
      </c>
      <c r="N417" s="151" t="s">
        <v>40</v>
      </c>
      <c r="O417" s="59"/>
      <c r="P417" s="152">
        <f t="shared" si="11"/>
        <v>0</v>
      </c>
      <c r="Q417" s="152">
        <v>0</v>
      </c>
      <c r="R417" s="152">
        <f t="shared" si="12"/>
        <v>0</v>
      </c>
      <c r="S417" s="152">
        <v>0</v>
      </c>
      <c r="T417" s="153">
        <f t="shared" si="13"/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4" t="s">
        <v>129</v>
      </c>
      <c r="AT417" s="154" t="s">
        <v>125</v>
      </c>
      <c r="AU417" s="154" t="s">
        <v>130</v>
      </c>
      <c r="AY417" s="18" t="s">
        <v>122</v>
      </c>
      <c r="BE417" s="155">
        <f t="shared" si="14"/>
        <v>0</v>
      </c>
      <c r="BF417" s="155">
        <f t="shared" si="15"/>
        <v>0</v>
      </c>
      <c r="BG417" s="155">
        <f t="shared" si="16"/>
        <v>0</v>
      </c>
      <c r="BH417" s="155">
        <f t="shared" si="17"/>
        <v>0</v>
      </c>
      <c r="BI417" s="155">
        <f t="shared" si="18"/>
        <v>0</v>
      </c>
      <c r="BJ417" s="18" t="s">
        <v>130</v>
      </c>
      <c r="BK417" s="155">
        <f t="shared" si="19"/>
        <v>0</v>
      </c>
      <c r="BL417" s="18" t="s">
        <v>129</v>
      </c>
      <c r="BM417" s="154" t="s">
        <v>473</v>
      </c>
    </row>
    <row r="418" spans="1:65" s="2" customFormat="1" ht="21.75" customHeight="1">
      <c r="A418" s="33"/>
      <c r="B418" s="141"/>
      <c r="C418" s="142" t="s">
        <v>474</v>
      </c>
      <c r="D418" s="142" t="s">
        <v>125</v>
      </c>
      <c r="E418" s="143" t="s">
        <v>475</v>
      </c>
      <c r="F418" s="144" t="s">
        <v>476</v>
      </c>
      <c r="G418" s="145" t="s">
        <v>128</v>
      </c>
      <c r="H418" s="146">
        <v>2.4129999999999998</v>
      </c>
      <c r="I418" s="147"/>
      <c r="J418" s="148">
        <f t="shared" si="10"/>
        <v>0</v>
      </c>
      <c r="K418" s="149"/>
      <c r="L418" s="34"/>
      <c r="M418" s="150" t="s">
        <v>1</v>
      </c>
      <c r="N418" s="151" t="s">
        <v>40</v>
      </c>
      <c r="O418" s="59"/>
      <c r="P418" s="152">
        <f t="shared" si="11"/>
        <v>0</v>
      </c>
      <c r="Q418" s="152">
        <v>0</v>
      </c>
      <c r="R418" s="152">
        <f t="shared" si="12"/>
        <v>0</v>
      </c>
      <c r="S418" s="152">
        <v>0</v>
      </c>
      <c r="T418" s="153">
        <f t="shared" si="13"/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54" t="s">
        <v>129</v>
      </c>
      <c r="AT418" s="154" t="s">
        <v>125</v>
      </c>
      <c r="AU418" s="154" t="s">
        <v>130</v>
      </c>
      <c r="AY418" s="18" t="s">
        <v>122</v>
      </c>
      <c r="BE418" s="155">
        <f t="shared" si="14"/>
        <v>0</v>
      </c>
      <c r="BF418" s="155">
        <f t="shared" si="15"/>
        <v>0</v>
      </c>
      <c r="BG418" s="155">
        <f t="shared" si="16"/>
        <v>0</v>
      </c>
      <c r="BH418" s="155">
        <f t="shared" si="17"/>
        <v>0</v>
      </c>
      <c r="BI418" s="155">
        <f t="shared" si="18"/>
        <v>0</v>
      </c>
      <c r="BJ418" s="18" t="s">
        <v>130</v>
      </c>
      <c r="BK418" s="155">
        <f t="shared" si="19"/>
        <v>0</v>
      </c>
      <c r="BL418" s="18" t="s">
        <v>129</v>
      </c>
      <c r="BM418" s="154" t="s">
        <v>477</v>
      </c>
    </row>
    <row r="419" spans="1:65" s="12" customFormat="1" ht="22.75" customHeight="1">
      <c r="B419" s="128"/>
      <c r="D419" s="129" t="s">
        <v>73</v>
      </c>
      <c r="E419" s="139" t="s">
        <v>478</v>
      </c>
      <c r="F419" s="139" t="s">
        <v>479</v>
      </c>
      <c r="I419" s="131"/>
      <c r="J419" s="140">
        <f>BK419</f>
        <v>0</v>
      </c>
      <c r="L419" s="128"/>
      <c r="M419" s="133"/>
      <c r="N419" s="134"/>
      <c r="O419" s="134"/>
      <c r="P419" s="135">
        <f>P420</f>
        <v>0</v>
      </c>
      <c r="Q419" s="134"/>
      <c r="R419" s="135">
        <f>R420</f>
        <v>0</v>
      </c>
      <c r="S419" s="134"/>
      <c r="T419" s="136">
        <f>T420</f>
        <v>0</v>
      </c>
      <c r="AR419" s="129" t="s">
        <v>79</v>
      </c>
      <c r="AT419" s="137" t="s">
        <v>73</v>
      </c>
      <c r="AU419" s="137" t="s">
        <v>79</v>
      </c>
      <c r="AY419" s="129" t="s">
        <v>122</v>
      </c>
      <c r="BK419" s="138">
        <f>BK420</f>
        <v>0</v>
      </c>
    </row>
    <row r="420" spans="1:65" s="2" customFormat="1" ht="21.75" customHeight="1">
      <c r="A420" s="33"/>
      <c r="B420" s="141"/>
      <c r="C420" s="142" t="s">
        <v>480</v>
      </c>
      <c r="D420" s="142" t="s">
        <v>125</v>
      </c>
      <c r="E420" s="143" t="s">
        <v>481</v>
      </c>
      <c r="F420" s="144" t="s">
        <v>482</v>
      </c>
      <c r="G420" s="145" t="s">
        <v>128</v>
      </c>
      <c r="H420" s="146">
        <v>174.02500000000001</v>
      </c>
      <c r="I420" s="147"/>
      <c r="J420" s="148">
        <f>ROUND(I420*H420,2)</f>
        <v>0</v>
      </c>
      <c r="K420" s="149"/>
      <c r="L420" s="34"/>
      <c r="M420" s="150" t="s">
        <v>1</v>
      </c>
      <c r="N420" s="151" t="s">
        <v>40</v>
      </c>
      <c r="O420" s="59"/>
      <c r="P420" s="152">
        <f>O420*H420</f>
        <v>0</v>
      </c>
      <c r="Q420" s="152">
        <v>0</v>
      </c>
      <c r="R420" s="152">
        <f>Q420*H420</f>
        <v>0</v>
      </c>
      <c r="S420" s="152">
        <v>0</v>
      </c>
      <c r="T420" s="153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54" t="s">
        <v>129</v>
      </c>
      <c r="AT420" s="154" t="s">
        <v>125</v>
      </c>
      <c r="AU420" s="154" t="s">
        <v>130</v>
      </c>
      <c r="AY420" s="18" t="s">
        <v>122</v>
      </c>
      <c r="BE420" s="155">
        <f>IF(N420="základná",J420,0)</f>
        <v>0</v>
      </c>
      <c r="BF420" s="155">
        <f>IF(N420="znížená",J420,0)</f>
        <v>0</v>
      </c>
      <c r="BG420" s="155">
        <f>IF(N420="zákl. prenesená",J420,0)</f>
        <v>0</v>
      </c>
      <c r="BH420" s="155">
        <f>IF(N420="zníž. prenesená",J420,0)</f>
        <v>0</v>
      </c>
      <c r="BI420" s="155">
        <f>IF(N420="nulová",J420,0)</f>
        <v>0</v>
      </c>
      <c r="BJ420" s="18" t="s">
        <v>130</v>
      </c>
      <c r="BK420" s="155">
        <f>ROUND(I420*H420,2)</f>
        <v>0</v>
      </c>
      <c r="BL420" s="18" t="s">
        <v>129</v>
      </c>
      <c r="BM420" s="154" t="s">
        <v>483</v>
      </c>
    </row>
    <row r="421" spans="1:65" s="12" customFormat="1" ht="25.9" customHeight="1">
      <c r="B421" s="128"/>
      <c r="D421" s="129" t="s">
        <v>73</v>
      </c>
      <c r="E421" s="130" t="s">
        <v>484</v>
      </c>
      <c r="F421" s="130" t="s">
        <v>485</v>
      </c>
      <c r="I421" s="131"/>
      <c r="J421" s="132">
        <f>BK421</f>
        <v>0</v>
      </c>
      <c r="L421" s="128"/>
      <c r="M421" s="133"/>
      <c r="N421" s="134"/>
      <c r="O421" s="134"/>
      <c r="P421" s="135">
        <f>P422+P455+P472+P487+P494+P522</f>
        <v>0</v>
      </c>
      <c r="Q421" s="134"/>
      <c r="R421" s="135">
        <f>R422+R455+R472+R487+R494+R522</f>
        <v>15.146123880000003</v>
      </c>
      <c r="S421" s="134"/>
      <c r="T421" s="136">
        <f>T422+T455+T472+T487+T494+T522</f>
        <v>0</v>
      </c>
      <c r="AR421" s="129" t="s">
        <v>130</v>
      </c>
      <c r="AT421" s="137" t="s">
        <v>73</v>
      </c>
      <c r="AU421" s="137" t="s">
        <v>74</v>
      </c>
      <c r="AY421" s="129" t="s">
        <v>122</v>
      </c>
      <c r="BK421" s="138">
        <f>BK422+BK455+BK472+BK487+BK494+BK522</f>
        <v>0</v>
      </c>
    </row>
    <row r="422" spans="1:65" s="12" customFormat="1" ht="22.75" customHeight="1">
      <c r="B422" s="128"/>
      <c r="D422" s="129" t="s">
        <v>73</v>
      </c>
      <c r="E422" s="139" t="s">
        <v>486</v>
      </c>
      <c r="F422" s="139" t="s">
        <v>487</v>
      </c>
      <c r="I422" s="131"/>
      <c r="J422" s="140">
        <f>BK422</f>
        <v>0</v>
      </c>
      <c r="L422" s="128"/>
      <c r="M422" s="133"/>
      <c r="N422" s="134"/>
      <c r="O422" s="134"/>
      <c r="P422" s="135">
        <f>SUM(P423:P454)</f>
        <v>0</v>
      </c>
      <c r="Q422" s="134"/>
      <c r="R422" s="135">
        <f>SUM(R423:R454)</f>
        <v>1.0494958000000001</v>
      </c>
      <c r="S422" s="134"/>
      <c r="T422" s="136">
        <f>SUM(T423:T454)</f>
        <v>0</v>
      </c>
      <c r="AR422" s="129" t="s">
        <v>130</v>
      </c>
      <c r="AT422" s="137" t="s">
        <v>73</v>
      </c>
      <c r="AU422" s="137" t="s">
        <v>79</v>
      </c>
      <c r="AY422" s="129" t="s">
        <v>122</v>
      </c>
      <c r="BK422" s="138">
        <f>SUM(BK423:BK454)</f>
        <v>0</v>
      </c>
    </row>
    <row r="423" spans="1:65" s="2" customFormat="1" ht="21.75" customHeight="1">
      <c r="A423" s="33"/>
      <c r="B423" s="141"/>
      <c r="C423" s="142" t="s">
        <v>488</v>
      </c>
      <c r="D423" s="142" t="s">
        <v>125</v>
      </c>
      <c r="E423" s="143" t="s">
        <v>489</v>
      </c>
      <c r="F423" s="144" t="s">
        <v>490</v>
      </c>
      <c r="G423" s="145" t="s">
        <v>136</v>
      </c>
      <c r="H423" s="146">
        <v>244.27799999999999</v>
      </c>
      <c r="I423" s="147"/>
      <c r="J423" s="148">
        <f>ROUND(I423*H423,2)</f>
        <v>0</v>
      </c>
      <c r="K423" s="149"/>
      <c r="L423" s="34"/>
      <c r="M423" s="150" t="s">
        <v>1</v>
      </c>
      <c r="N423" s="151" t="s">
        <v>40</v>
      </c>
      <c r="O423" s="59"/>
      <c r="P423" s="152">
        <f>O423*H423</f>
        <v>0</v>
      </c>
      <c r="Q423" s="152">
        <v>0</v>
      </c>
      <c r="R423" s="152">
        <f>Q423*H423</f>
        <v>0</v>
      </c>
      <c r="S423" s="152">
        <v>0</v>
      </c>
      <c r="T423" s="153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54" t="s">
        <v>271</v>
      </c>
      <c r="AT423" s="154" t="s">
        <v>125</v>
      </c>
      <c r="AU423" s="154" t="s">
        <v>130</v>
      </c>
      <c r="AY423" s="18" t="s">
        <v>122</v>
      </c>
      <c r="BE423" s="155">
        <f>IF(N423="základná",J423,0)</f>
        <v>0</v>
      </c>
      <c r="BF423" s="155">
        <f>IF(N423="znížená",J423,0)</f>
        <v>0</v>
      </c>
      <c r="BG423" s="155">
        <f>IF(N423="zákl. prenesená",J423,0)</f>
        <v>0</v>
      </c>
      <c r="BH423" s="155">
        <f>IF(N423="zníž. prenesená",J423,0)</f>
        <v>0</v>
      </c>
      <c r="BI423" s="155">
        <f>IF(N423="nulová",J423,0)</f>
        <v>0</v>
      </c>
      <c r="BJ423" s="18" t="s">
        <v>130</v>
      </c>
      <c r="BK423" s="155">
        <f>ROUND(I423*H423,2)</f>
        <v>0</v>
      </c>
      <c r="BL423" s="18" t="s">
        <v>271</v>
      </c>
      <c r="BM423" s="154" t="s">
        <v>491</v>
      </c>
    </row>
    <row r="424" spans="1:65" s="14" customFormat="1">
      <c r="B424" s="165"/>
      <c r="D424" s="157" t="s">
        <v>132</v>
      </c>
      <c r="E424" s="166" t="s">
        <v>1</v>
      </c>
      <c r="F424" s="167" t="s">
        <v>492</v>
      </c>
      <c r="H424" s="166" t="s">
        <v>1</v>
      </c>
      <c r="I424" s="168"/>
      <c r="L424" s="165"/>
      <c r="M424" s="169"/>
      <c r="N424" s="170"/>
      <c r="O424" s="170"/>
      <c r="P424" s="170"/>
      <c r="Q424" s="170"/>
      <c r="R424" s="170"/>
      <c r="S424" s="170"/>
      <c r="T424" s="171"/>
      <c r="AT424" s="166" t="s">
        <v>132</v>
      </c>
      <c r="AU424" s="166" t="s">
        <v>130</v>
      </c>
      <c r="AV424" s="14" t="s">
        <v>79</v>
      </c>
      <c r="AW424" s="14" t="s">
        <v>30</v>
      </c>
      <c r="AX424" s="14" t="s">
        <v>74</v>
      </c>
      <c r="AY424" s="166" t="s">
        <v>122</v>
      </c>
    </row>
    <row r="425" spans="1:65" s="13" customFormat="1">
      <c r="B425" s="156"/>
      <c r="D425" s="157" t="s">
        <v>132</v>
      </c>
      <c r="E425" s="158" t="s">
        <v>1</v>
      </c>
      <c r="F425" s="159" t="s">
        <v>415</v>
      </c>
      <c r="H425" s="160">
        <v>228.78</v>
      </c>
      <c r="I425" s="161"/>
      <c r="L425" s="156"/>
      <c r="M425" s="162"/>
      <c r="N425" s="163"/>
      <c r="O425" s="163"/>
      <c r="P425" s="163"/>
      <c r="Q425" s="163"/>
      <c r="R425" s="163"/>
      <c r="S425" s="163"/>
      <c r="T425" s="164"/>
      <c r="AT425" s="158" t="s">
        <v>132</v>
      </c>
      <c r="AU425" s="158" t="s">
        <v>130</v>
      </c>
      <c r="AV425" s="13" t="s">
        <v>130</v>
      </c>
      <c r="AW425" s="13" t="s">
        <v>30</v>
      </c>
      <c r="AX425" s="13" t="s">
        <v>74</v>
      </c>
      <c r="AY425" s="158" t="s">
        <v>122</v>
      </c>
    </row>
    <row r="426" spans="1:65" s="14" customFormat="1">
      <c r="B426" s="165"/>
      <c r="D426" s="157" t="s">
        <v>132</v>
      </c>
      <c r="E426" s="166" t="s">
        <v>1</v>
      </c>
      <c r="F426" s="167" t="s">
        <v>493</v>
      </c>
      <c r="H426" s="166" t="s">
        <v>1</v>
      </c>
      <c r="I426" s="168"/>
      <c r="L426" s="165"/>
      <c r="M426" s="169"/>
      <c r="N426" s="170"/>
      <c r="O426" s="170"/>
      <c r="P426" s="170"/>
      <c r="Q426" s="170"/>
      <c r="R426" s="170"/>
      <c r="S426" s="170"/>
      <c r="T426" s="171"/>
      <c r="AT426" s="166" t="s">
        <v>132</v>
      </c>
      <c r="AU426" s="166" t="s">
        <v>130</v>
      </c>
      <c r="AV426" s="14" t="s">
        <v>79</v>
      </c>
      <c r="AW426" s="14" t="s">
        <v>30</v>
      </c>
      <c r="AX426" s="14" t="s">
        <v>74</v>
      </c>
      <c r="AY426" s="166" t="s">
        <v>122</v>
      </c>
    </row>
    <row r="427" spans="1:65" s="13" customFormat="1">
      <c r="B427" s="156"/>
      <c r="D427" s="157" t="s">
        <v>132</v>
      </c>
      <c r="E427" s="158" t="s">
        <v>1</v>
      </c>
      <c r="F427" s="159" t="s">
        <v>494</v>
      </c>
      <c r="H427" s="160">
        <v>15.497999999999999</v>
      </c>
      <c r="I427" s="161"/>
      <c r="L427" s="156"/>
      <c r="M427" s="162"/>
      <c r="N427" s="163"/>
      <c r="O427" s="163"/>
      <c r="P427" s="163"/>
      <c r="Q427" s="163"/>
      <c r="R427" s="163"/>
      <c r="S427" s="163"/>
      <c r="T427" s="164"/>
      <c r="AT427" s="158" t="s">
        <v>132</v>
      </c>
      <c r="AU427" s="158" t="s">
        <v>130</v>
      </c>
      <c r="AV427" s="13" t="s">
        <v>130</v>
      </c>
      <c r="AW427" s="13" t="s">
        <v>30</v>
      </c>
      <c r="AX427" s="13" t="s">
        <v>74</v>
      </c>
      <c r="AY427" s="158" t="s">
        <v>122</v>
      </c>
    </row>
    <row r="428" spans="1:65" s="15" customFormat="1">
      <c r="B428" s="172"/>
      <c r="D428" s="157" t="s">
        <v>132</v>
      </c>
      <c r="E428" s="173" t="s">
        <v>1</v>
      </c>
      <c r="F428" s="174" t="s">
        <v>143</v>
      </c>
      <c r="H428" s="175">
        <v>244.27799999999999</v>
      </c>
      <c r="I428" s="176"/>
      <c r="L428" s="172"/>
      <c r="M428" s="177"/>
      <c r="N428" s="178"/>
      <c r="O428" s="178"/>
      <c r="P428" s="178"/>
      <c r="Q428" s="178"/>
      <c r="R428" s="178"/>
      <c r="S428" s="178"/>
      <c r="T428" s="179"/>
      <c r="AT428" s="173" t="s">
        <v>132</v>
      </c>
      <c r="AU428" s="173" t="s">
        <v>130</v>
      </c>
      <c r="AV428" s="15" t="s">
        <v>129</v>
      </c>
      <c r="AW428" s="15" t="s">
        <v>30</v>
      </c>
      <c r="AX428" s="15" t="s">
        <v>79</v>
      </c>
      <c r="AY428" s="173" t="s">
        <v>122</v>
      </c>
    </row>
    <row r="429" spans="1:65" s="2" customFormat="1" ht="21.75" customHeight="1">
      <c r="A429" s="33"/>
      <c r="B429" s="141"/>
      <c r="C429" s="188" t="s">
        <v>495</v>
      </c>
      <c r="D429" s="188" t="s">
        <v>272</v>
      </c>
      <c r="E429" s="189" t="s">
        <v>496</v>
      </c>
      <c r="F429" s="190" t="s">
        <v>497</v>
      </c>
      <c r="G429" s="191" t="s">
        <v>136</v>
      </c>
      <c r="H429" s="192">
        <v>280.92</v>
      </c>
      <c r="I429" s="193"/>
      <c r="J429" s="194">
        <f>ROUND(I429*H429,2)</f>
        <v>0</v>
      </c>
      <c r="K429" s="195"/>
      <c r="L429" s="196"/>
      <c r="M429" s="197" t="s">
        <v>1</v>
      </c>
      <c r="N429" s="198" t="s">
        <v>40</v>
      </c>
      <c r="O429" s="59"/>
      <c r="P429" s="152">
        <f>O429*H429</f>
        <v>0</v>
      </c>
      <c r="Q429" s="152">
        <v>1.9000000000000001E-4</v>
      </c>
      <c r="R429" s="152">
        <f>Q429*H429</f>
        <v>5.3374800000000007E-2</v>
      </c>
      <c r="S429" s="152">
        <v>0</v>
      </c>
      <c r="T429" s="15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4" t="s">
        <v>370</v>
      </c>
      <c r="AT429" s="154" t="s">
        <v>272</v>
      </c>
      <c r="AU429" s="154" t="s">
        <v>130</v>
      </c>
      <c r="AY429" s="18" t="s">
        <v>122</v>
      </c>
      <c r="BE429" s="155">
        <f>IF(N429="základná",J429,0)</f>
        <v>0</v>
      </c>
      <c r="BF429" s="155">
        <f>IF(N429="znížená",J429,0)</f>
        <v>0</v>
      </c>
      <c r="BG429" s="155">
        <f>IF(N429="zákl. prenesená",J429,0)</f>
        <v>0</v>
      </c>
      <c r="BH429" s="155">
        <f>IF(N429="zníž. prenesená",J429,0)</f>
        <v>0</v>
      </c>
      <c r="BI429" s="155">
        <f>IF(N429="nulová",J429,0)</f>
        <v>0</v>
      </c>
      <c r="BJ429" s="18" t="s">
        <v>130</v>
      </c>
      <c r="BK429" s="155">
        <f>ROUND(I429*H429,2)</f>
        <v>0</v>
      </c>
      <c r="BL429" s="18" t="s">
        <v>271</v>
      </c>
      <c r="BM429" s="154" t="s">
        <v>498</v>
      </c>
    </row>
    <row r="430" spans="1:65" s="13" customFormat="1">
      <c r="B430" s="156"/>
      <c r="D430" s="157" t="s">
        <v>132</v>
      </c>
      <c r="E430" s="158" t="s">
        <v>1</v>
      </c>
      <c r="F430" s="159" t="s">
        <v>499</v>
      </c>
      <c r="H430" s="160">
        <v>280.92</v>
      </c>
      <c r="I430" s="161"/>
      <c r="L430" s="156"/>
      <c r="M430" s="162"/>
      <c r="N430" s="163"/>
      <c r="O430" s="163"/>
      <c r="P430" s="163"/>
      <c r="Q430" s="163"/>
      <c r="R430" s="163"/>
      <c r="S430" s="163"/>
      <c r="T430" s="164"/>
      <c r="AT430" s="158" t="s">
        <v>132</v>
      </c>
      <c r="AU430" s="158" t="s">
        <v>130</v>
      </c>
      <c r="AV430" s="13" t="s">
        <v>130</v>
      </c>
      <c r="AW430" s="13" t="s">
        <v>30</v>
      </c>
      <c r="AX430" s="13" t="s">
        <v>79</v>
      </c>
      <c r="AY430" s="158" t="s">
        <v>122</v>
      </c>
    </row>
    <row r="431" spans="1:65" s="2" customFormat="1" ht="21.75" customHeight="1">
      <c r="A431" s="33"/>
      <c r="B431" s="141"/>
      <c r="C431" s="142" t="s">
        <v>500</v>
      </c>
      <c r="D431" s="142" t="s">
        <v>125</v>
      </c>
      <c r="E431" s="143" t="s">
        <v>501</v>
      </c>
      <c r="F431" s="144" t="s">
        <v>502</v>
      </c>
      <c r="G431" s="145" t="s">
        <v>136</v>
      </c>
      <c r="H431" s="146">
        <v>244.27799999999999</v>
      </c>
      <c r="I431" s="147"/>
      <c r="J431" s="148">
        <f>ROUND(I431*H431,2)</f>
        <v>0</v>
      </c>
      <c r="K431" s="149"/>
      <c r="L431" s="34"/>
      <c r="M431" s="150" t="s">
        <v>1</v>
      </c>
      <c r="N431" s="151" t="s">
        <v>40</v>
      </c>
      <c r="O431" s="59"/>
      <c r="P431" s="152">
        <f>O431*H431</f>
        <v>0</v>
      </c>
      <c r="Q431" s="152">
        <v>0</v>
      </c>
      <c r="R431" s="152">
        <f>Q431*H431</f>
        <v>0</v>
      </c>
      <c r="S431" s="152">
        <v>0</v>
      </c>
      <c r="T431" s="15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54" t="s">
        <v>271</v>
      </c>
      <c r="AT431" s="154" t="s">
        <v>125</v>
      </c>
      <c r="AU431" s="154" t="s">
        <v>130</v>
      </c>
      <c r="AY431" s="18" t="s">
        <v>122</v>
      </c>
      <c r="BE431" s="155">
        <f>IF(N431="základná",J431,0)</f>
        <v>0</v>
      </c>
      <c r="BF431" s="155">
        <f>IF(N431="znížená",J431,0)</f>
        <v>0</v>
      </c>
      <c r="BG431" s="155">
        <f>IF(N431="zákl. prenesená",J431,0)</f>
        <v>0</v>
      </c>
      <c r="BH431" s="155">
        <f>IF(N431="zníž. prenesená",J431,0)</f>
        <v>0</v>
      </c>
      <c r="BI431" s="155">
        <f>IF(N431="nulová",J431,0)</f>
        <v>0</v>
      </c>
      <c r="BJ431" s="18" t="s">
        <v>130</v>
      </c>
      <c r="BK431" s="155">
        <f>ROUND(I431*H431,2)</f>
        <v>0</v>
      </c>
      <c r="BL431" s="18" t="s">
        <v>271</v>
      </c>
      <c r="BM431" s="154" t="s">
        <v>503</v>
      </c>
    </row>
    <row r="432" spans="1:65" s="14" customFormat="1">
      <c r="B432" s="165"/>
      <c r="D432" s="157" t="s">
        <v>132</v>
      </c>
      <c r="E432" s="166" t="s">
        <v>1</v>
      </c>
      <c r="F432" s="167" t="s">
        <v>492</v>
      </c>
      <c r="H432" s="166" t="s">
        <v>1</v>
      </c>
      <c r="I432" s="168"/>
      <c r="L432" s="165"/>
      <c r="M432" s="169"/>
      <c r="N432" s="170"/>
      <c r="O432" s="170"/>
      <c r="P432" s="170"/>
      <c r="Q432" s="170"/>
      <c r="R432" s="170"/>
      <c r="S432" s="170"/>
      <c r="T432" s="171"/>
      <c r="AT432" s="166" t="s">
        <v>132</v>
      </c>
      <c r="AU432" s="166" t="s">
        <v>130</v>
      </c>
      <c r="AV432" s="14" t="s">
        <v>79</v>
      </c>
      <c r="AW432" s="14" t="s">
        <v>30</v>
      </c>
      <c r="AX432" s="14" t="s">
        <v>74</v>
      </c>
      <c r="AY432" s="166" t="s">
        <v>122</v>
      </c>
    </row>
    <row r="433" spans="1:65" s="13" customFormat="1">
      <c r="B433" s="156"/>
      <c r="D433" s="157" t="s">
        <v>132</v>
      </c>
      <c r="E433" s="158" t="s">
        <v>1</v>
      </c>
      <c r="F433" s="159" t="s">
        <v>415</v>
      </c>
      <c r="H433" s="160">
        <v>228.78</v>
      </c>
      <c r="I433" s="161"/>
      <c r="L433" s="156"/>
      <c r="M433" s="162"/>
      <c r="N433" s="163"/>
      <c r="O433" s="163"/>
      <c r="P433" s="163"/>
      <c r="Q433" s="163"/>
      <c r="R433" s="163"/>
      <c r="S433" s="163"/>
      <c r="T433" s="164"/>
      <c r="AT433" s="158" t="s">
        <v>132</v>
      </c>
      <c r="AU433" s="158" t="s">
        <v>130</v>
      </c>
      <c r="AV433" s="13" t="s">
        <v>130</v>
      </c>
      <c r="AW433" s="13" t="s">
        <v>30</v>
      </c>
      <c r="AX433" s="13" t="s">
        <v>74</v>
      </c>
      <c r="AY433" s="158" t="s">
        <v>122</v>
      </c>
    </row>
    <row r="434" spans="1:65" s="14" customFormat="1">
      <c r="B434" s="165"/>
      <c r="D434" s="157" t="s">
        <v>132</v>
      </c>
      <c r="E434" s="166" t="s">
        <v>1</v>
      </c>
      <c r="F434" s="167" t="s">
        <v>493</v>
      </c>
      <c r="H434" s="166" t="s">
        <v>1</v>
      </c>
      <c r="I434" s="168"/>
      <c r="L434" s="165"/>
      <c r="M434" s="169"/>
      <c r="N434" s="170"/>
      <c r="O434" s="170"/>
      <c r="P434" s="170"/>
      <c r="Q434" s="170"/>
      <c r="R434" s="170"/>
      <c r="S434" s="170"/>
      <c r="T434" s="171"/>
      <c r="AT434" s="166" t="s">
        <v>132</v>
      </c>
      <c r="AU434" s="166" t="s">
        <v>130</v>
      </c>
      <c r="AV434" s="14" t="s">
        <v>79</v>
      </c>
      <c r="AW434" s="14" t="s">
        <v>30</v>
      </c>
      <c r="AX434" s="14" t="s">
        <v>74</v>
      </c>
      <c r="AY434" s="166" t="s">
        <v>122</v>
      </c>
    </row>
    <row r="435" spans="1:65" s="13" customFormat="1">
      <c r="B435" s="156"/>
      <c r="D435" s="157" t="s">
        <v>132</v>
      </c>
      <c r="E435" s="158" t="s">
        <v>1</v>
      </c>
      <c r="F435" s="159" t="s">
        <v>494</v>
      </c>
      <c r="H435" s="160">
        <v>15.497999999999999</v>
      </c>
      <c r="I435" s="161"/>
      <c r="L435" s="156"/>
      <c r="M435" s="162"/>
      <c r="N435" s="163"/>
      <c r="O435" s="163"/>
      <c r="P435" s="163"/>
      <c r="Q435" s="163"/>
      <c r="R435" s="163"/>
      <c r="S435" s="163"/>
      <c r="T435" s="164"/>
      <c r="AT435" s="158" t="s">
        <v>132</v>
      </c>
      <c r="AU435" s="158" t="s">
        <v>130</v>
      </c>
      <c r="AV435" s="13" t="s">
        <v>130</v>
      </c>
      <c r="AW435" s="13" t="s">
        <v>30</v>
      </c>
      <c r="AX435" s="13" t="s">
        <v>74</v>
      </c>
      <c r="AY435" s="158" t="s">
        <v>122</v>
      </c>
    </row>
    <row r="436" spans="1:65" s="15" customFormat="1">
      <c r="B436" s="172"/>
      <c r="D436" s="157" t="s">
        <v>132</v>
      </c>
      <c r="E436" s="173" t="s">
        <v>1</v>
      </c>
      <c r="F436" s="174" t="s">
        <v>143</v>
      </c>
      <c r="H436" s="175">
        <v>244.27799999999999</v>
      </c>
      <c r="I436" s="176"/>
      <c r="L436" s="172"/>
      <c r="M436" s="177"/>
      <c r="N436" s="178"/>
      <c r="O436" s="178"/>
      <c r="P436" s="178"/>
      <c r="Q436" s="178"/>
      <c r="R436" s="178"/>
      <c r="S436" s="178"/>
      <c r="T436" s="179"/>
      <c r="AT436" s="173" t="s">
        <v>132</v>
      </c>
      <c r="AU436" s="173" t="s">
        <v>130</v>
      </c>
      <c r="AV436" s="15" t="s">
        <v>129</v>
      </c>
      <c r="AW436" s="15" t="s">
        <v>30</v>
      </c>
      <c r="AX436" s="15" t="s">
        <v>79</v>
      </c>
      <c r="AY436" s="173" t="s">
        <v>122</v>
      </c>
    </row>
    <row r="437" spans="1:65" s="2" customFormat="1" ht="21.75" customHeight="1">
      <c r="A437" s="33"/>
      <c r="B437" s="141"/>
      <c r="C437" s="188" t="s">
        <v>504</v>
      </c>
      <c r="D437" s="188" t="s">
        <v>272</v>
      </c>
      <c r="E437" s="189" t="s">
        <v>505</v>
      </c>
      <c r="F437" s="190" t="s">
        <v>506</v>
      </c>
      <c r="G437" s="191" t="s">
        <v>136</v>
      </c>
      <c r="H437" s="192">
        <v>280.92</v>
      </c>
      <c r="I437" s="193"/>
      <c r="J437" s="194">
        <f>ROUND(I437*H437,2)</f>
        <v>0</v>
      </c>
      <c r="K437" s="195"/>
      <c r="L437" s="196"/>
      <c r="M437" s="197" t="s">
        <v>1</v>
      </c>
      <c r="N437" s="198" t="s">
        <v>40</v>
      </c>
      <c r="O437" s="59"/>
      <c r="P437" s="152">
        <f>O437*H437</f>
        <v>0</v>
      </c>
      <c r="Q437" s="152">
        <v>2.9999999999999997E-4</v>
      </c>
      <c r="R437" s="152">
        <f>Q437*H437</f>
        <v>8.4276000000000004E-2</v>
      </c>
      <c r="S437" s="152">
        <v>0</v>
      </c>
      <c r="T437" s="153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54" t="s">
        <v>370</v>
      </c>
      <c r="AT437" s="154" t="s">
        <v>272</v>
      </c>
      <c r="AU437" s="154" t="s">
        <v>130</v>
      </c>
      <c r="AY437" s="18" t="s">
        <v>122</v>
      </c>
      <c r="BE437" s="155">
        <f>IF(N437="základná",J437,0)</f>
        <v>0</v>
      </c>
      <c r="BF437" s="155">
        <f>IF(N437="znížená",J437,0)</f>
        <v>0</v>
      </c>
      <c r="BG437" s="155">
        <f>IF(N437="zákl. prenesená",J437,0)</f>
        <v>0</v>
      </c>
      <c r="BH437" s="155">
        <f>IF(N437="zníž. prenesená",J437,0)</f>
        <v>0</v>
      </c>
      <c r="BI437" s="155">
        <f>IF(N437="nulová",J437,0)</f>
        <v>0</v>
      </c>
      <c r="BJ437" s="18" t="s">
        <v>130</v>
      </c>
      <c r="BK437" s="155">
        <f>ROUND(I437*H437,2)</f>
        <v>0</v>
      </c>
      <c r="BL437" s="18" t="s">
        <v>271</v>
      </c>
      <c r="BM437" s="154" t="s">
        <v>507</v>
      </c>
    </row>
    <row r="438" spans="1:65" s="2" customFormat="1" ht="33" customHeight="1">
      <c r="A438" s="33"/>
      <c r="B438" s="141"/>
      <c r="C438" s="142" t="s">
        <v>508</v>
      </c>
      <c r="D438" s="142" t="s">
        <v>125</v>
      </c>
      <c r="E438" s="143" t="s">
        <v>509</v>
      </c>
      <c r="F438" s="144" t="s">
        <v>510</v>
      </c>
      <c r="G438" s="145" t="s">
        <v>136</v>
      </c>
      <c r="H438" s="146">
        <v>360.41300000000001</v>
      </c>
      <c r="I438" s="147"/>
      <c r="J438" s="148">
        <f>ROUND(I438*H438,2)</f>
        <v>0</v>
      </c>
      <c r="K438" s="149"/>
      <c r="L438" s="34"/>
      <c r="M438" s="150" t="s">
        <v>1</v>
      </c>
      <c r="N438" s="151" t="s">
        <v>40</v>
      </c>
      <c r="O438" s="59"/>
      <c r="P438" s="152">
        <f>O438*H438</f>
        <v>0</v>
      </c>
      <c r="Q438" s="152">
        <v>0</v>
      </c>
      <c r="R438" s="152">
        <f>Q438*H438</f>
        <v>0</v>
      </c>
      <c r="S438" s="152">
        <v>0</v>
      </c>
      <c r="T438" s="153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4" t="s">
        <v>271</v>
      </c>
      <c r="AT438" s="154" t="s">
        <v>125</v>
      </c>
      <c r="AU438" s="154" t="s">
        <v>130</v>
      </c>
      <c r="AY438" s="18" t="s">
        <v>122</v>
      </c>
      <c r="BE438" s="155">
        <f>IF(N438="základná",J438,0)</f>
        <v>0</v>
      </c>
      <c r="BF438" s="155">
        <f>IF(N438="znížená",J438,0)</f>
        <v>0</v>
      </c>
      <c r="BG438" s="155">
        <f>IF(N438="zákl. prenesená",J438,0)</f>
        <v>0</v>
      </c>
      <c r="BH438" s="155">
        <f>IF(N438="zníž. prenesená",J438,0)</f>
        <v>0</v>
      </c>
      <c r="BI438" s="155">
        <f>IF(N438="nulová",J438,0)</f>
        <v>0</v>
      </c>
      <c r="BJ438" s="18" t="s">
        <v>130</v>
      </c>
      <c r="BK438" s="155">
        <f>ROUND(I438*H438,2)</f>
        <v>0</v>
      </c>
      <c r="BL438" s="18" t="s">
        <v>271</v>
      </c>
      <c r="BM438" s="154" t="s">
        <v>511</v>
      </c>
    </row>
    <row r="439" spans="1:65" s="14" customFormat="1">
      <c r="B439" s="165"/>
      <c r="D439" s="157" t="s">
        <v>132</v>
      </c>
      <c r="E439" s="166" t="s">
        <v>1</v>
      </c>
      <c r="F439" s="167" t="s">
        <v>492</v>
      </c>
      <c r="H439" s="166" t="s">
        <v>1</v>
      </c>
      <c r="I439" s="168"/>
      <c r="L439" s="165"/>
      <c r="M439" s="169"/>
      <c r="N439" s="170"/>
      <c r="O439" s="170"/>
      <c r="P439" s="170"/>
      <c r="Q439" s="170"/>
      <c r="R439" s="170"/>
      <c r="S439" s="170"/>
      <c r="T439" s="171"/>
      <c r="AT439" s="166" t="s">
        <v>132</v>
      </c>
      <c r="AU439" s="166" t="s">
        <v>130</v>
      </c>
      <c r="AV439" s="14" t="s">
        <v>79</v>
      </c>
      <c r="AW439" s="14" t="s">
        <v>30</v>
      </c>
      <c r="AX439" s="14" t="s">
        <v>74</v>
      </c>
      <c r="AY439" s="166" t="s">
        <v>122</v>
      </c>
    </row>
    <row r="440" spans="1:65" s="13" customFormat="1">
      <c r="B440" s="156"/>
      <c r="D440" s="157" t="s">
        <v>132</v>
      </c>
      <c r="E440" s="158" t="s">
        <v>1</v>
      </c>
      <c r="F440" s="159" t="s">
        <v>415</v>
      </c>
      <c r="H440" s="160">
        <v>228.78</v>
      </c>
      <c r="I440" s="161"/>
      <c r="L440" s="156"/>
      <c r="M440" s="162"/>
      <c r="N440" s="163"/>
      <c r="O440" s="163"/>
      <c r="P440" s="163"/>
      <c r="Q440" s="163"/>
      <c r="R440" s="163"/>
      <c r="S440" s="163"/>
      <c r="T440" s="164"/>
      <c r="AT440" s="158" t="s">
        <v>132</v>
      </c>
      <c r="AU440" s="158" t="s">
        <v>130</v>
      </c>
      <c r="AV440" s="13" t="s">
        <v>130</v>
      </c>
      <c r="AW440" s="13" t="s">
        <v>30</v>
      </c>
      <c r="AX440" s="13" t="s">
        <v>74</v>
      </c>
      <c r="AY440" s="158" t="s">
        <v>122</v>
      </c>
    </row>
    <row r="441" spans="1:65" s="14" customFormat="1">
      <c r="B441" s="165"/>
      <c r="D441" s="157" t="s">
        <v>132</v>
      </c>
      <c r="E441" s="166" t="s">
        <v>1</v>
      </c>
      <c r="F441" s="167" t="s">
        <v>512</v>
      </c>
      <c r="H441" s="166" t="s">
        <v>1</v>
      </c>
      <c r="I441" s="168"/>
      <c r="L441" s="165"/>
      <c r="M441" s="169"/>
      <c r="N441" s="170"/>
      <c r="O441" s="170"/>
      <c r="P441" s="170"/>
      <c r="Q441" s="170"/>
      <c r="R441" s="170"/>
      <c r="S441" s="170"/>
      <c r="T441" s="171"/>
      <c r="AT441" s="166" t="s">
        <v>132</v>
      </c>
      <c r="AU441" s="166" t="s">
        <v>130</v>
      </c>
      <c r="AV441" s="14" t="s">
        <v>79</v>
      </c>
      <c r="AW441" s="14" t="s">
        <v>30</v>
      </c>
      <c r="AX441" s="14" t="s">
        <v>74</v>
      </c>
      <c r="AY441" s="166" t="s">
        <v>122</v>
      </c>
    </row>
    <row r="442" spans="1:65" s="13" customFormat="1">
      <c r="B442" s="156"/>
      <c r="D442" s="157" t="s">
        <v>132</v>
      </c>
      <c r="E442" s="158" t="s">
        <v>1</v>
      </c>
      <c r="F442" s="159" t="s">
        <v>513</v>
      </c>
      <c r="H442" s="160">
        <v>29.239000000000001</v>
      </c>
      <c r="I442" s="161"/>
      <c r="L442" s="156"/>
      <c r="M442" s="162"/>
      <c r="N442" s="163"/>
      <c r="O442" s="163"/>
      <c r="P442" s="163"/>
      <c r="Q442" s="163"/>
      <c r="R442" s="163"/>
      <c r="S442" s="163"/>
      <c r="T442" s="164"/>
      <c r="AT442" s="158" t="s">
        <v>132</v>
      </c>
      <c r="AU442" s="158" t="s">
        <v>130</v>
      </c>
      <c r="AV442" s="13" t="s">
        <v>130</v>
      </c>
      <c r="AW442" s="13" t="s">
        <v>30</v>
      </c>
      <c r="AX442" s="13" t="s">
        <v>74</v>
      </c>
      <c r="AY442" s="158" t="s">
        <v>122</v>
      </c>
    </row>
    <row r="443" spans="1:65" s="13" customFormat="1">
      <c r="B443" s="156"/>
      <c r="D443" s="157" t="s">
        <v>132</v>
      </c>
      <c r="E443" s="158" t="s">
        <v>1</v>
      </c>
      <c r="F443" s="159" t="s">
        <v>514</v>
      </c>
      <c r="H443" s="160">
        <v>34.409999999999997</v>
      </c>
      <c r="I443" s="161"/>
      <c r="L443" s="156"/>
      <c r="M443" s="162"/>
      <c r="N443" s="163"/>
      <c r="O443" s="163"/>
      <c r="P443" s="163"/>
      <c r="Q443" s="163"/>
      <c r="R443" s="163"/>
      <c r="S443" s="163"/>
      <c r="T443" s="164"/>
      <c r="AT443" s="158" t="s">
        <v>132</v>
      </c>
      <c r="AU443" s="158" t="s">
        <v>130</v>
      </c>
      <c r="AV443" s="13" t="s">
        <v>130</v>
      </c>
      <c r="AW443" s="13" t="s">
        <v>30</v>
      </c>
      <c r="AX443" s="13" t="s">
        <v>74</v>
      </c>
      <c r="AY443" s="158" t="s">
        <v>122</v>
      </c>
    </row>
    <row r="444" spans="1:65" s="13" customFormat="1">
      <c r="B444" s="156"/>
      <c r="D444" s="157" t="s">
        <v>132</v>
      </c>
      <c r="E444" s="158" t="s">
        <v>1</v>
      </c>
      <c r="F444" s="159" t="s">
        <v>515</v>
      </c>
      <c r="H444" s="160">
        <v>42.091000000000001</v>
      </c>
      <c r="I444" s="161"/>
      <c r="L444" s="156"/>
      <c r="M444" s="162"/>
      <c r="N444" s="163"/>
      <c r="O444" s="163"/>
      <c r="P444" s="163"/>
      <c r="Q444" s="163"/>
      <c r="R444" s="163"/>
      <c r="S444" s="163"/>
      <c r="T444" s="164"/>
      <c r="AT444" s="158" t="s">
        <v>132</v>
      </c>
      <c r="AU444" s="158" t="s">
        <v>130</v>
      </c>
      <c r="AV444" s="13" t="s">
        <v>130</v>
      </c>
      <c r="AW444" s="13" t="s">
        <v>30</v>
      </c>
      <c r="AX444" s="13" t="s">
        <v>74</v>
      </c>
      <c r="AY444" s="158" t="s">
        <v>122</v>
      </c>
    </row>
    <row r="445" spans="1:65" s="16" customFormat="1">
      <c r="B445" s="180"/>
      <c r="D445" s="157" t="s">
        <v>132</v>
      </c>
      <c r="E445" s="181" t="s">
        <v>1</v>
      </c>
      <c r="F445" s="182" t="s">
        <v>186</v>
      </c>
      <c r="H445" s="183">
        <v>334.52</v>
      </c>
      <c r="I445" s="184"/>
      <c r="L445" s="180"/>
      <c r="M445" s="185"/>
      <c r="N445" s="186"/>
      <c r="O445" s="186"/>
      <c r="P445" s="186"/>
      <c r="Q445" s="186"/>
      <c r="R445" s="186"/>
      <c r="S445" s="186"/>
      <c r="T445" s="187"/>
      <c r="AT445" s="181" t="s">
        <v>132</v>
      </c>
      <c r="AU445" s="181" t="s">
        <v>130</v>
      </c>
      <c r="AV445" s="16" t="s">
        <v>123</v>
      </c>
      <c r="AW445" s="16" t="s">
        <v>30</v>
      </c>
      <c r="AX445" s="16" t="s">
        <v>74</v>
      </c>
      <c r="AY445" s="181" t="s">
        <v>122</v>
      </c>
    </row>
    <row r="446" spans="1:65" s="14" customFormat="1">
      <c r="B446" s="165"/>
      <c r="D446" s="157" t="s">
        <v>132</v>
      </c>
      <c r="E446" s="166" t="s">
        <v>1</v>
      </c>
      <c r="F446" s="167" t="s">
        <v>493</v>
      </c>
      <c r="H446" s="166" t="s">
        <v>1</v>
      </c>
      <c r="I446" s="168"/>
      <c r="L446" s="165"/>
      <c r="M446" s="169"/>
      <c r="N446" s="170"/>
      <c r="O446" s="170"/>
      <c r="P446" s="170"/>
      <c r="Q446" s="170"/>
      <c r="R446" s="170"/>
      <c r="S446" s="170"/>
      <c r="T446" s="171"/>
      <c r="AT446" s="166" t="s">
        <v>132</v>
      </c>
      <c r="AU446" s="166" t="s">
        <v>130</v>
      </c>
      <c r="AV446" s="14" t="s">
        <v>79</v>
      </c>
      <c r="AW446" s="14" t="s">
        <v>30</v>
      </c>
      <c r="AX446" s="14" t="s">
        <v>74</v>
      </c>
      <c r="AY446" s="166" t="s">
        <v>122</v>
      </c>
    </row>
    <row r="447" spans="1:65" s="13" customFormat="1">
      <c r="B447" s="156"/>
      <c r="D447" s="157" t="s">
        <v>132</v>
      </c>
      <c r="E447" s="158" t="s">
        <v>1</v>
      </c>
      <c r="F447" s="159" t="s">
        <v>494</v>
      </c>
      <c r="H447" s="160">
        <v>15.497999999999999</v>
      </c>
      <c r="I447" s="161"/>
      <c r="L447" s="156"/>
      <c r="M447" s="162"/>
      <c r="N447" s="163"/>
      <c r="O447" s="163"/>
      <c r="P447" s="163"/>
      <c r="Q447" s="163"/>
      <c r="R447" s="163"/>
      <c r="S447" s="163"/>
      <c r="T447" s="164"/>
      <c r="AT447" s="158" t="s">
        <v>132</v>
      </c>
      <c r="AU447" s="158" t="s">
        <v>130</v>
      </c>
      <c r="AV447" s="13" t="s">
        <v>130</v>
      </c>
      <c r="AW447" s="13" t="s">
        <v>30</v>
      </c>
      <c r="AX447" s="13" t="s">
        <v>74</v>
      </c>
      <c r="AY447" s="158" t="s">
        <v>122</v>
      </c>
    </row>
    <row r="448" spans="1:65" s="14" customFormat="1">
      <c r="B448" s="165"/>
      <c r="D448" s="157" t="s">
        <v>132</v>
      </c>
      <c r="E448" s="166" t="s">
        <v>1</v>
      </c>
      <c r="F448" s="167" t="s">
        <v>512</v>
      </c>
      <c r="H448" s="166" t="s">
        <v>1</v>
      </c>
      <c r="I448" s="168"/>
      <c r="L448" s="165"/>
      <c r="M448" s="169"/>
      <c r="N448" s="170"/>
      <c r="O448" s="170"/>
      <c r="P448" s="170"/>
      <c r="Q448" s="170"/>
      <c r="R448" s="170"/>
      <c r="S448" s="170"/>
      <c r="T448" s="171"/>
      <c r="AT448" s="166" t="s">
        <v>132</v>
      </c>
      <c r="AU448" s="166" t="s">
        <v>130</v>
      </c>
      <c r="AV448" s="14" t="s">
        <v>79</v>
      </c>
      <c r="AW448" s="14" t="s">
        <v>30</v>
      </c>
      <c r="AX448" s="14" t="s">
        <v>74</v>
      </c>
      <c r="AY448" s="166" t="s">
        <v>122</v>
      </c>
    </row>
    <row r="449" spans="1:65" s="13" customFormat="1">
      <c r="B449" s="156"/>
      <c r="D449" s="157" t="s">
        <v>132</v>
      </c>
      <c r="E449" s="158" t="s">
        <v>1</v>
      </c>
      <c r="F449" s="159" t="s">
        <v>516</v>
      </c>
      <c r="H449" s="160">
        <v>10.395</v>
      </c>
      <c r="I449" s="161"/>
      <c r="L449" s="156"/>
      <c r="M449" s="162"/>
      <c r="N449" s="163"/>
      <c r="O449" s="163"/>
      <c r="P449" s="163"/>
      <c r="Q449" s="163"/>
      <c r="R449" s="163"/>
      <c r="S449" s="163"/>
      <c r="T449" s="164"/>
      <c r="AT449" s="158" t="s">
        <v>132</v>
      </c>
      <c r="AU449" s="158" t="s">
        <v>130</v>
      </c>
      <c r="AV449" s="13" t="s">
        <v>130</v>
      </c>
      <c r="AW449" s="13" t="s">
        <v>30</v>
      </c>
      <c r="AX449" s="13" t="s">
        <v>74</v>
      </c>
      <c r="AY449" s="158" t="s">
        <v>122</v>
      </c>
    </row>
    <row r="450" spans="1:65" s="16" customFormat="1">
      <c r="B450" s="180"/>
      <c r="D450" s="157" t="s">
        <v>132</v>
      </c>
      <c r="E450" s="181" t="s">
        <v>1</v>
      </c>
      <c r="F450" s="182" t="s">
        <v>186</v>
      </c>
      <c r="H450" s="183">
        <v>25.893000000000001</v>
      </c>
      <c r="I450" s="184"/>
      <c r="L450" s="180"/>
      <c r="M450" s="185"/>
      <c r="N450" s="186"/>
      <c r="O450" s="186"/>
      <c r="P450" s="186"/>
      <c r="Q450" s="186"/>
      <c r="R450" s="186"/>
      <c r="S450" s="186"/>
      <c r="T450" s="187"/>
      <c r="AT450" s="181" t="s">
        <v>132</v>
      </c>
      <c r="AU450" s="181" t="s">
        <v>130</v>
      </c>
      <c r="AV450" s="16" t="s">
        <v>123</v>
      </c>
      <c r="AW450" s="16" t="s">
        <v>30</v>
      </c>
      <c r="AX450" s="16" t="s">
        <v>74</v>
      </c>
      <c r="AY450" s="181" t="s">
        <v>122</v>
      </c>
    </row>
    <row r="451" spans="1:65" s="15" customFormat="1">
      <c r="B451" s="172"/>
      <c r="D451" s="157" t="s">
        <v>132</v>
      </c>
      <c r="E451" s="173" t="s">
        <v>1</v>
      </c>
      <c r="F451" s="174" t="s">
        <v>143</v>
      </c>
      <c r="H451" s="175">
        <v>360.41300000000001</v>
      </c>
      <c r="I451" s="176"/>
      <c r="L451" s="172"/>
      <c r="M451" s="177"/>
      <c r="N451" s="178"/>
      <c r="O451" s="178"/>
      <c r="P451" s="178"/>
      <c r="Q451" s="178"/>
      <c r="R451" s="178"/>
      <c r="S451" s="178"/>
      <c r="T451" s="179"/>
      <c r="AT451" s="173" t="s">
        <v>132</v>
      </c>
      <c r="AU451" s="173" t="s">
        <v>130</v>
      </c>
      <c r="AV451" s="15" t="s">
        <v>129</v>
      </c>
      <c r="AW451" s="15" t="s">
        <v>30</v>
      </c>
      <c r="AX451" s="15" t="s">
        <v>79</v>
      </c>
      <c r="AY451" s="173" t="s">
        <v>122</v>
      </c>
    </row>
    <row r="452" spans="1:65" s="2" customFormat="1" ht="33" customHeight="1">
      <c r="A452" s="33"/>
      <c r="B452" s="141"/>
      <c r="C452" s="188" t="s">
        <v>517</v>
      </c>
      <c r="D452" s="188" t="s">
        <v>272</v>
      </c>
      <c r="E452" s="189" t="s">
        <v>518</v>
      </c>
      <c r="F452" s="190" t="s">
        <v>519</v>
      </c>
      <c r="G452" s="191" t="s">
        <v>136</v>
      </c>
      <c r="H452" s="192">
        <v>414.47500000000002</v>
      </c>
      <c r="I452" s="193"/>
      <c r="J452" s="194">
        <f>ROUND(I452*H452,2)</f>
        <v>0</v>
      </c>
      <c r="K452" s="195"/>
      <c r="L452" s="196"/>
      <c r="M452" s="197" t="s">
        <v>1</v>
      </c>
      <c r="N452" s="198" t="s">
        <v>40</v>
      </c>
      <c r="O452" s="59"/>
      <c r="P452" s="152">
        <f>O452*H452</f>
        <v>0</v>
      </c>
      <c r="Q452" s="152">
        <v>2.2000000000000001E-3</v>
      </c>
      <c r="R452" s="152">
        <f>Q452*H452</f>
        <v>0.91184500000000013</v>
      </c>
      <c r="S452" s="152">
        <v>0</v>
      </c>
      <c r="T452" s="153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54" t="s">
        <v>370</v>
      </c>
      <c r="AT452" s="154" t="s">
        <v>272</v>
      </c>
      <c r="AU452" s="154" t="s">
        <v>130</v>
      </c>
      <c r="AY452" s="18" t="s">
        <v>122</v>
      </c>
      <c r="BE452" s="155">
        <f>IF(N452="základná",J452,0)</f>
        <v>0</v>
      </c>
      <c r="BF452" s="155">
        <f>IF(N452="znížená",J452,0)</f>
        <v>0</v>
      </c>
      <c r="BG452" s="155">
        <f>IF(N452="zákl. prenesená",J452,0)</f>
        <v>0</v>
      </c>
      <c r="BH452" s="155">
        <f>IF(N452="zníž. prenesená",J452,0)</f>
        <v>0</v>
      </c>
      <c r="BI452" s="155">
        <f>IF(N452="nulová",J452,0)</f>
        <v>0</v>
      </c>
      <c r="BJ452" s="18" t="s">
        <v>130</v>
      </c>
      <c r="BK452" s="155">
        <f>ROUND(I452*H452,2)</f>
        <v>0</v>
      </c>
      <c r="BL452" s="18" t="s">
        <v>271</v>
      </c>
      <c r="BM452" s="154" t="s">
        <v>520</v>
      </c>
    </row>
    <row r="453" spans="1:65" s="13" customFormat="1">
      <c r="B453" s="156"/>
      <c r="D453" s="157" t="s">
        <v>132</v>
      </c>
      <c r="E453" s="158" t="s">
        <v>1</v>
      </c>
      <c r="F453" s="159" t="s">
        <v>521</v>
      </c>
      <c r="H453" s="160">
        <v>414.47500000000002</v>
      </c>
      <c r="I453" s="161"/>
      <c r="L453" s="156"/>
      <c r="M453" s="162"/>
      <c r="N453" s="163"/>
      <c r="O453" s="163"/>
      <c r="P453" s="163"/>
      <c r="Q453" s="163"/>
      <c r="R453" s="163"/>
      <c r="S453" s="163"/>
      <c r="T453" s="164"/>
      <c r="AT453" s="158" t="s">
        <v>132</v>
      </c>
      <c r="AU453" s="158" t="s">
        <v>130</v>
      </c>
      <c r="AV453" s="13" t="s">
        <v>130</v>
      </c>
      <c r="AW453" s="13" t="s">
        <v>30</v>
      </c>
      <c r="AX453" s="13" t="s">
        <v>79</v>
      </c>
      <c r="AY453" s="158" t="s">
        <v>122</v>
      </c>
    </row>
    <row r="454" spans="1:65" s="2" customFormat="1" ht="21.75" customHeight="1">
      <c r="A454" s="33"/>
      <c r="B454" s="141"/>
      <c r="C454" s="142" t="s">
        <v>522</v>
      </c>
      <c r="D454" s="142" t="s">
        <v>125</v>
      </c>
      <c r="E454" s="143" t="s">
        <v>523</v>
      </c>
      <c r="F454" s="144" t="s">
        <v>524</v>
      </c>
      <c r="G454" s="145" t="s">
        <v>525</v>
      </c>
      <c r="H454" s="147"/>
      <c r="I454" s="147"/>
      <c r="J454" s="148">
        <f>ROUND(I454*H454,2)</f>
        <v>0</v>
      </c>
      <c r="K454" s="149"/>
      <c r="L454" s="34"/>
      <c r="M454" s="150" t="s">
        <v>1</v>
      </c>
      <c r="N454" s="151" t="s">
        <v>40</v>
      </c>
      <c r="O454" s="59"/>
      <c r="P454" s="152">
        <f>O454*H454</f>
        <v>0</v>
      </c>
      <c r="Q454" s="152">
        <v>0</v>
      </c>
      <c r="R454" s="152">
        <f>Q454*H454</f>
        <v>0</v>
      </c>
      <c r="S454" s="152">
        <v>0</v>
      </c>
      <c r="T454" s="153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54" t="s">
        <v>271</v>
      </c>
      <c r="AT454" s="154" t="s">
        <v>125</v>
      </c>
      <c r="AU454" s="154" t="s">
        <v>130</v>
      </c>
      <c r="AY454" s="18" t="s">
        <v>122</v>
      </c>
      <c r="BE454" s="155">
        <f>IF(N454="základná",J454,0)</f>
        <v>0</v>
      </c>
      <c r="BF454" s="155">
        <f>IF(N454="znížená",J454,0)</f>
        <v>0</v>
      </c>
      <c r="BG454" s="155">
        <f>IF(N454="zákl. prenesená",J454,0)</f>
        <v>0</v>
      </c>
      <c r="BH454" s="155">
        <f>IF(N454="zníž. prenesená",J454,0)</f>
        <v>0</v>
      </c>
      <c r="BI454" s="155">
        <f>IF(N454="nulová",J454,0)</f>
        <v>0</v>
      </c>
      <c r="BJ454" s="18" t="s">
        <v>130</v>
      </c>
      <c r="BK454" s="155">
        <f>ROUND(I454*H454,2)</f>
        <v>0</v>
      </c>
      <c r="BL454" s="18" t="s">
        <v>271</v>
      </c>
      <c r="BM454" s="154" t="s">
        <v>526</v>
      </c>
    </row>
    <row r="455" spans="1:65" s="12" customFormat="1" ht="22.75" customHeight="1">
      <c r="B455" s="128"/>
      <c r="D455" s="129" t="s">
        <v>73</v>
      </c>
      <c r="E455" s="139" t="s">
        <v>527</v>
      </c>
      <c r="F455" s="139" t="s">
        <v>528</v>
      </c>
      <c r="I455" s="131"/>
      <c r="J455" s="140">
        <f>BK455</f>
        <v>0</v>
      </c>
      <c r="L455" s="128"/>
      <c r="M455" s="133"/>
      <c r="N455" s="134"/>
      <c r="O455" s="134"/>
      <c r="P455" s="135">
        <f>SUM(P456:P471)</f>
        <v>0</v>
      </c>
      <c r="Q455" s="134"/>
      <c r="R455" s="135">
        <f>SUM(R456:R471)</f>
        <v>3.2728423200000001</v>
      </c>
      <c r="S455" s="134"/>
      <c r="T455" s="136">
        <f>SUM(T456:T471)</f>
        <v>0</v>
      </c>
      <c r="AR455" s="129" t="s">
        <v>130</v>
      </c>
      <c r="AT455" s="137" t="s">
        <v>73</v>
      </c>
      <c r="AU455" s="137" t="s">
        <v>79</v>
      </c>
      <c r="AY455" s="129" t="s">
        <v>122</v>
      </c>
      <c r="BK455" s="138">
        <f>SUM(BK456:BK471)</f>
        <v>0</v>
      </c>
    </row>
    <row r="456" spans="1:65" s="2" customFormat="1" ht="33" customHeight="1">
      <c r="A456" s="33"/>
      <c r="B456" s="141"/>
      <c r="C456" s="142" t="s">
        <v>529</v>
      </c>
      <c r="D456" s="142" t="s">
        <v>125</v>
      </c>
      <c r="E456" s="143" t="s">
        <v>530</v>
      </c>
      <c r="F456" s="144" t="s">
        <v>531</v>
      </c>
      <c r="G456" s="145" t="s">
        <v>136</v>
      </c>
      <c r="H456" s="146">
        <v>244.27799999999999</v>
      </c>
      <c r="I456" s="147"/>
      <c r="J456" s="148">
        <f>ROUND(I456*H456,2)</f>
        <v>0</v>
      </c>
      <c r="K456" s="149"/>
      <c r="L456" s="34"/>
      <c r="M456" s="150" t="s">
        <v>1</v>
      </c>
      <c r="N456" s="151" t="s">
        <v>40</v>
      </c>
      <c r="O456" s="59"/>
      <c r="P456" s="152">
        <f>O456*H456</f>
        <v>0</v>
      </c>
      <c r="Q456" s="152">
        <v>1.2E-4</v>
      </c>
      <c r="R456" s="152">
        <f>Q456*H456</f>
        <v>2.931336E-2</v>
      </c>
      <c r="S456" s="152">
        <v>0</v>
      </c>
      <c r="T456" s="153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54" t="s">
        <v>271</v>
      </c>
      <c r="AT456" s="154" t="s">
        <v>125</v>
      </c>
      <c r="AU456" s="154" t="s">
        <v>130</v>
      </c>
      <c r="AY456" s="18" t="s">
        <v>122</v>
      </c>
      <c r="BE456" s="155">
        <f>IF(N456="základná",J456,0)</f>
        <v>0</v>
      </c>
      <c r="BF456" s="155">
        <f>IF(N456="znížená",J456,0)</f>
        <v>0</v>
      </c>
      <c r="BG456" s="155">
        <f>IF(N456="zákl. prenesená",J456,0)</f>
        <v>0</v>
      </c>
      <c r="BH456" s="155">
        <f>IF(N456="zníž. prenesená",J456,0)</f>
        <v>0</v>
      </c>
      <c r="BI456" s="155">
        <f>IF(N456="nulová",J456,0)</f>
        <v>0</v>
      </c>
      <c r="BJ456" s="18" t="s">
        <v>130</v>
      </c>
      <c r="BK456" s="155">
        <f>ROUND(I456*H456,2)</f>
        <v>0</v>
      </c>
      <c r="BL456" s="18" t="s">
        <v>271</v>
      </c>
      <c r="BM456" s="154" t="s">
        <v>532</v>
      </c>
    </row>
    <row r="457" spans="1:65" s="14" customFormat="1">
      <c r="B457" s="165"/>
      <c r="D457" s="157" t="s">
        <v>132</v>
      </c>
      <c r="E457" s="166" t="s">
        <v>1</v>
      </c>
      <c r="F457" s="167" t="s">
        <v>492</v>
      </c>
      <c r="H457" s="166" t="s">
        <v>1</v>
      </c>
      <c r="I457" s="168"/>
      <c r="L457" s="165"/>
      <c r="M457" s="169"/>
      <c r="N457" s="170"/>
      <c r="O457" s="170"/>
      <c r="P457" s="170"/>
      <c r="Q457" s="170"/>
      <c r="R457" s="170"/>
      <c r="S457" s="170"/>
      <c r="T457" s="171"/>
      <c r="AT457" s="166" t="s">
        <v>132</v>
      </c>
      <c r="AU457" s="166" t="s">
        <v>130</v>
      </c>
      <c r="AV457" s="14" t="s">
        <v>79</v>
      </c>
      <c r="AW457" s="14" t="s">
        <v>30</v>
      </c>
      <c r="AX457" s="14" t="s">
        <v>74</v>
      </c>
      <c r="AY457" s="166" t="s">
        <v>122</v>
      </c>
    </row>
    <row r="458" spans="1:65" s="13" customFormat="1">
      <c r="B458" s="156"/>
      <c r="D458" s="157" t="s">
        <v>132</v>
      </c>
      <c r="E458" s="158" t="s">
        <v>1</v>
      </c>
      <c r="F458" s="159" t="s">
        <v>415</v>
      </c>
      <c r="H458" s="160">
        <v>228.78</v>
      </c>
      <c r="I458" s="161"/>
      <c r="L458" s="156"/>
      <c r="M458" s="162"/>
      <c r="N458" s="163"/>
      <c r="O458" s="163"/>
      <c r="P458" s="163"/>
      <c r="Q458" s="163"/>
      <c r="R458" s="163"/>
      <c r="S458" s="163"/>
      <c r="T458" s="164"/>
      <c r="AT458" s="158" t="s">
        <v>132</v>
      </c>
      <c r="AU458" s="158" t="s">
        <v>130</v>
      </c>
      <c r="AV458" s="13" t="s">
        <v>130</v>
      </c>
      <c r="AW458" s="13" t="s">
        <v>30</v>
      </c>
      <c r="AX458" s="13" t="s">
        <v>74</v>
      </c>
      <c r="AY458" s="158" t="s">
        <v>122</v>
      </c>
    </row>
    <row r="459" spans="1:65" s="14" customFormat="1">
      <c r="B459" s="165"/>
      <c r="D459" s="157" t="s">
        <v>132</v>
      </c>
      <c r="E459" s="166" t="s">
        <v>1</v>
      </c>
      <c r="F459" s="167" t="s">
        <v>493</v>
      </c>
      <c r="H459" s="166" t="s">
        <v>1</v>
      </c>
      <c r="I459" s="168"/>
      <c r="L459" s="165"/>
      <c r="M459" s="169"/>
      <c r="N459" s="170"/>
      <c r="O459" s="170"/>
      <c r="P459" s="170"/>
      <c r="Q459" s="170"/>
      <c r="R459" s="170"/>
      <c r="S459" s="170"/>
      <c r="T459" s="171"/>
      <c r="AT459" s="166" t="s">
        <v>132</v>
      </c>
      <c r="AU459" s="166" t="s">
        <v>130</v>
      </c>
      <c r="AV459" s="14" t="s">
        <v>79</v>
      </c>
      <c r="AW459" s="14" t="s">
        <v>30</v>
      </c>
      <c r="AX459" s="14" t="s">
        <v>74</v>
      </c>
      <c r="AY459" s="166" t="s">
        <v>122</v>
      </c>
    </row>
    <row r="460" spans="1:65" s="13" customFormat="1">
      <c r="B460" s="156"/>
      <c r="D460" s="157" t="s">
        <v>132</v>
      </c>
      <c r="E460" s="158" t="s">
        <v>1</v>
      </c>
      <c r="F460" s="159" t="s">
        <v>494</v>
      </c>
      <c r="H460" s="160">
        <v>15.497999999999999</v>
      </c>
      <c r="I460" s="161"/>
      <c r="L460" s="156"/>
      <c r="M460" s="162"/>
      <c r="N460" s="163"/>
      <c r="O460" s="163"/>
      <c r="P460" s="163"/>
      <c r="Q460" s="163"/>
      <c r="R460" s="163"/>
      <c r="S460" s="163"/>
      <c r="T460" s="164"/>
      <c r="AT460" s="158" t="s">
        <v>132</v>
      </c>
      <c r="AU460" s="158" t="s">
        <v>130</v>
      </c>
      <c r="AV460" s="13" t="s">
        <v>130</v>
      </c>
      <c r="AW460" s="13" t="s">
        <v>30</v>
      </c>
      <c r="AX460" s="13" t="s">
        <v>74</v>
      </c>
      <c r="AY460" s="158" t="s">
        <v>122</v>
      </c>
    </row>
    <row r="461" spans="1:65" s="15" customFormat="1">
      <c r="B461" s="172"/>
      <c r="D461" s="157" t="s">
        <v>132</v>
      </c>
      <c r="E461" s="173" t="s">
        <v>1</v>
      </c>
      <c r="F461" s="174" t="s">
        <v>143</v>
      </c>
      <c r="H461" s="175">
        <v>244.27799999999999</v>
      </c>
      <c r="I461" s="176"/>
      <c r="L461" s="172"/>
      <c r="M461" s="177"/>
      <c r="N461" s="178"/>
      <c r="O461" s="178"/>
      <c r="P461" s="178"/>
      <c r="Q461" s="178"/>
      <c r="R461" s="178"/>
      <c r="S461" s="178"/>
      <c r="T461" s="179"/>
      <c r="AT461" s="173" t="s">
        <v>132</v>
      </c>
      <c r="AU461" s="173" t="s">
        <v>130</v>
      </c>
      <c r="AV461" s="15" t="s">
        <v>129</v>
      </c>
      <c r="AW461" s="15" t="s">
        <v>30</v>
      </c>
      <c r="AX461" s="15" t="s">
        <v>79</v>
      </c>
      <c r="AY461" s="173" t="s">
        <v>122</v>
      </c>
    </row>
    <row r="462" spans="1:65" s="2" customFormat="1" ht="33" customHeight="1">
      <c r="A462" s="33"/>
      <c r="B462" s="141"/>
      <c r="C462" s="188" t="s">
        <v>533</v>
      </c>
      <c r="D462" s="188" t="s">
        <v>272</v>
      </c>
      <c r="E462" s="189" t="s">
        <v>534</v>
      </c>
      <c r="F462" s="190" t="s">
        <v>535</v>
      </c>
      <c r="G462" s="191" t="s">
        <v>136</v>
      </c>
      <c r="H462" s="192">
        <v>249.16399999999999</v>
      </c>
      <c r="I462" s="193"/>
      <c r="J462" s="194">
        <f>ROUND(I462*H462,2)</f>
        <v>0</v>
      </c>
      <c r="K462" s="195"/>
      <c r="L462" s="196"/>
      <c r="M462" s="197" t="s">
        <v>1</v>
      </c>
      <c r="N462" s="198" t="s">
        <v>40</v>
      </c>
      <c r="O462" s="59"/>
      <c r="P462" s="152">
        <f>O462*H462</f>
        <v>0</v>
      </c>
      <c r="Q462" s="152">
        <v>8.9999999999999993E-3</v>
      </c>
      <c r="R462" s="152">
        <f>Q462*H462</f>
        <v>2.2424759999999999</v>
      </c>
      <c r="S462" s="152">
        <v>0</v>
      </c>
      <c r="T462" s="153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54" t="s">
        <v>370</v>
      </c>
      <c r="AT462" s="154" t="s">
        <v>272</v>
      </c>
      <c r="AU462" s="154" t="s">
        <v>130</v>
      </c>
      <c r="AY462" s="18" t="s">
        <v>122</v>
      </c>
      <c r="BE462" s="155">
        <f>IF(N462="základná",J462,0)</f>
        <v>0</v>
      </c>
      <c r="BF462" s="155">
        <f>IF(N462="znížená",J462,0)</f>
        <v>0</v>
      </c>
      <c r="BG462" s="155">
        <f>IF(N462="zákl. prenesená",J462,0)</f>
        <v>0</v>
      </c>
      <c r="BH462" s="155">
        <f>IF(N462="zníž. prenesená",J462,0)</f>
        <v>0</v>
      </c>
      <c r="BI462" s="155">
        <f>IF(N462="nulová",J462,0)</f>
        <v>0</v>
      </c>
      <c r="BJ462" s="18" t="s">
        <v>130</v>
      </c>
      <c r="BK462" s="155">
        <f>ROUND(I462*H462,2)</f>
        <v>0</v>
      </c>
      <c r="BL462" s="18" t="s">
        <v>271</v>
      </c>
      <c r="BM462" s="154" t="s">
        <v>536</v>
      </c>
    </row>
    <row r="463" spans="1:65" s="2" customFormat="1" ht="33" customHeight="1">
      <c r="A463" s="33"/>
      <c r="B463" s="141"/>
      <c r="C463" s="142" t="s">
        <v>537</v>
      </c>
      <c r="D463" s="142" t="s">
        <v>125</v>
      </c>
      <c r="E463" s="143" t="s">
        <v>538</v>
      </c>
      <c r="F463" s="144" t="s">
        <v>539</v>
      </c>
      <c r="G463" s="145" t="s">
        <v>136</v>
      </c>
      <c r="H463" s="146">
        <v>244.27799999999999</v>
      </c>
      <c r="I463" s="147"/>
      <c r="J463" s="148">
        <f>ROUND(I463*H463,2)</f>
        <v>0</v>
      </c>
      <c r="K463" s="149"/>
      <c r="L463" s="34"/>
      <c r="M463" s="150" t="s">
        <v>1</v>
      </c>
      <c r="N463" s="151" t="s">
        <v>40</v>
      </c>
      <c r="O463" s="59"/>
      <c r="P463" s="152">
        <f>O463*H463</f>
        <v>0</v>
      </c>
      <c r="Q463" s="152">
        <v>1.2E-4</v>
      </c>
      <c r="R463" s="152">
        <f>Q463*H463</f>
        <v>2.931336E-2</v>
      </c>
      <c r="S463" s="152">
        <v>0</v>
      </c>
      <c r="T463" s="153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54" t="s">
        <v>271</v>
      </c>
      <c r="AT463" s="154" t="s">
        <v>125</v>
      </c>
      <c r="AU463" s="154" t="s">
        <v>130</v>
      </c>
      <c r="AY463" s="18" t="s">
        <v>122</v>
      </c>
      <c r="BE463" s="155">
        <f>IF(N463="základná",J463,0)</f>
        <v>0</v>
      </c>
      <c r="BF463" s="155">
        <f>IF(N463="znížená",J463,0)</f>
        <v>0</v>
      </c>
      <c r="BG463" s="155">
        <f>IF(N463="zákl. prenesená",J463,0)</f>
        <v>0</v>
      </c>
      <c r="BH463" s="155">
        <f>IF(N463="zníž. prenesená",J463,0)</f>
        <v>0</v>
      </c>
      <c r="BI463" s="155">
        <f>IF(N463="nulová",J463,0)</f>
        <v>0</v>
      </c>
      <c r="BJ463" s="18" t="s">
        <v>130</v>
      </c>
      <c r="BK463" s="155">
        <f>ROUND(I463*H463,2)</f>
        <v>0</v>
      </c>
      <c r="BL463" s="18" t="s">
        <v>271</v>
      </c>
      <c r="BM463" s="154" t="s">
        <v>540</v>
      </c>
    </row>
    <row r="464" spans="1:65" s="14" customFormat="1">
      <c r="B464" s="165"/>
      <c r="D464" s="157" t="s">
        <v>132</v>
      </c>
      <c r="E464" s="166" t="s">
        <v>1</v>
      </c>
      <c r="F464" s="167" t="s">
        <v>492</v>
      </c>
      <c r="H464" s="166" t="s">
        <v>1</v>
      </c>
      <c r="I464" s="168"/>
      <c r="L464" s="165"/>
      <c r="M464" s="169"/>
      <c r="N464" s="170"/>
      <c r="O464" s="170"/>
      <c r="P464" s="170"/>
      <c r="Q464" s="170"/>
      <c r="R464" s="170"/>
      <c r="S464" s="170"/>
      <c r="T464" s="171"/>
      <c r="AT464" s="166" t="s">
        <v>132</v>
      </c>
      <c r="AU464" s="166" t="s">
        <v>130</v>
      </c>
      <c r="AV464" s="14" t="s">
        <v>79</v>
      </c>
      <c r="AW464" s="14" t="s">
        <v>30</v>
      </c>
      <c r="AX464" s="14" t="s">
        <v>74</v>
      </c>
      <c r="AY464" s="166" t="s">
        <v>122</v>
      </c>
    </row>
    <row r="465" spans="1:65" s="13" customFormat="1">
      <c r="B465" s="156"/>
      <c r="D465" s="157" t="s">
        <v>132</v>
      </c>
      <c r="E465" s="158" t="s">
        <v>1</v>
      </c>
      <c r="F465" s="159" t="s">
        <v>415</v>
      </c>
      <c r="H465" s="160">
        <v>228.78</v>
      </c>
      <c r="I465" s="161"/>
      <c r="L465" s="156"/>
      <c r="M465" s="162"/>
      <c r="N465" s="163"/>
      <c r="O465" s="163"/>
      <c r="P465" s="163"/>
      <c r="Q465" s="163"/>
      <c r="R465" s="163"/>
      <c r="S465" s="163"/>
      <c r="T465" s="164"/>
      <c r="AT465" s="158" t="s">
        <v>132</v>
      </c>
      <c r="AU465" s="158" t="s">
        <v>130</v>
      </c>
      <c r="AV465" s="13" t="s">
        <v>130</v>
      </c>
      <c r="AW465" s="13" t="s">
        <v>30</v>
      </c>
      <c r="AX465" s="13" t="s">
        <v>74</v>
      </c>
      <c r="AY465" s="158" t="s">
        <v>122</v>
      </c>
    </row>
    <row r="466" spans="1:65" s="14" customFormat="1">
      <c r="B466" s="165"/>
      <c r="D466" s="157" t="s">
        <v>132</v>
      </c>
      <c r="E466" s="166" t="s">
        <v>1</v>
      </c>
      <c r="F466" s="167" t="s">
        <v>493</v>
      </c>
      <c r="H466" s="166" t="s">
        <v>1</v>
      </c>
      <c r="I466" s="168"/>
      <c r="L466" s="165"/>
      <c r="M466" s="169"/>
      <c r="N466" s="170"/>
      <c r="O466" s="170"/>
      <c r="P466" s="170"/>
      <c r="Q466" s="170"/>
      <c r="R466" s="170"/>
      <c r="S466" s="170"/>
      <c r="T466" s="171"/>
      <c r="AT466" s="166" t="s">
        <v>132</v>
      </c>
      <c r="AU466" s="166" t="s">
        <v>130</v>
      </c>
      <c r="AV466" s="14" t="s">
        <v>79</v>
      </c>
      <c r="AW466" s="14" t="s">
        <v>30</v>
      </c>
      <c r="AX466" s="14" t="s">
        <v>74</v>
      </c>
      <c r="AY466" s="166" t="s">
        <v>122</v>
      </c>
    </row>
    <row r="467" spans="1:65" s="13" customFormat="1">
      <c r="B467" s="156"/>
      <c r="D467" s="157" t="s">
        <v>132</v>
      </c>
      <c r="E467" s="158" t="s">
        <v>1</v>
      </c>
      <c r="F467" s="159" t="s">
        <v>494</v>
      </c>
      <c r="H467" s="160">
        <v>15.497999999999999</v>
      </c>
      <c r="I467" s="161"/>
      <c r="L467" s="156"/>
      <c r="M467" s="162"/>
      <c r="N467" s="163"/>
      <c r="O467" s="163"/>
      <c r="P467" s="163"/>
      <c r="Q467" s="163"/>
      <c r="R467" s="163"/>
      <c r="S467" s="163"/>
      <c r="T467" s="164"/>
      <c r="AT467" s="158" t="s">
        <v>132</v>
      </c>
      <c r="AU467" s="158" t="s">
        <v>130</v>
      </c>
      <c r="AV467" s="13" t="s">
        <v>130</v>
      </c>
      <c r="AW467" s="13" t="s">
        <v>30</v>
      </c>
      <c r="AX467" s="13" t="s">
        <v>74</v>
      </c>
      <c r="AY467" s="158" t="s">
        <v>122</v>
      </c>
    </row>
    <row r="468" spans="1:65" s="15" customFormat="1">
      <c r="B468" s="172"/>
      <c r="D468" s="157" t="s">
        <v>132</v>
      </c>
      <c r="E468" s="173" t="s">
        <v>1</v>
      </c>
      <c r="F468" s="174" t="s">
        <v>143</v>
      </c>
      <c r="H468" s="175">
        <v>244.27799999999999</v>
      </c>
      <c r="I468" s="176"/>
      <c r="L468" s="172"/>
      <c r="M468" s="177"/>
      <c r="N468" s="178"/>
      <c r="O468" s="178"/>
      <c r="P468" s="178"/>
      <c r="Q468" s="178"/>
      <c r="R468" s="178"/>
      <c r="S468" s="178"/>
      <c r="T468" s="179"/>
      <c r="AT468" s="173" t="s">
        <v>132</v>
      </c>
      <c r="AU468" s="173" t="s">
        <v>130</v>
      </c>
      <c r="AV468" s="15" t="s">
        <v>129</v>
      </c>
      <c r="AW468" s="15" t="s">
        <v>30</v>
      </c>
      <c r="AX468" s="15" t="s">
        <v>79</v>
      </c>
      <c r="AY468" s="173" t="s">
        <v>122</v>
      </c>
    </row>
    <row r="469" spans="1:65" s="2" customFormat="1" ht="21.75" customHeight="1">
      <c r="A469" s="33"/>
      <c r="B469" s="141"/>
      <c r="C469" s="188" t="s">
        <v>541</v>
      </c>
      <c r="D469" s="188" t="s">
        <v>272</v>
      </c>
      <c r="E469" s="189" t="s">
        <v>542</v>
      </c>
      <c r="F469" s="190" t="s">
        <v>543</v>
      </c>
      <c r="G469" s="191" t="s">
        <v>136</v>
      </c>
      <c r="H469" s="192">
        <v>249.16399999999999</v>
      </c>
      <c r="I469" s="193"/>
      <c r="J469" s="194">
        <f>ROUND(I469*H469,2)</f>
        <v>0</v>
      </c>
      <c r="K469" s="195"/>
      <c r="L469" s="196"/>
      <c r="M469" s="197" t="s">
        <v>1</v>
      </c>
      <c r="N469" s="198" t="s">
        <v>40</v>
      </c>
      <c r="O469" s="59"/>
      <c r="P469" s="152">
        <f>O469*H469</f>
        <v>0</v>
      </c>
      <c r="Q469" s="152">
        <v>3.8999999999999998E-3</v>
      </c>
      <c r="R469" s="152">
        <f>Q469*H469</f>
        <v>0.97173959999999993</v>
      </c>
      <c r="S469" s="152">
        <v>0</v>
      </c>
      <c r="T469" s="153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54" t="s">
        <v>370</v>
      </c>
      <c r="AT469" s="154" t="s">
        <v>272</v>
      </c>
      <c r="AU469" s="154" t="s">
        <v>130</v>
      </c>
      <c r="AY469" s="18" t="s">
        <v>122</v>
      </c>
      <c r="BE469" s="155">
        <f>IF(N469="základná",J469,0)</f>
        <v>0</v>
      </c>
      <c r="BF469" s="155">
        <f>IF(N469="znížená",J469,0)</f>
        <v>0</v>
      </c>
      <c r="BG469" s="155">
        <f>IF(N469="zákl. prenesená",J469,0)</f>
        <v>0</v>
      </c>
      <c r="BH469" s="155">
        <f>IF(N469="zníž. prenesená",J469,0)</f>
        <v>0</v>
      </c>
      <c r="BI469" s="155">
        <f>IF(N469="nulová",J469,0)</f>
        <v>0</v>
      </c>
      <c r="BJ469" s="18" t="s">
        <v>130</v>
      </c>
      <c r="BK469" s="155">
        <f>ROUND(I469*H469,2)</f>
        <v>0</v>
      </c>
      <c r="BL469" s="18" t="s">
        <v>271</v>
      </c>
      <c r="BM469" s="154" t="s">
        <v>544</v>
      </c>
    </row>
    <row r="470" spans="1:65" s="13" customFormat="1">
      <c r="B470" s="156"/>
      <c r="D470" s="157" t="s">
        <v>132</v>
      </c>
      <c r="E470" s="158" t="s">
        <v>1</v>
      </c>
      <c r="F470" s="159" t="s">
        <v>545</v>
      </c>
      <c r="H470" s="160">
        <v>249.16399999999999</v>
      </c>
      <c r="I470" s="161"/>
      <c r="L470" s="156"/>
      <c r="M470" s="162"/>
      <c r="N470" s="163"/>
      <c r="O470" s="163"/>
      <c r="P470" s="163"/>
      <c r="Q470" s="163"/>
      <c r="R470" s="163"/>
      <c r="S470" s="163"/>
      <c r="T470" s="164"/>
      <c r="AT470" s="158" t="s">
        <v>132</v>
      </c>
      <c r="AU470" s="158" t="s">
        <v>130</v>
      </c>
      <c r="AV470" s="13" t="s">
        <v>130</v>
      </c>
      <c r="AW470" s="13" t="s">
        <v>30</v>
      </c>
      <c r="AX470" s="13" t="s">
        <v>79</v>
      </c>
      <c r="AY470" s="158" t="s">
        <v>122</v>
      </c>
    </row>
    <row r="471" spans="1:65" s="2" customFormat="1" ht="21.75" customHeight="1">
      <c r="A471" s="33"/>
      <c r="B471" s="141"/>
      <c r="C471" s="142" t="s">
        <v>546</v>
      </c>
      <c r="D471" s="142" t="s">
        <v>125</v>
      </c>
      <c r="E471" s="143" t="s">
        <v>547</v>
      </c>
      <c r="F471" s="144" t="s">
        <v>548</v>
      </c>
      <c r="G471" s="145" t="s">
        <v>525</v>
      </c>
      <c r="H471" s="147"/>
      <c r="I471" s="147"/>
      <c r="J471" s="148">
        <f>ROUND(I471*H471,2)</f>
        <v>0</v>
      </c>
      <c r="K471" s="149"/>
      <c r="L471" s="34"/>
      <c r="M471" s="150" t="s">
        <v>1</v>
      </c>
      <c r="N471" s="151" t="s">
        <v>40</v>
      </c>
      <c r="O471" s="59"/>
      <c r="P471" s="152">
        <f>O471*H471</f>
        <v>0</v>
      </c>
      <c r="Q471" s="152">
        <v>0</v>
      </c>
      <c r="R471" s="152">
        <f>Q471*H471</f>
        <v>0</v>
      </c>
      <c r="S471" s="152">
        <v>0</v>
      </c>
      <c r="T471" s="153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54" t="s">
        <v>271</v>
      </c>
      <c r="AT471" s="154" t="s">
        <v>125</v>
      </c>
      <c r="AU471" s="154" t="s">
        <v>130</v>
      </c>
      <c r="AY471" s="18" t="s">
        <v>122</v>
      </c>
      <c r="BE471" s="155">
        <f>IF(N471="základná",J471,0)</f>
        <v>0</v>
      </c>
      <c r="BF471" s="155">
        <f>IF(N471="znížená",J471,0)</f>
        <v>0</v>
      </c>
      <c r="BG471" s="155">
        <f>IF(N471="zákl. prenesená",J471,0)</f>
        <v>0</v>
      </c>
      <c r="BH471" s="155">
        <f>IF(N471="zníž. prenesená",J471,0)</f>
        <v>0</v>
      </c>
      <c r="BI471" s="155">
        <f>IF(N471="nulová",J471,0)</f>
        <v>0</v>
      </c>
      <c r="BJ471" s="18" t="s">
        <v>130</v>
      </c>
      <c r="BK471" s="155">
        <f>ROUND(I471*H471,2)</f>
        <v>0</v>
      </c>
      <c r="BL471" s="18" t="s">
        <v>271</v>
      </c>
      <c r="BM471" s="154" t="s">
        <v>549</v>
      </c>
    </row>
    <row r="472" spans="1:65" s="12" customFormat="1" ht="22.75" customHeight="1">
      <c r="B472" s="128"/>
      <c r="D472" s="129" t="s">
        <v>73</v>
      </c>
      <c r="E472" s="139" t="s">
        <v>550</v>
      </c>
      <c r="F472" s="139" t="s">
        <v>551</v>
      </c>
      <c r="I472" s="131"/>
      <c r="J472" s="140">
        <f>BK472</f>
        <v>0</v>
      </c>
      <c r="L472" s="128"/>
      <c r="M472" s="133"/>
      <c r="N472" s="134"/>
      <c r="O472" s="134"/>
      <c r="P472" s="135">
        <f>SUM(P473:P486)</f>
        <v>0</v>
      </c>
      <c r="Q472" s="134"/>
      <c r="R472" s="135">
        <f>SUM(R473:R486)</f>
        <v>3.2048350000000001</v>
      </c>
      <c r="S472" s="134"/>
      <c r="T472" s="136">
        <f>SUM(T473:T486)</f>
        <v>0</v>
      </c>
      <c r="AR472" s="129" t="s">
        <v>130</v>
      </c>
      <c r="AT472" s="137" t="s">
        <v>73</v>
      </c>
      <c r="AU472" s="137" t="s">
        <v>79</v>
      </c>
      <c r="AY472" s="129" t="s">
        <v>122</v>
      </c>
      <c r="BK472" s="138">
        <f>SUM(BK473:BK486)</f>
        <v>0</v>
      </c>
    </row>
    <row r="473" spans="1:65" s="2" customFormat="1" ht="21.75" customHeight="1">
      <c r="A473" s="33"/>
      <c r="B473" s="141"/>
      <c r="C473" s="142" t="s">
        <v>552</v>
      </c>
      <c r="D473" s="142" t="s">
        <v>125</v>
      </c>
      <c r="E473" s="143" t="s">
        <v>553</v>
      </c>
      <c r="F473" s="144" t="s">
        <v>554</v>
      </c>
      <c r="G473" s="145" t="s">
        <v>136</v>
      </c>
      <c r="H473" s="146">
        <v>228.78</v>
      </c>
      <c r="I473" s="147"/>
      <c r="J473" s="148">
        <f>ROUND(I473*H473,2)</f>
        <v>0</v>
      </c>
      <c r="K473" s="149"/>
      <c r="L473" s="34"/>
      <c r="M473" s="150" t="s">
        <v>1</v>
      </c>
      <c r="N473" s="151" t="s">
        <v>40</v>
      </c>
      <c r="O473" s="59"/>
      <c r="P473" s="152">
        <f>O473*H473</f>
        <v>0</v>
      </c>
      <c r="Q473" s="152">
        <v>1.6000000000000001E-4</v>
      </c>
      <c r="R473" s="152">
        <f>Q473*H473</f>
        <v>3.66048E-2</v>
      </c>
      <c r="S473" s="152">
        <v>0</v>
      </c>
      <c r="T473" s="153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54" t="s">
        <v>271</v>
      </c>
      <c r="AT473" s="154" t="s">
        <v>125</v>
      </c>
      <c r="AU473" s="154" t="s">
        <v>130</v>
      </c>
      <c r="AY473" s="18" t="s">
        <v>122</v>
      </c>
      <c r="BE473" s="155">
        <f>IF(N473="základná",J473,0)</f>
        <v>0</v>
      </c>
      <c r="BF473" s="155">
        <f>IF(N473="znížená",J473,0)</f>
        <v>0</v>
      </c>
      <c r="BG473" s="155">
        <f>IF(N473="zákl. prenesená",J473,0)</f>
        <v>0</v>
      </c>
      <c r="BH473" s="155">
        <f>IF(N473="zníž. prenesená",J473,0)</f>
        <v>0</v>
      </c>
      <c r="BI473" s="155">
        <f>IF(N473="nulová",J473,0)</f>
        <v>0</v>
      </c>
      <c r="BJ473" s="18" t="s">
        <v>130</v>
      </c>
      <c r="BK473" s="155">
        <f>ROUND(I473*H473,2)</f>
        <v>0</v>
      </c>
      <c r="BL473" s="18" t="s">
        <v>271</v>
      </c>
      <c r="BM473" s="154" t="s">
        <v>555</v>
      </c>
    </row>
    <row r="474" spans="1:65" s="14" customFormat="1">
      <c r="B474" s="165"/>
      <c r="D474" s="157" t="s">
        <v>132</v>
      </c>
      <c r="E474" s="166" t="s">
        <v>1</v>
      </c>
      <c r="F474" s="167" t="s">
        <v>492</v>
      </c>
      <c r="H474" s="166" t="s">
        <v>1</v>
      </c>
      <c r="I474" s="168"/>
      <c r="L474" s="165"/>
      <c r="M474" s="169"/>
      <c r="N474" s="170"/>
      <c r="O474" s="170"/>
      <c r="P474" s="170"/>
      <c r="Q474" s="170"/>
      <c r="R474" s="170"/>
      <c r="S474" s="170"/>
      <c r="T474" s="171"/>
      <c r="AT474" s="166" t="s">
        <v>132</v>
      </c>
      <c r="AU474" s="166" t="s">
        <v>130</v>
      </c>
      <c r="AV474" s="14" t="s">
        <v>79</v>
      </c>
      <c r="AW474" s="14" t="s">
        <v>30</v>
      </c>
      <c r="AX474" s="14" t="s">
        <v>74</v>
      </c>
      <c r="AY474" s="166" t="s">
        <v>122</v>
      </c>
    </row>
    <row r="475" spans="1:65" s="13" customFormat="1">
      <c r="B475" s="156"/>
      <c r="D475" s="157" t="s">
        <v>132</v>
      </c>
      <c r="E475" s="158" t="s">
        <v>1</v>
      </c>
      <c r="F475" s="159" t="s">
        <v>415</v>
      </c>
      <c r="H475" s="160">
        <v>228.78</v>
      </c>
      <c r="I475" s="161"/>
      <c r="L475" s="156"/>
      <c r="M475" s="162"/>
      <c r="N475" s="163"/>
      <c r="O475" s="163"/>
      <c r="P475" s="163"/>
      <c r="Q475" s="163"/>
      <c r="R475" s="163"/>
      <c r="S475" s="163"/>
      <c r="T475" s="164"/>
      <c r="AT475" s="158" t="s">
        <v>132</v>
      </c>
      <c r="AU475" s="158" t="s">
        <v>130</v>
      </c>
      <c r="AV475" s="13" t="s">
        <v>130</v>
      </c>
      <c r="AW475" s="13" t="s">
        <v>30</v>
      </c>
      <c r="AX475" s="13" t="s">
        <v>79</v>
      </c>
      <c r="AY475" s="158" t="s">
        <v>122</v>
      </c>
    </row>
    <row r="476" spans="1:65" s="2" customFormat="1" ht="21.75" customHeight="1">
      <c r="A476" s="33"/>
      <c r="B476" s="141"/>
      <c r="C476" s="188" t="s">
        <v>556</v>
      </c>
      <c r="D476" s="188" t="s">
        <v>272</v>
      </c>
      <c r="E476" s="189" t="s">
        <v>557</v>
      </c>
      <c r="F476" s="190" t="s">
        <v>558</v>
      </c>
      <c r="G476" s="191" t="s">
        <v>136</v>
      </c>
      <c r="H476" s="192">
        <v>240.21899999999999</v>
      </c>
      <c r="I476" s="193"/>
      <c r="J476" s="194">
        <f>ROUND(I476*H476,2)</f>
        <v>0</v>
      </c>
      <c r="K476" s="195"/>
      <c r="L476" s="196"/>
      <c r="M476" s="197" t="s">
        <v>1</v>
      </c>
      <c r="N476" s="198" t="s">
        <v>40</v>
      </c>
      <c r="O476" s="59"/>
      <c r="P476" s="152">
        <f>O476*H476</f>
        <v>0</v>
      </c>
      <c r="Q476" s="152">
        <v>5.7999999999999996E-3</v>
      </c>
      <c r="R476" s="152">
        <f>Q476*H476</f>
        <v>1.3932701999999999</v>
      </c>
      <c r="S476" s="152">
        <v>0</v>
      </c>
      <c r="T476" s="153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54" t="s">
        <v>370</v>
      </c>
      <c r="AT476" s="154" t="s">
        <v>272</v>
      </c>
      <c r="AU476" s="154" t="s">
        <v>130</v>
      </c>
      <c r="AY476" s="18" t="s">
        <v>122</v>
      </c>
      <c r="BE476" s="155">
        <f>IF(N476="základná",J476,0)</f>
        <v>0</v>
      </c>
      <c r="BF476" s="155">
        <f>IF(N476="znížená",J476,0)</f>
        <v>0</v>
      </c>
      <c r="BG476" s="155">
        <f>IF(N476="zákl. prenesená",J476,0)</f>
        <v>0</v>
      </c>
      <c r="BH476" s="155">
        <f>IF(N476="zníž. prenesená",J476,0)</f>
        <v>0</v>
      </c>
      <c r="BI476" s="155">
        <f>IF(N476="nulová",J476,0)</f>
        <v>0</v>
      </c>
      <c r="BJ476" s="18" t="s">
        <v>130</v>
      </c>
      <c r="BK476" s="155">
        <f>ROUND(I476*H476,2)</f>
        <v>0</v>
      </c>
      <c r="BL476" s="18" t="s">
        <v>271</v>
      </c>
      <c r="BM476" s="154" t="s">
        <v>559</v>
      </c>
    </row>
    <row r="477" spans="1:65" s="13" customFormat="1">
      <c r="B477" s="156"/>
      <c r="D477" s="157" t="s">
        <v>132</v>
      </c>
      <c r="E477" s="158" t="s">
        <v>1</v>
      </c>
      <c r="F477" s="159" t="s">
        <v>560</v>
      </c>
      <c r="H477" s="160">
        <v>240.21899999999999</v>
      </c>
      <c r="I477" s="161"/>
      <c r="L477" s="156"/>
      <c r="M477" s="162"/>
      <c r="N477" s="163"/>
      <c r="O477" s="163"/>
      <c r="P477" s="163"/>
      <c r="Q477" s="163"/>
      <c r="R477" s="163"/>
      <c r="S477" s="163"/>
      <c r="T477" s="164"/>
      <c r="AT477" s="158" t="s">
        <v>132</v>
      </c>
      <c r="AU477" s="158" t="s">
        <v>130</v>
      </c>
      <c r="AV477" s="13" t="s">
        <v>130</v>
      </c>
      <c r="AW477" s="13" t="s">
        <v>30</v>
      </c>
      <c r="AX477" s="13" t="s">
        <v>79</v>
      </c>
      <c r="AY477" s="158" t="s">
        <v>122</v>
      </c>
    </row>
    <row r="478" spans="1:65" s="2" customFormat="1" ht="21.75" customHeight="1">
      <c r="A478" s="33"/>
      <c r="B478" s="141"/>
      <c r="C478" s="142" t="s">
        <v>561</v>
      </c>
      <c r="D478" s="142" t="s">
        <v>125</v>
      </c>
      <c r="E478" s="143" t="s">
        <v>562</v>
      </c>
      <c r="F478" s="144" t="s">
        <v>563</v>
      </c>
      <c r="G478" s="145" t="s">
        <v>393</v>
      </c>
      <c r="H478" s="146">
        <v>95.9</v>
      </c>
      <c r="I478" s="147"/>
      <c r="J478" s="148">
        <f>ROUND(I478*H478,2)</f>
        <v>0</v>
      </c>
      <c r="K478" s="149"/>
      <c r="L478" s="34"/>
      <c r="M478" s="150" t="s">
        <v>1</v>
      </c>
      <c r="N478" s="151" t="s">
        <v>40</v>
      </c>
      <c r="O478" s="59"/>
      <c r="P478" s="152">
        <f>O478*H478</f>
        <v>0</v>
      </c>
      <c r="Q478" s="152">
        <v>8.9999999999999998E-4</v>
      </c>
      <c r="R478" s="152">
        <f>Q478*H478</f>
        <v>8.6309999999999998E-2</v>
      </c>
      <c r="S478" s="152">
        <v>0</v>
      </c>
      <c r="T478" s="153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4" t="s">
        <v>271</v>
      </c>
      <c r="AT478" s="154" t="s">
        <v>125</v>
      </c>
      <c r="AU478" s="154" t="s">
        <v>130</v>
      </c>
      <c r="AY478" s="18" t="s">
        <v>122</v>
      </c>
      <c r="BE478" s="155">
        <f>IF(N478="základná",J478,0)</f>
        <v>0</v>
      </c>
      <c r="BF478" s="155">
        <f>IF(N478="znížená",J478,0)</f>
        <v>0</v>
      </c>
      <c r="BG478" s="155">
        <f>IF(N478="zákl. prenesená",J478,0)</f>
        <v>0</v>
      </c>
      <c r="BH478" s="155">
        <f>IF(N478="zníž. prenesená",J478,0)</f>
        <v>0</v>
      </c>
      <c r="BI478" s="155">
        <f>IF(N478="nulová",J478,0)</f>
        <v>0</v>
      </c>
      <c r="BJ478" s="18" t="s">
        <v>130</v>
      </c>
      <c r="BK478" s="155">
        <f>ROUND(I478*H478,2)</f>
        <v>0</v>
      </c>
      <c r="BL478" s="18" t="s">
        <v>271</v>
      </c>
      <c r="BM478" s="154" t="s">
        <v>564</v>
      </c>
    </row>
    <row r="479" spans="1:65" s="14" customFormat="1">
      <c r="B479" s="165"/>
      <c r="D479" s="157" t="s">
        <v>132</v>
      </c>
      <c r="E479" s="166" t="s">
        <v>1</v>
      </c>
      <c r="F479" s="167" t="s">
        <v>565</v>
      </c>
      <c r="H479" s="166" t="s">
        <v>1</v>
      </c>
      <c r="I479" s="168"/>
      <c r="L479" s="165"/>
      <c r="M479" s="169"/>
      <c r="N479" s="170"/>
      <c r="O479" s="170"/>
      <c r="P479" s="170"/>
      <c r="Q479" s="170"/>
      <c r="R479" s="170"/>
      <c r="S479" s="170"/>
      <c r="T479" s="171"/>
      <c r="AT479" s="166" t="s">
        <v>132</v>
      </c>
      <c r="AU479" s="166" t="s">
        <v>130</v>
      </c>
      <c r="AV479" s="14" t="s">
        <v>79</v>
      </c>
      <c r="AW479" s="14" t="s">
        <v>30</v>
      </c>
      <c r="AX479" s="14" t="s">
        <v>74</v>
      </c>
      <c r="AY479" s="166" t="s">
        <v>122</v>
      </c>
    </row>
    <row r="480" spans="1:65" s="13" customFormat="1">
      <c r="B480" s="156"/>
      <c r="D480" s="157" t="s">
        <v>132</v>
      </c>
      <c r="E480" s="158" t="s">
        <v>1</v>
      </c>
      <c r="F480" s="159" t="s">
        <v>566</v>
      </c>
      <c r="H480" s="160">
        <v>84.2</v>
      </c>
      <c r="I480" s="161"/>
      <c r="L480" s="156"/>
      <c r="M480" s="162"/>
      <c r="N480" s="163"/>
      <c r="O480" s="163"/>
      <c r="P480" s="163"/>
      <c r="Q480" s="163"/>
      <c r="R480" s="163"/>
      <c r="S480" s="163"/>
      <c r="T480" s="164"/>
      <c r="AT480" s="158" t="s">
        <v>132</v>
      </c>
      <c r="AU480" s="158" t="s">
        <v>130</v>
      </c>
      <c r="AV480" s="13" t="s">
        <v>130</v>
      </c>
      <c r="AW480" s="13" t="s">
        <v>30</v>
      </c>
      <c r="AX480" s="13" t="s">
        <v>74</v>
      </c>
      <c r="AY480" s="158" t="s">
        <v>122</v>
      </c>
    </row>
    <row r="481" spans="1:65" s="14" customFormat="1">
      <c r="B481" s="165"/>
      <c r="D481" s="157" t="s">
        <v>132</v>
      </c>
      <c r="E481" s="166" t="s">
        <v>1</v>
      </c>
      <c r="F481" s="167" t="s">
        <v>567</v>
      </c>
      <c r="H481" s="166" t="s">
        <v>1</v>
      </c>
      <c r="I481" s="168"/>
      <c r="L481" s="165"/>
      <c r="M481" s="169"/>
      <c r="N481" s="170"/>
      <c r="O481" s="170"/>
      <c r="P481" s="170"/>
      <c r="Q481" s="170"/>
      <c r="R481" s="170"/>
      <c r="S481" s="170"/>
      <c r="T481" s="171"/>
      <c r="AT481" s="166" t="s">
        <v>132</v>
      </c>
      <c r="AU481" s="166" t="s">
        <v>130</v>
      </c>
      <c r="AV481" s="14" t="s">
        <v>79</v>
      </c>
      <c r="AW481" s="14" t="s">
        <v>30</v>
      </c>
      <c r="AX481" s="14" t="s">
        <v>74</v>
      </c>
      <c r="AY481" s="166" t="s">
        <v>122</v>
      </c>
    </row>
    <row r="482" spans="1:65" s="13" customFormat="1">
      <c r="B482" s="156"/>
      <c r="D482" s="157" t="s">
        <v>132</v>
      </c>
      <c r="E482" s="158" t="s">
        <v>1</v>
      </c>
      <c r="F482" s="159" t="s">
        <v>568</v>
      </c>
      <c r="H482" s="160">
        <v>11.7</v>
      </c>
      <c r="I482" s="161"/>
      <c r="L482" s="156"/>
      <c r="M482" s="162"/>
      <c r="N482" s="163"/>
      <c r="O482" s="163"/>
      <c r="P482" s="163"/>
      <c r="Q482" s="163"/>
      <c r="R482" s="163"/>
      <c r="S482" s="163"/>
      <c r="T482" s="164"/>
      <c r="AT482" s="158" t="s">
        <v>132</v>
      </c>
      <c r="AU482" s="158" t="s">
        <v>130</v>
      </c>
      <c r="AV482" s="13" t="s">
        <v>130</v>
      </c>
      <c r="AW482" s="13" t="s">
        <v>30</v>
      </c>
      <c r="AX482" s="13" t="s">
        <v>74</v>
      </c>
      <c r="AY482" s="158" t="s">
        <v>122</v>
      </c>
    </row>
    <row r="483" spans="1:65" s="15" customFormat="1">
      <c r="B483" s="172"/>
      <c r="D483" s="157" t="s">
        <v>132</v>
      </c>
      <c r="E483" s="173" t="s">
        <v>1</v>
      </c>
      <c r="F483" s="174" t="s">
        <v>143</v>
      </c>
      <c r="H483" s="175">
        <v>95.9</v>
      </c>
      <c r="I483" s="176"/>
      <c r="L483" s="172"/>
      <c r="M483" s="177"/>
      <c r="N483" s="178"/>
      <c r="O483" s="178"/>
      <c r="P483" s="178"/>
      <c r="Q483" s="178"/>
      <c r="R483" s="178"/>
      <c r="S483" s="178"/>
      <c r="T483" s="179"/>
      <c r="AT483" s="173" t="s">
        <v>132</v>
      </c>
      <c r="AU483" s="173" t="s">
        <v>130</v>
      </c>
      <c r="AV483" s="15" t="s">
        <v>129</v>
      </c>
      <c r="AW483" s="15" t="s">
        <v>30</v>
      </c>
      <c r="AX483" s="15" t="s">
        <v>79</v>
      </c>
      <c r="AY483" s="173" t="s">
        <v>122</v>
      </c>
    </row>
    <row r="484" spans="1:65" s="2" customFormat="1" ht="44.25" customHeight="1">
      <c r="A484" s="33"/>
      <c r="B484" s="141"/>
      <c r="C484" s="142" t="s">
        <v>569</v>
      </c>
      <c r="D484" s="142" t="s">
        <v>125</v>
      </c>
      <c r="E484" s="143" t="s">
        <v>570</v>
      </c>
      <c r="F484" s="144" t="s">
        <v>571</v>
      </c>
      <c r="G484" s="145" t="s">
        <v>393</v>
      </c>
      <c r="H484" s="146">
        <v>265</v>
      </c>
      <c r="I484" s="147"/>
      <c r="J484" s="148">
        <f>ROUND(I484*H484,2)</f>
        <v>0</v>
      </c>
      <c r="K484" s="149"/>
      <c r="L484" s="34"/>
      <c r="M484" s="150" t="s">
        <v>1</v>
      </c>
      <c r="N484" s="151" t="s">
        <v>40</v>
      </c>
      <c r="O484" s="59"/>
      <c r="P484" s="152">
        <f>O484*H484</f>
        <v>0</v>
      </c>
      <c r="Q484" s="152">
        <v>6.3699999999999998E-3</v>
      </c>
      <c r="R484" s="152">
        <f>Q484*H484</f>
        <v>1.6880500000000001</v>
      </c>
      <c r="S484" s="152">
        <v>0</v>
      </c>
      <c r="T484" s="153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54" t="s">
        <v>271</v>
      </c>
      <c r="AT484" s="154" t="s">
        <v>125</v>
      </c>
      <c r="AU484" s="154" t="s">
        <v>130</v>
      </c>
      <c r="AY484" s="18" t="s">
        <v>122</v>
      </c>
      <c r="BE484" s="155">
        <f>IF(N484="základná",J484,0)</f>
        <v>0</v>
      </c>
      <c r="BF484" s="155">
        <f>IF(N484="znížená",J484,0)</f>
        <v>0</v>
      </c>
      <c r="BG484" s="155">
        <f>IF(N484="zákl. prenesená",J484,0)</f>
        <v>0</v>
      </c>
      <c r="BH484" s="155">
        <f>IF(N484="zníž. prenesená",J484,0)</f>
        <v>0</v>
      </c>
      <c r="BI484" s="155">
        <f>IF(N484="nulová",J484,0)</f>
        <v>0</v>
      </c>
      <c r="BJ484" s="18" t="s">
        <v>130</v>
      </c>
      <c r="BK484" s="155">
        <f>ROUND(I484*H484,2)</f>
        <v>0</v>
      </c>
      <c r="BL484" s="18" t="s">
        <v>271</v>
      </c>
      <c r="BM484" s="154" t="s">
        <v>572</v>
      </c>
    </row>
    <row r="485" spans="1:65" s="2" customFormat="1" ht="21.75" customHeight="1">
      <c r="A485" s="33"/>
      <c r="B485" s="141"/>
      <c r="C485" s="142" t="s">
        <v>573</v>
      </c>
      <c r="D485" s="142" t="s">
        <v>125</v>
      </c>
      <c r="E485" s="143" t="s">
        <v>574</v>
      </c>
      <c r="F485" s="144" t="s">
        <v>575</v>
      </c>
      <c r="G485" s="145" t="s">
        <v>269</v>
      </c>
      <c r="H485" s="146">
        <v>2</v>
      </c>
      <c r="I485" s="147"/>
      <c r="J485" s="148">
        <f>ROUND(I485*H485,2)</f>
        <v>0</v>
      </c>
      <c r="K485" s="149"/>
      <c r="L485" s="34"/>
      <c r="M485" s="150" t="s">
        <v>1</v>
      </c>
      <c r="N485" s="151" t="s">
        <v>40</v>
      </c>
      <c r="O485" s="59"/>
      <c r="P485" s="152">
        <f>O485*H485</f>
        <v>0</v>
      </c>
      <c r="Q485" s="152">
        <v>2.9999999999999997E-4</v>
      </c>
      <c r="R485" s="152">
        <f>Q485*H485</f>
        <v>5.9999999999999995E-4</v>
      </c>
      <c r="S485" s="152">
        <v>0</v>
      </c>
      <c r="T485" s="153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54" t="s">
        <v>271</v>
      </c>
      <c r="AT485" s="154" t="s">
        <v>125</v>
      </c>
      <c r="AU485" s="154" t="s">
        <v>130</v>
      </c>
      <c r="AY485" s="18" t="s">
        <v>122</v>
      </c>
      <c r="BE485" s="155">
        <f>IF(N485="základná",J485,0)</f>
        <v>0</v>
      </c>
      <c r="BF485" s="155">
        <f>IF(N485="znížená",J485,0)</f>
        <v>0</v>
      </c>
      <c r="BG485" s="155">
        <f>IF(N485="zákl. prenesená",J485,0)</f>
        <v>0</v>
      </c>
      <c r="BH485" s="155">
        <f>IF(N485="zníž. prenesená",J485,0)</f>
        <v>0</v>
      </c>
      <c r="BI485" s="155">
        <f>IF(N485="nulová",J485,0)</f>
        <v>0</v>
      </c>
      <c r="BJ485" s="18" t="s">
        <v>130</v>
      </c>
      <c r="BK485" s="155">
        <f>ROUND(I485*H485,2)</f>
        <v>0</v>
      </c>
      <c r="BL485" s="18" t="s">
        <v>271</v>
      </c>
      <c r="BM485" s="154" t="s">
        <v>576</v>
      </c>
    </row>
    <row r="486" spans="1:65" s="2" customFormat="1" ht="21.75" customHeight="1">
      <c r="A486" s="33"/>
      <c r="B486" s="141"/>
      <c r="C486" s="142" t="s">
        <v>577</v>
      </c>
      <c r="D486" s="142" t="s">
        <v>125</v>
      </c>
      <c r="E486" s="143" t="s">
        <v>578</v>
      </c>
      <c r="F486" s="144" t="s">
        <v>579</v>
      </c>
      <c r="G486" s="145" t="s">
        <v>525</v>
      </c>
      <c r="H486" s="147"/>
      <c r="I486" s="147"/>
      <c r="J486" s="148">
        <f>ROUND(I486*H486,2)</f>
        <v>0</v>
      </c>
      <c r="K486" s="149"/>
      <c r="L486" s="34"/>
      <c r="M486" s="150" t="s">
        <v>1</v>
      </c>
      <c r="N486" s="151" t="s">
        <v>40</v>
      </c>
      <c r="O486" s="59"/>
      <c r="P486" s="152">
        <f>O486*H486</f>
        <v>0</v>
      </c>
      <c r="Q486" s="152">
        <v>0</v>
      </c>
      <c r="R486" s="152">
        <f>Q486*H486</f>
        <v>0</v>
      </c>
      <c r="S486" s="152">
        <v>0</v>
      </c>
      <c r="T486" s="153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54" t="s">
        <v>271</v>
      </c>
      <c r="AT486" s="154" t="s">
        <v>125</v>
      </c>
      <c r="AU486" s="154" t="s">
        <v>130</v>
      </c>
      <c r="AY486" s="18" t="s">
        <v>122</v>
      </c>
      <c r="BE486" s="155">
        <f>IF(N486="základná",J486,0)</f>
        <v>0</v>
      </c>
      <c r="BF486" s="155">
        <f>IF(N486="znížená",J486,0)</f>
        <v>0</v>
      </c>
      <c r="BG486" s="155">
        <f>IF(N486="zákl. prenesená",J486,0)</f>
        <v>0</v>
      </c>
      <c r="BH486" s="155">
        <f>IF(N486="zníž. prenesená",J486,0)</f>
        <v>0</v>
      </c>
      <c r="BI486" s="155">
        <f>IF(N486="nulová",J486,0)</f>
        <v>0</v>
      </c>
      <c r="BJ486" s="18" t="s">
        <v>130</v>
      </c>
      <c r="BK486" s="155">
        <f>ROUND(I486*H486,2)</f>
        <v>0</v>
      </c>
      <c r="BL486" s="18" t="s">
        <v>271</v>
      </c>
      <c r="BM486" s="154" t="s">
        <v>580</v>
      </c>
    </row>
    <row r="487" spans="1:65" s="12" customFormat="1" ht="22.75" customHeight="1">
      <c r="B487" s="128"/>
      <c r="D487" s="129" t="s">
        <v>73</v>
      </c>
      <c r="E487" s="139" t="s">
        <v>581</v>
      </c>
      <c r="F487" s="139" t="s">
        <v>582</v>
      </c>
      <c r="I487" s="131"/>
      <c r="J487" s="140">
        <f>BK487</f>
        <v>0</v>
      </c>
      <c r="L487" s="128"/>
      <c r="M487" s="133"/>
      <c r="N487" s="134"/>
      <c r="O487" s="134"/>
      <c r="P487" s="135">
        <f>SUM(P488:P493)</f>
        <v>0</v>
      </c>
      <c r="Q487" s="134"/>
      <c r="R487" s="135">
        <f>SUM(R488:R493)</f>
        <v>0.69086639999999999</v>
      </c>
      <c r="S487" s="134"/>
      <c r="T487" s="136">
        <f>SUM(T488:T493)</f>
        <v>0</v>
      </c>
      <c r="AR487" s="129" t="s">
        <v>130</v>
      </c>
      <c r="AT487" s="137" t="s">
        <v>73</v>
      </c>
      <c r="AU487" s="137" t="s">
        <v>79</v>
      </c>
      <c r="AY487" s="129" t="s">
        <v>122</v>
      </c>
      <c r="BK487" s="138">
        <f>SUM(BK488:BK493)</f>
        <v>0</v>
      </c>
    </row>
    <row r="488" spans="1:65" s="2" customFormat="1" ht="16.5" customHeight="1">
      <c r="A488" s="33"/>
      <c r="B488" s="141"/>
      <c r="C488" s="142" t="s">
        <v>583</v>
      </c>
      <c r="D488" s="142" t="s">
        <v>125</v>
      </c>
      <c r="E488" s="143" t="s">
        <v>584</v>
      </c>
      <c r="F488" s="144" t="s">
        <v>585</v>
      </c>
      <c r="G488" s="145" t="s">
        <v>136</v>
      </c>
      <c r="H488" s="146">
        <v>99.12</v>
      </c>
      <c r="I488" s="147"/>
      <c r="J488" s="148">
        <f>ROUND(I488*H488,2)</f>
        <v>0</v>
      </c>
      <c r="K488" s="149"/>
      <c r="L488" s="34"/>
      <c r="M488" s="150" t="s">
        <v>1</v>
      </c>
      <c r="N488" s="151" t="s">
        <v>40</v>
      </c>
      <c r="O488" s="59"/>
      <c r="P488" s="152">
        <f>O488*H488</f>
        <v>0</v>
      </c>
      <c r="Q488" s="152">
        <v>4.0000000000000003E-5</v>
      </c>
      <c r="R488" s="152">
        <f>Q488*H488</f>
        <v>3.9648000000000001E-3</v>
      </c>
      <c r="S488" s="152">
        <v>0</v>
      </c>
      <c r="T488" s="153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54" t="s">
        <v>271</v>
      </c>
      <c r="AT488" s="154" t="s">
        <v>125</v>
      </c>
      <c r="AU488" s="154" t="s">
        <v>130</v>
      </c>
      <c r="AY488" s="18" t="s">
        <v>122</v>
      </c>
      <c r="BE488" s="155">
        <f>IF(N488="základná",J488,0)</f>
        <v>0</v>
      </c>
      <c r="BF488" s="155">
        <f>IF(N488="znížená",J488,0)</f>
        <v>0</v>
      </c>
      <c r="BG488" s="155">
        <f>IF(N488="zákl. prenesená",J488,0)</f>
        <v>0</v>
      </c>
      <c r="BH488" s="155">
        <f>IF(N488="zníž. prenesená",J488,0)</f>
        <v>0</v>
      </c>
      <c r="BI488" s="155">
        <f>IF(N488="nulová",J488,0)</f>
        <v>0</v>
      </c>
      <c r="BJ488" s="18" t="s">
        <v>130</v>
      </c>
      <c r="BK488" s="155">
        <f>ROUND(I488*H488,2)</f>
        <v>0</v>
      </c>
      <c r="BL488" s="18" t="s">
        <v>271</v>
      </c>
      <c r="BM488" s="154" t="s">
        <v>586</v>
      </c>
    </row>
    <row r="489" spans="1:65" s="14" customFormat="1">
      <c r="B489" s="165"/>
      <c r="D489" s="157" t="s">
        <v>132</v>
      </c>
      <c r="E489" s="166" t="s">
        <v>1</v>
      </c>
      <c r="F489" s="167" t="s">
        <v>400</v>
      </c>
      <c r="H489" s="166" t="s">
        <v>1</v>
      </c>
      <c r="I489" s="168"/>
      <c r="L489" s="165"/>
      <c r="M489" s="169"/>
      <c r="N489" s="170"/>
      <c r="O489" s="170"/>
      <c r="P489" s="170"/>
      <c r="Q489" s="170"/>
      <c r="R489" s="170"/>
      <c r="S489" s="170"/>
      <c r="T489" s="171"/>
      <c r="AT489" s="166" t="s">
        <v>132</v>
      </c>
      <c r="AU489" s="166" t="s">
        <v>130</v>
      </c>
      <c r="AV489" s="14" t="s">
        <v>79</v>
      </c>
      <c r="AW489" s="14" t="s">
        <v>30</v>
      </c>
      <c r="AX489" s="14" t="s">
        <v>74</v>
      </c>
      <c r="AY489" s="166" t="s">
        <v>122</v>
      </c>
    </row>
    <row r="490" spans="1:65" s="13" customFormat="1">
      <c r="B490" s="156"/>
      <c r="D490" s="157" t="s">
        <v>132</v>
      </c>
      <c r="E490" s="158" t="s">
        <v>1</v>
      </c>
      <c r="F490" s="159" t="s">
        <v>587</v>
      </c>
      <c r="H490" s="160">
        <v>99.12</v>
      </c>
      <c r="I490" s="161"/>
      <c r="L490" s="156"/>
      <c r="M490" s="162"/>
      <c r="N490" s="163"/>
      <c r="O490" s="163"/>
      <c r="P490" s="163"/>
      <c r="Q490" s="163"/>
      <c r="R490" s="163"/>
      <c r="S490" s="163"/>
      <c r="T490" s="164"/>
      <c r="AT490" s="158" t="s">
        <v>132</v>
      </c>
      <c r="AU490" s="158" t="s">
        <v>130</v>
      </c>
      <c r="AV490" s="13" t="s">
        <v>130</v>
      </c>
      <c r="AW490" s="13" t="s">
        <v>30</v>
      </c>
      <c r="AX490" s="13" t="s">
        <v>79</v>
      </c>
      <c r="AY490" s="158" t="s">
        <v>122</v>
      </c>
    </row>
    <row r="491" spans="1:65" s="2" customFormat="1" ht="21.75" customHeight="1">
      <c r="A491" s="33"/>
      <c r="B491" s="141"/>
      <c r="C491" s="188" t="s">
        <v>588</v>
      </c>
      <c r="D491" s="188" t="s">
        <v>272</v>
      </c>
      <c r="E491" s="189" t="s">
        <v>589</v>
      </c>
      <c r="F491" s="190" t="s">
        <v>590</v>
      </c>
      <c r="G491" s="191" t="s">
        <v>136</v>
      </c>
      <c r="H491" s="192">
        <v>104.07599999999999</v>
      </c>
      <c r="I491" s="193"/>
      <c r="J491" s="194">
        <f>ROUND(I491*H491,2)</f>
        <v>0</v>
      </c>
      <c r="K491" s="195"/>
      <c r="L491" s="196"/>
      <c r="M491" s="197" t="s">
        <v>1</v>
      </c>
      <c r="N491" s="198" t="s">
        <v>40</v>
      </c>
      <c r="O491" s="59"/>
      <c r="P491" s="152">
        <f>O491*H491</f>
        <v>0</v>
      </c>
      <c r="Q491" s="152">
        <v>6.6E-3</v>
      </c>
      <c r="R491" s="152">
        <f>Q491*H491</f>
        <v>0.6869016</v>
      </c>
      <c r="S491" s="152">
        <v>0</v>
      </c>
      <c r="T491" s="153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54" t="s">
        <v>370</v>
      </c>
      <c r="AT491" s="154" t="s">
        <v>272</v>
      </c>
      <c r="AU491" s="154" t="s">
        <v>130</v>
      </c>
      <c r="AY491" s="18" t="s">
        <v>122</v>
      </c>
      <c r="BE491" s="155">
        <f>IF(N491="základná",J491,0)</f>
        <v>0</v>
      </c>
      <c r="BF491" s="155">
        <f>IF(N491="znížená",J491,0)</f>
        <v>0</v>
      </c>
      <c r="BG491" s="155">
        <f>IF(N491="zákl. prenesená",J491,0)</f>
        <v>0</v>
      </c>
      <c r="BH491" s="155">
        <f>IF(N491="zníž. prenesená",J491,0)</f>
        <v>0</v>
      </c>
      <c r="BI491" s="155">
        <f>IF(N491="nulová",J491,0)</f>
        <v>0</v>
      </c>
      <c r="BJ491" s="18" t="s">
        <v>130</v>
      </c>
      <c r="BK491" s="155">
        <f>ROUND(I491*H491,2)</f>
        <v>0</v>
      </c>
      <c r="BL491" s="18" t="s">
        <v>271</v>
      </c>
      <c r="BM491" s="154" t="s">
        <v>591</v>
      </c>
    </row>
    <row r="492" spans="1:65" s="13" customFormat="1">
      <c r="B492" s="156"/>
      <c r="D492" s="157" t="s">
        <v>132</v>
      </c>
      <c r="F492" s="159" t="s">
        <v>592</v>
      </c>
      <c r="H492" s="160">
        <v>104.07599999999999</v>
      </c>
      <c r="I492" s="161"/>
      <c r="L492" s="156"/>
      <c r="M492" s="162"/>
      <c r="N492" s="163"/>
      <c r="O492" s="163"/>
      <c r="P492" s="163"/>
      <c r="Q492" s="163"/>
      <c r="R492" s="163"/>
      <c r="S492" s="163"/>
      <c r="T492" s="164"/>
      <c r="AT492" s="158" t="s">
        <v>132</v>
      </c>
      <c r="AU492" s="158" t="s">
        <v>130</v>
      </c>
      <c r="AV492" s="13" t="s">
        <v>130</v>
      </c>
      <c r="AW492" s="13" t="s">
        <v>3</v>
      </c>
      <c r="AX492" s="13" t="s">
        <v>79</v>
      </c>
      <c r="AY492" s="158" t="s">
        <v>122</v>
      </c>
    </row>
    <row r="493" spans="1:65" s="2" customFormat="1" ht="21.75" customHeight="1">
      <c r="A493" s="33"/>
      <c r="B493" s="141"/>
      <c r="C493" s="142" t="s">
        <v>593</v>
      </c>
      <c r="D493" s="142" t="s">
        <v>125</v>
      </c>
      <c r="E493" s="143" t="s">
        <v>594</v>
      </c>
      <c r="F493" s="144" t="s">
        <v>595</v>
      </c>
      <c r="G493" s="145" t="s">
        <v>525</v>
      </c>
      <c r="H493" s="147"/>
      <c r="I493" s="147"/>
      <c r="J493" s="148">
        <f>ROUND(I493*H493,2)</f>
        <v>0</v>
      </c>
      <c r="K493" s="149"/>
      <c r="L493" s="34"/>
      <c r="M493" s="150" t="s">
        <v>1</v>
      </c>
      <c r="N493" s="151" t="s">
        <v>40</v>
      </c>
      <c r="O493" s="59"/>
      <c r="P493" s="152">
        <f>O493*H493</f>
        <v>0</v>
      </c>
      <c r="Q493" s="152">
        <v>0</v>
      </c>
      <c r="R493" s="152">
        <f>Q493*H493</f>
        <v>0</v>
      </c>
      <c r="S493" s="152">
        <v>0</v>
      </c>
      <c r="T493" s="153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54" t="s">
        <v>271</v>
      </c>
      <c r="AT493" s="154" t="s">
        <v>125</v>
      </c>
      <c r="AU493" s="154" t="s">
        <v>130</v>
      </c>
      <c r="AY493" s="18" t="s">
        <v>122</v>
      </c>
      <c r="BE493" s="155">
        <f>IF(N493="základná",J493,0)</f>
        <v>0</v>
      </c>
      <c r="BF493" s="155">
        <f>IF(N493="znížená",J493,0)</f>
        <v>0</v>
      </c>
      <c r="BG493" s="155">
        <f>IF(N493="zákl. prenesená",J493,0)</f>
        <v>0</v>
      </c>
      <c r="BH493" s="155">
        <f>IF(N493="zníž. prenesená",J493,0)</f>
        <v>0</v>
      </c>
      <c r="BI493" s="155">
        <f>IF(N493="nulová",J493,0)</f>
        <v>0</v>
      </c>
      <c r="BJ493" s="18" t="s">
        <v>130</v>
      </c>
      <c r="BK493" s="155">
        <f>ROUND(I493*H493,2)</f>
        <v>0</v>
      </c>
      <c r="BL493" s="18" t="s">
        <v>271</v>
      </c>
      <c r="BM493" s="154" t="s">
        <v>596</v>
      </c>
    </row>
    <row r="494" spans="1:65" s="12" customFormat="1" ht="22.75" customHeight="1">
      <c r="B494" s="128"/>
      <c r="D494" s="129" t="s">
        <v>73</v>
      </c>
      <c r="E494" s="139" t="s">
        <v>597</v>
      </c>
      <c r="F494" s="139" t="s">
        <v>598</v>
      </c>
      <c r="I494" s="131"/>
      <c r="J494" s="140">
        <f>BK494</f>
        <v>0</v>
      </c>
      <c r="L494" s="128"/>
      <c r="M494" s="133"/>
      <c r="N494" s="134"/>
      <c r="O494" s="134"/>
      <c r="P494" s="135">
        <f>SUM(P495:P521)</f>
        <v>0</v>
      </c>
      <c r="Q494" s="134"/>
      <c r="R494" s="135">
        <f>SUM(R495:R521)</f>
        <v>6.8148760000000008</v>
      </c>
      <c r="S494" s="134"/>
      <c r="T494" s="136">
        <f>SUM(T495:T521)</f>
        <v>0</v>
      </c>
      <c r="AR494" s="129" t="s">
        <v>130</v>
      </c>
      <c r="AT494" s="137" t="s">
        <v>73</v>
      </c>
      <c r="AU494" s="137" t="s">
        <v>79</v>
      </c>
      <c r="AY494" s="129" t="s">
        <v>122</v>
      </c>
      <c r="BK494" s="138">
        <f>SUM(BK495:BK521)</f>
        <v>0</v>
      </c>
    </row>
    <row r="495" spans="1:65" s="2" customFormat="1" ht="44.25" customHeight="1">
      <c r="A495" s="33"/>
      <c r="B495" s="141"/>
      <c r="C495" s="142" t="s">
        <v>599</v>
      </c>
      <c r="D495" s="142" t="s">
        <v>125</v>
      </c>
      <c r="E495" s="143" t="s">
        <v>600</v>
      </c>
      <c r="F495" s="144" t="s">
        <v>601</v>
      </c>
      <c r="G495" s="145" t="s">
        <v>269</v>
      </c>
      <c r="H495" s="146">
        <v>1</v>
      </c>
      <c r="I495" s="147"/>
      <c r="J495" s="148">
        <f t="shared" ref="J495:J515" si="20">ROUND(I495*H495,2)</f>
        <v>0</v>
      </c>
      <c r="K495" s="149"/>
      <c r="L495" s="34"/>
      <c r="M495" s="150" t="s">
        <v>1</v>
      </c>
      <c r="N495" s="151" t="s">
        <v>40</v>
      </c>
      <c r="O495" s="59"/>
      <c r="P495" s="152">
        <f t="shared" ref="P495:P515" si="21">O495*H495</f>
        <v>0</v>
      </c>
      <c r="Q495" s="152">
        <v>1.7999999999999999E-2</v>
      </c>
      <c r="R495" s="152">
        <f t="shared" ref="R495:R515" si="22">Q495*H495</f>
        <v>1.7999999999999999E-2</v>
      </c>
      <c r="S495" s="152">
        <v>0</v>
      </c>
      <c r="T495" s="153">
        <f t="shared" ref="T495:T515" si="23"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54" t="s">
        <v>129</v>
      </c>
      <c r="AT495" s="154" t="s">
        <v>125</v>
      </c>
      <c r="AU495" s="154" t="s">
        <v>130</v>
      </c>
      <c r="AY495" s="18" t="s">
        <v>122</v>
      </c>
      <c r="BE495" s="155">
        <f t="shared" ref="BE495:BE515" si="24">IF(N495="základná",J495,0)</f>
        <v>0</v>
      </c>
      <c r="BF495" s="155">
        <f t="shared" ref="BF495:BF515" si="25">IF(N495="znížená",J495,0)</f>
        <v>0</v>
      </c>
      <c r="BG495" s="155">
        <f t="shared" ref="BG495:BG515" si="26">IF(N495="zákl. prenesená",J495,0)</f>
        <v>0</v>
      </c>
      <c r="BH495" s="155">
        <f t="shared" ref="BH495:BH515" si="27">IF(N495="zníž. prenesená",J495,0)</f>
        <v>0</v>
      </c>
      <c r="BI495" s="155">
        <f t="shared" ref="BI495:BI515" si="28">IF(N495="nulová",J495,0)</f>
        <v>0</v>
      </c>
      <c r="BJ495" s="18" t="s">
        <v>130</v>
      </c>
      <c r="BK495" s="155">
        <f t="shared" ref="BK495:BK515" si="29">ROUND(I495*H495,2)</f>
        <v>0</v>
      </c>
      <c r="BL495" s="18" t="s">
        <v>129</v>
      </c>
      <c r="BM495" s="154" t="s">
        <v>602</v>
      </c>
    </row>
    <row r="496" spans="1:65" s="2" customFormat="1" ht="44.25" customHeight="1">
      <c r="A496" s="33"/>
      <c r="B496" s="141"/>
      <c r="C496" s="142" t="s">
        <v>603</v>
      </c>
      <c r="D496" s="142" t="s">
        <v>125</v>
      </c>
      <c r="E496" s="143" t="s">
        <v>604</v>
      </c>
      <c r="F496" s="144" t="s">
        <v>605</v>
      </c>
      <c r="G496" s="145" t="s">
        <v>269</v>
      </c>
      <c r="H496" s="146">
        <v>1</v>
      </c>
      <c r="I496" s="147"/>
      <c r="J496" s="148">
        <f t="shared" si="20"/>
        <v>0</v>
      </c>
      <c r="K496" s="149"/>
      <c r="L496" s="34"/>
      <c r="M496" s="150" t="s">
        <v>1</v>
      </c>
      <c r="N496" s="151" t="s">
        <v>40</v>
      </c>
      <c r="O496" s="59"/>
      <c r="P496" s="152">
        <f t="shared" si="21"/>
        <v>0</v>
      </c>
      <c r="Q496" s="152">
        <v>1.7999999999999999E-2</v>
      </c>
      <c r="R496" s="152">
        <f t="shared" si="22"/>
        <v>1.7999999999999999E-2</v>
      </c>
      <c r="S496" s="152">
        <v>0</v>
      </c>
      <c r="T496" s="153">
        <f t="shared" si="23"/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54" t="s">
        <v>129</v>
      </c>
      <c r="AT496" s="154" t="s">
        <v>125</v>
      </c>
      <c r="AU496" s="154" t="s">
        <v>130</v>
      </c>
      <c r="AY496" s="18" t="s">
        <v>122</v>
      </c>
      <c r="BE496" s="155">
        <f t="shared" si="24"/>
        <v>0</v>
      </c>
      <c r="BF496" s="155">
        <f t="shared" si="25"/>
        <v>0</v>
      </c>
      <c r="BG496" s="155">
        <f t="shared" si="26"/>
        <v>0</v>
      </c>
      <c r="BH496" s="155">
        <f t="shared" si="27"/>
        <v>0</v>
      </c>
      <c r="BI496" s="155">
        <f t="shared" si="28"/>
        <v>0</v>
      </c>
      <c r="BJ496" s="18" t="s">
        <v>130</v>
      </c>
      <c r="BK496" s="155">
        <f t="shared" si="29"/>
        <v>0</v>
      </c>
      <c r="BL496" s="18" t="s">
        <v>129</v>
      </c>
      <c r="BM496" s="154" t="s">
        <v>606</v>
      </c>
    </row>
    <row r="497" spans="1:65" s="2" customFormat="1" ht="44.25" customHeight="1">
      <c r="A497" s="33"/>
      <c r="B497" s="141"/>
      <c r="C497" s="142" t="s">
        <v>607</v>
      </c>
      <c r="D497" s="142" t="s">
        <v>125</v>
      </c>
      <c r="E497" s="143" t="s">
        <v>608</v>
      </c>
      <c r="F497" s="144" t="s">
        <v>609</v>
      </c>
      <c r="G497" s="145" t="s">
        <v>269</v>
      </c>
      <c r="H497" s="146">
        <v>1</v>
      </c>
      <c r="I497" s="147"/>
      <c r="J497" s="148">
        <f t="shared" si="20"/>
        <v>0</v>
      </c>
      <c r="K497" s="149"/>
      <c r="L497" s="34"/>
      <c r="M497" s="150" t="s">
        <v>1</v>
      </c>
      <c r="N497" s="151" t="s">
        <v>40</v>
      </c>
      <c r="O497" s="59"/>
      <c r="P497" s="152">
        <f t="shared" si="21"/>
        <v>0</v>
      </c>
      <c r="Q497" s="152">
        <v>1.7999999999999999E-2</v>
      </c>
      <c r="R497" s="152">
        <f t="shared" si="22"/>
        <v>1.7999999999999999E-2</v>
      </c>
      <c r="S497" s="152">
        <v>0</v>
      </c>
      <c r="T497" s="153">
        <f t="shared" si="23"/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54" t="s">
        <v>129</v>
      </c>
      <c r="AT497" s="154" t="s">
        <v>125</v>
      </c>
      <c r="AU497" s="154" t="s">
        <v>130</v>
      </c>
      <c r="AY497" s="18" t="s">
        <v>122</v>
      </c>
      <c r="BE497" s="155">
        <f t="shared" si="24"/>
        <v>0</v>
      </c>
      <c r="BF497" s="155">
        <f t="shared" si="25"/>
        <v>0</v>
      </c>
      <c r="BG497" s="155">
        <f t="shared" si="26"/>
        <v>0</v>
      </c>
      <c r="BH497" s="155">
        <f t="shared" si="27"/>
        <v>0</v>
      </c>
      <c r="BI497" s="155">
        <f t="shared" si="28"/>
        <v>0</v>
      </c>
      <c r="BJ497" s="18" t="s">
        <v>130</v>
      </c>
      <c r="BK497" s="155">
        <f t="shared" si="29"/>
        <v>0</v>
      </c>
      <c r="BL497" s="18" t="s">
        <v>129</v>
      </c>
      <c r="BM497" s="154" t="s">
        <v>610</v>
      </c>
    </row>
    <row r="498" spans="1:65" s="2" customFormat="1" ht="44.25" customHeight="1">
      <c r="A498" s="33"/>
      <c r="B498" s="141"/>
      <c r="C498" s="142" t="s">
        <v>611</v>
      </c>
      <c r="D498" s="142" t="s">
        <v>125</v>
      </c>
      <c r="E498" s="143" t="s">
        <v>612</v>
      </c>
      <c r="F498" s="144" t="s">
        <v>613</v>
      </c>
      <c r="G498" s="145" t="s">
        <v>269</v>
      </c>
      <c r="H498" s="146">
        <v>4</v>
      </c>
      <c r="I498" s="147"/>
      <c r="J498" s="148">
        <f t="shared" si="20"/>
        <v>0</v>
      </c>
      <c r="K498" s="149"/>
      <c r="L498" s="34"/>
      <c r="M498" s="150" t="s">
        <v>1</v>
      </c>
      <c r="N498" s="151" t="s">
        <v>40</v>
      </c>
      <c r="O498" s="59"/>
      <c r="P498" s="152">
        <f t="shared" si="21"/>
        <v>0</v>
      </c>
      <c r="Q498" s="152">
        <v>1.7999999999999999E-2</v>
      </c>
      <c r="R498" s="152">
        <f t="shared" si="22"/>
        <v>7.1999999999999995E-2</v>
      </c>
      <c r="S498" s="152">
        <v>0</v>
      </c>
      <c r="T498" s="153">
        <f t="shared" si="23"/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54" t="s">
        <v>129</v>
      </c>
      <c r="AT498" s="154" t="s">
        <v>125</v>
      </c>
      <c r="AU498" s="154" t="s">
        <v>130</v>
      </c>
      <c r="AY498" s="18" t="s">
        <v>122</v>
      </c>
      <c r="BE498" s="155">
        <f t="shared" si="24"/>
        <v>0</v>
      </c>
      <c r="BF498" s="155">
        <f t="shared" si="25"/>
        <v>0</v>
      </c>
      <c r="BG498" s="155">
        <f t="shared" si="26"/>
        <v>0</v>
      </c>
      <c r="BH498" s="155">
        <f t="shared" si="27"/>
        <v>0</v>
      </c>
      <c r="BI498" s="155">
        <f t="shared" si="28"/>
        <v>0</v>
      </c>
      <c r="BJ498" s="18" t="s">
        <v>130</v>
      </c>
      <c r="BK498" s="155">
        <f t="shared" si="29"/>
        <v>0</v>
      </c>
      <c r="BL498" s="18" t="s">
        <v>129</v>
      </c>
      <c r="BM498" s="154" t="s">
        <v>614</v>
      </c>
    </row>
    <row r="499" spans="1:65" s="2" customFormat="1" ht="44.25" customHeight="1">
      <c r="A499" s="33"/>
      <c r="B499" s="141"/>
      <c r="C499" s="142" t="s">
        <v>615</v>
      </c>
      <c r="D499" s="142" t="s">
        <v>125</v>
      </c>
      <c r="E499" s="143" t="s">
        <v>616</v>
      </c>
      <c r="F499" s="144" t="s">
        <v>617</v>
      </c>
      <c r="G499" s="145" t="s">
        <v>269</v>
      </c>
      <c r="H499" s="146">
        <v>2</v>
      </c>
      <c r="I499" s="147"/>
      <c r="J499" s="148">
        <f t="shared" si="20"/>
        <v>0</v>
      </c>
      <c r="K499" s="149"/>
      <c r="L499" s="34"/>
      <c r="M499" s="150" t="s">
        <v>1</v>
      </c>
      <c r="N499" s="151" t="s">
        <v>40</v>
      </c>
      <c r="O499" s="59"/>
      <c r="P499" s="152">
        <f t="shared" si="21"/>
        <v>0</v>
      </c>
      <c r="Q499" s="152">
        <v>1.7999999999999999E-2</v>
      </c>
      <c r="R499" s="152">
        <f t="shared" si="22"/>
        <v>3.5999999999999997E-2</v>
      </c>
      <c r="S499" s="152">
        <v>0</v>
      </c>
      <c r="T499" s="153">
        <f t="shared" si="23"/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54" t="s">
        <v>129</v>
      </c>
      <c r="AT499" s="154" t="s">
        <v>125</v>
      </c>
      <c r="AU499" s="154" t="s">
        <v>130</v>
      </c>
      <c r="AY499" s="18" t="s">
        <v>122</v>
      </c>
      <c r="BE499" s="155">
        <f t="shared" si="24"/>
        <v>0</v>
      </c>
      <c r="BF499" s="155">
        <f t="shared" si="25"/>
        <v>0</v>
      </c>
      <c r="BG499" s="155">
        <f t="shared" si="26"/>
        <v>0</v>
      </c>
      <c r="BH499" s="155">
        <f t="shared" si="27"/>
        <v>0</v>
      </c>
      <c r="BI499" s="155">
        <f t="shared" si="28"/>
        <v>0</v>
      </c>
      <c r="BJ499" s="18" t="s">
        <v>130</v>
      </c>
      <c r="BK499" s="155">
        <f t="shared" si="29"/>
        <v>0</v>
      </c>
      <c r="BL499" s="18" t="s">
        <v>129</v>
      </c>
      <c r="BM499" s="154" t="s">
        <v>618</v>
      </c>
    </row>
    <row r="500" spans="1:65" s="2" customFormat="1" ht="44.25" customHeight="1">
      <c r="A500" s="33"/>
      <c r="B500" s="141"/>
      <c r="C500" s="142" t="s">
        <v>619</v>
      </c>
      <c r="D500" s="142" t="s">
        <v>125</v>
      </c>
      <c r="E500" s="143" t="s">
        <v>620</v>
      </c>
      <c r="F500" s="144" t="s">
        <v>621</v>
      </c>
      <c r="G500" s="145" t="s">
        <v>269</v>
      </c>
      <c r="H500" s="146">
        <v>6</v>
      </c>
      <c r="I500" s="147"/>
      <c r="J500" s="148">
        <f t="shared" si="20"/>
        <v>0</v>
      </c>
      <c r="K500" s="149"/>
      <c r="L500" s="34"/>
      <c r="M500" s="150" t="s">
        <v>1</v>
      </c>
      <c r="N500" s="151" t="s">
        <v>40</v>
      </c>
      <c r="O500" s="59"/>
      <c r="P500" s="152">
        <f t="shared" si="21"/>
        <v>0</v>
      </c>
      <c r="Q500" s="152">
        <v>1.7999999999999999E-2</v>
      </c>
      <c r="R500" s="152">
        <f t="shared" si="22"/>
        <v>0.10799999999999998</v>
      </c>
      <c r="S500" s="152">
        <v>0</v>
      </c>
      <c r="T500" s="153">
        <f t="shared" si="23"/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54" t="s">
        <v>129</v>
      </c>
      <c r="AT500" s="154" t="s">
        <v>125</v>
      </c>
      <c r="AU500" s="154" t="s">
        <v>130</v>
      </c>
      <c r="AY500" s="18" t="s">
        <v>122</v>
      </c>
      <c r="BE500" s="155">
        <f t="shared" si="24"/>
        <v>0</v>
      </c>
      <c r="BF500" s="155">
        <f t="shared" si="25"/>
        <v>0</v>
      </c>
      <c r="BG500" s="155">
        <f t="shared" si="26"/>
        <v>0</v>
      </c>
      <c r="BH500" s="155">
        <f t="shared" si="27"/>
        <v>0</v>
      </c>
      <c r="BI500" s="155">
        <f t="shared" si="28"/>
        <v>0</v>
      </c>
      <c r="BJ500" s="18" t="s">
        <v>130</v>
      </c>
      <c r="BK500" s="155">
        <f t="shared" si="29"/>
        <v>0</v>
      </c>
      <c r="BL500" s="18" t="s">
        <v>129</v>
      </c>
      <c r="BM500" s="154" t="s">
        <v>622</v>
      </c>
    </row>
    <row r="501" spans="1:65" s="2" customFormat="1" ht="44.25" customHeight="1">
      <c r="A501" s="33"/>
      <c r="B501" s="141"/>
      <c r="C501" s="142" t="s">
        <v>623</v>
      </c>
      <c r="D501" s="142" t="s">
        <v>125</v>
      </c>
      <c r="E501" s="143" t="s">
        <v>624</v>
      </c>
      <c r="F501" s="144" t="s">
        <v>625</v>
      </c>
      <c r="G501" s="145" t="s">
        <v>269</v>
      </c>
      <c r="H501" s="146">
        <v>12</v>
      </c>
      <c r="I501" s="147"/>
      <c r="J501" s="148">
        <f t="shared" si="20"/>
        <v>0</v>
      </c>
      <c r="K501" s="149"/>
      <c r="L501" s="34"/>
      <c r="M501" s="150" t="s">
        <v>1</v>
      </c>
      <c r="N501" s="151" t="s">
        <v>40</v>
      </c>
      <c r="O501" s="59"/>
      <c r="P501" s="152">
        <f t="shared" si="21"/>
        <v>0</v>
      </c>
      <c r="Q501" s="152">
        <v>1.7999999999999999E-2</v>
      </c>
      <c r="R501" s="152">
        <f t="shared" si="22"/>
        <v>0.21599999999999997</v>
      </c>
      <c r="S501" s="152">
        <v>0</v>
      </c>
      <c r="T501" s="153">
        <f t="shared" si="23"/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54" t="s">
        <v>129</v>
      </c>
      <c r="AT501" s="154" t="s">
        <v>125</v>
      </c>
      <c r="AU501" s="154" t="s">
        <v>130</v>
      </c>
      <c r="AY501" s="18" t="s">
        <v>122</v>
      </c>
      <c r="BE501" s="155">
        <f t="shared" si="24"/>
        <v>0</v>
      </c>
      <c r="BF501" s="155">
        <f t="shared" si="25"/>
        <v>0</v>
      </c>
      <c r="BG501" s="155">
        <f t="shared" si="26"/>
        <v>0</v>
      </c>
      <c r="BH501" s="155">
        <f t="shared" si="27"/>
        <v>0</v>
      </c>
      <c r="BI501" s="155">
        <f t="shared" si="28"/>
        <v>0</v>
      </c>
      <c r="BJ501" s="18" t="s">
        <v>130</v>
      </c>
      <c r="BK501" s="155">
        <f t="shared" si="29"/>
        <v>0</v>
      </c>
      <c r="BL501" s="18" t="s">
        <v>129</v>
      </c>
      <c r="BM501" s="154" t="s">
        <v>626</v>
      </c>
    </row>
    <row r="502" spans="1:65" s="2" customFormat="1" ht="44.25" customHeight="1">
      <c r="A502" s="33"/>
      <c r="B502" s="141"/>
      <c r="C502" s="142" t="s">
        <v>627</v>
      </c>
      <c r="D502" s="142" t="s">
        <v>125</v>
      </c>
      <c r="E502" s="143" t="s">
        <v>628</v>
      </c>
      <c r="F502" s="144" t="s">
        <v>629</v>
      </c>
      <c r="G502" s="145" t="s">
        <v>269</v>
      </c>
      <c r="H502" s="146">
        <v>14</v>
      </c>
      <c r="I502" s="147"/>
      <c r="J502" s="148">
        <f t="shared" si="20"/>
        <v>0</v>
      </c>
      <c r="K502" s="149"/>
      <c r="L502" s="34"/>
      <c r="M502" s="150" t="s">
        <v>1</v>
      </c>
      <c r="N502" s="151" t="s">
        <v>40</v>
      </c>
      <c r="O502" s="59"/>
      <c r="P502" s="152">
        <f t="shared" si="21"/>
        <v>0</v>
      </c>
      <c r="Q502" s="152">
        <v>1.7999999999999999E-2</v>
      </c>
      <c r="R502" s="152">
        <f t="shared" si="22"/>
        <v>0.252</v>
      </c>
      <c r="S502" s="152">
        <v>0</v>
      </c>
      <c r="T502" s="153">
        <f t="shared" si="23"/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4" t="s">
        <v>129</v>
      </c>
      <c r="AT502" s="154" t="s">
        <v>125</v>
      </c>
      <c r="AU502" s="154" t="s">
        <v>130</v>
      </c>
      <c r="AY502" s="18" t="s">
        <v>122</v>
      </c>
      <c r="BE502" s="155">
        <f t="shared" si="24"/>
        <v>0</v>
      </c>
      <c r="BF502" s="155">
        <f t="shared" si="25"/>
        <v>0</v>
      </c>
      <c r="BG502" s="155">
        <f t="shared" si="26"/>
        <v>0</v>
      </c>
      <c r="BH502" s="155">
        <f t="shared" si="27"/>
        <v>0</v>
      </c>
      <c r="BI502" s="155">
        <f t="shared" si="28"/>
        <v>0</v>
      </c>
      <c r="BJ502" s="18" t="s">
        <v>130</v>
      </c>
      <c r="BK502" s="155">
        <f t="shared" si="29"/>
        <v>0</v>
      </c>
      <c r="BL502" s="18" t="s">
        <v>129</v>
      </c>
      <c r="BM502" s="154" t="s">
        <v>630</v>
      </c>
    </row>
    <row r="503" spans="1:65" s="2" customFormat="1" ht="44.25" customHeight="1">
      <c r="A503" s="33"/>
      <c r="B503" s="141"/>
      <c r="C503" s="142" t="s">
        <v>631</v>
      </c>
      <c r="D503" s="142" t="s">
        <v>125</v>
      </c>
      <c r="E503" s="143" t="s">
        <v>632</v>
      </c>
      <c r="F503" s="144" t="s">
        <v>633</v>
      </c>
      <c r="G503" s="145" t="s">
        <v>269</v>
      </c>
      <c r="H503" s="146">
        <v>1</v>
      </c>
      <c r="I503" s="147"/>
      <c r="J503" s="148">
        <f t="shared" si="20"/>
        <v>0</v>
      </c>
      <c r="K503" s="149"/>
      <c r="L503" s="34"/>
      <c r="M503" s="150" t="s">
        <v>1</v>
      </c>
      <c r="N503" s="151" t="s">
        <v>40</v>
      </c>
      <c r="O503" s="59"/>
      <c r="P503" s="152">
        <f t="shared" si="21"/>
        <v>0</v>
      </c>
      <c r="Q503" s="152">
        <v>1.7999999999999999E-2</v>
      </c>
      <c r="R503" s="152">
        <f t="shared" si="22"/>
        <v>1.7999999999999999E-2</v>
      </c>
      <c r="S503" s="152">
        <v>0</v>
      </c>
      <c r="T503" s="153">
        <f t="shared" si="23"/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54" t="s">
        <v>129</v>
      </c>
      <c r="AT503" s="154" t="s">
        <v>125</v>
      </c>
      <c r="AU503" s="154" t="s">
        <v>130</v>
      </c>
      <c r="AY503" s="18" t="s">
        <v>122</v>
      </c>
      <c r="BE503" s="155">
        <f t="shared" si="24"/>
        <v>0</v>
      </c>
      <c r="BF503" s="155">
        <f t="shared" si="25"/>
        <v>0</v>
      </c>
      <c r="BG503" s="155">
        <f t="shared" si="26"/>
        <v>0</v>
      </c>
      <c r="BH503" s="155">
        <f t="shared" si="27"/>
        <v>0</v>
      </c>
      <c r="BI503" s="155">
        <f t="shared" si="28"/>
        <v>0</v>
      </c>
      <c r="BJ503" s="18" t="s">
        <v>130</v>
      </c>
      <c r="BK503" s="155">
        <f t="shared" si="29"/>
        <v>0</v>
      </c>
      <c r="BL503" s="18" t="s">
        <v>129</v>
      </c>
      <c r="BM503" s="154" t="s">
        <v>634</v>
      </c>
    </row>
    <row r="504" spans="1:65" s="2" customFormat="1" ht="44.25" customHeight="1">
      <c r="A504" s="33"/>
      <c r="B504" s="141"/>
      <c r="C504" s="142" t="s">
        <v>635</v>
      </c>
      <c r="D504" s="142" t="s">
        <v>125</v>
      </c>
      <c r="E504" s="143" t="s">
        <v>636</v>
      </c>
      <c r="F504" s="144" t="s">
        <v>637</v>
      </c>
      <c r="G504" s="145" t="s">
        <v>269</v>
      </c>
      <c r="H504" s="146">
        <v>2</v>
      </c>
      <c r="I504" s="147"/>
      <c r="J504" s="148">
        <f t="shared" si="20"/>
        <v>0</v>
      </c>
      <c r="K504" s="149"/>
      <c r="L504" s="34"/>
      <c r="M504" s="150" t="s">
        <v>1</v>
      </c>
      <c r="N504" s="151" t="s">
        <v>40</v>
      </c>
      <c r="O504" s="59"/>
      <c r="P504" s="152">
        <f t="shared" si="21"/>
        <v>0</v>
      </c>
      <c r="Q504" s="152">
        <v>1.7999999999999999E-2</v>
      </c>
      <c r="R504" s="152">
        <f t="shared" si="22"/>
        <v>3.5999999999999997E-2</v>
      </c>
      <c r="S504" s="152">
        <v>0</v>
      </c>
      <c r="T504" s="153">
        <f t="shared" si="23"/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54" t="s">
        <v>129</v>
      </c>
      <c r="AT504" s="154" t="s">
        <v>125</v>
      </c>
      <c r="AU504" s="154" t="s">
        <v>130</v>
      </c>
      <c r="AY504" s="18" t="s">
        <v>122</v>
      </c>
      <c r="BE504" s="155">
        <f t="shared" si="24"/>
        <v>0</v>
      </c>
      <c r="BF504" s="155">
        <f t="shared" si="25"/>
        <v>0</v>
      </c>
      <c r="BG504" s="155">
        <f t="shared" si="26"/>
        <v>0</v>
      </c>
      <c r="BH504" s="155">
        <f t="shared" si="27"/>
        <v>0</v>
      </c>
      <c r="BI504" s="155">
        <f t="shared" si="28"/>
        <v>0</v>
      </c>
      <c r="BJ504" s="18" t="s">
        <v>130</v>
      </c>
      <c r="BK504" s="155">
        <f t="shared" si="29"/>
        <v>0</v>
      </c>
      <c r="BL504" s="18" t="s">
        <v>129</v>
      </c>
      <c r="BM504" s="154" t="s">
        <v>638</v>
      </c>
    </row>
    <row r="505" spans="1:65" s="2" customFormat="1" ht="55.5" customHeight="1">
      <c r="A505" s="33"/>
      <c r="B505" s="141"/>
      <c r="C505" s="142" t="s">
        <v>639</v>
      </c>
      <c r="D505" s="142" t="s">
        <v>125</v>
      </c>
      <c r="E505" s="143" t="s">
        <v>640</v>
      </c>
      <c r="F505" s="144" t="s">
        <v>641</v>
      </c>
      <c r="G505" s="145" t="s">
        <v>269</v>
      </c>
      <c r="H505" s="146">
        <v>1</v>
      </c>
      <c r="I505" s="147"/>
      <c r="J505" s="148">
        <f t="shared" si="20"/>
        <v>0</v>
      </c>
      <c r="K505" s="149"/>
      <c r="L505" s="34"/>
      <c r="M505" s="150" t="s">
        <v>1</v>
      </c>
      <c r="N505" s="151" t="s">
        <v>40</v>
      </c>
      <c r="O505" s="59"/>
      <c r="P505" s="152">
        <f t="shared" si="21"/>
        <v>0</v>
      </c>
      <c r="Q505" s="152">
        <v>1.7999999999999999E-2</v>
      </c>
      <c r="R505" s="152">
        <f t="shared" si="22"/>
        <v>1.7999999999999999E-2</v>
      </c>
      <c r="S505" s="152">
        <v>0</v>
      </c>
      <c r="T505" s="153">
        <f t="shared" si="23"/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54" t="s">
        <v>129</v>
      </c>
      <c r="AT505" s="154" t="s">
        <v>125</v>
      </c>
      <c r="AU505" s="154" t="s">
        <v>130</v>
      </c>
      <c r="AY505" s="18" t="s">
        <v>122</v>
      </c>
      <c r="BE505" s="155">
        <f t="shared" si="24"/>
        <v>0</v>
      </c>
      <c r="BF505" s="155">
        <f t="shared" si="25"/>
        <v>0</v>
      </c>
      <c r="BG505" s="155">
        <f t="shared" si="26"/>
        <v>0</v>
      </c>
      <c r="BH505" s="155">
        <f t="shared" si="27"/>
        <v>0</v>
      </c>
      <c r="BI505" s="155">
        <f t="shared" si="28"/>
        <v>0</v>
      </c>
      <c r="BJ505" s="18" t="s">
        <v>130</v>
      </c>
      <c r="BK505" s="155">
        <f t="shared" si="29"/>
        <v>0</v>
      </c>
      <c r="BL505" s="18" t="s">
        <v>129</v>
      </c>
      <c r="BM505" s="154" t="s">
        <v>642</v>
      </c>
    </row>
    <row r="506" spans="1:65" s="2" customFormat="1" ht="44.25" customHeight="1">
      <c r="A506" s="33"/>
      <c r="B506" s="141"/>
      <c r="C506" s="142" t="s">
        <v>643</v>
      </c>
      <c r="D506" s="142" t="s">
        <v>125</v>
      </c>
      <c r="E506" s="143" t="s">
        <v>644</v>
      </c>
      <c r="F506" s="144" t="s">
        <v>645</v>
      </c>
      <c r="G506" s="145" t="s">
        <v>269</v>
      </c>
      <c r="H506" s="146">
        <v>1</v>
      </c>
      <c r="I506" s="147"/>
      <c r="J506" s="148">
        <f t="shared" si="20"/>
        <v>0</v>
      </c>
      <c r="K506" s="149"/>
      <c r="L506" s="34"/>
      <c r="M506" s="150" t="s">
        <v>1</v>
      </c>
      <c r="N506" s="151" t="s">
        <v>40</v>
      </c>
      <c r="O506" s="59"/>
      <c r="P506" s="152">
        <f t="shared" si="21"/>
        <v>0</v>
      </c>
      <c r="Q506" s="152">
        <v>1.7999999999999999E-2</v>
      </c>
      <c r="R506" s="152">
        <f t="shared" si="22"/>
        <v>1.7999999999999999E-2</v>
      </c>
      <c r="S506" s="152">
        <v>0</v>
      </c>
      <c r="T506" s="153">
        <f t="shared" si="23"/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4" t="s">
        <v>129</v>
      </c>
      <c r="AT506" s="154" t="s">
        <v>125</v>
      </c>
      <c r="AU506" s="154" t="s">
        <v>130</v>
      </c>
      <c r="AY506" s="18" t="s">
        <v>122</v>
      </c>
      <c r="BE506" s="155">
        <f t="shared" si="24"/>
        <v>0</v>
      </c>
      <c r="BF506" s="155">
        <f t="shared" si="25"/>
        <v>0</v>
      </c>
      <c r="BG506" s="155">
        <f t="shared" si="26"/>
        <v>0</v>
      </c>
      <c r="BH506" s="155">
        <f t="shared" si="27"/>
        <v>0</v>
      </c>
      <c r="BI506" s="155">
        <f t="shared" si="28"/>
        <v>0</v>
      </c>
      <c r="BJ506" s="18" t="s">
        <v>130</v>
      </c>
      <c r="BK506" s="155">
        <f t="shared" si="29"/>
        <v>0</v>
      </c>
      <c r="BL506" s="18" t="s">
        <v>129</v>
      </c>
      <c r="BM506" s="154" t="s">
        <v>646</v>
      </c>
    </row>
    <row r="507" spans="1:65" s="2" customFormat="1" ht="55.5" customHeight="1">
      <c r="A507" s="33"/>
      <c r="B507" s="141"/>
      <c r="C507" s="142" t="s">
        <v>647</v>
      </c>
      <c r="D507" s="142" t="s">
        <v>125</v>
      </c>
      <c r="E507" s="143" t="s">
        <v>648</v>
      </c>
      <c r="F507" s="144" t="s">
        <v>649</v>
      </c>
      <c r="G507" s="145" t="s">
        <v>269</v>
      </c>
      <c r="H507" s="146">
        <v>2</v>
      </c>
      <c r="I507" s="147"/>
      <c r="J507" s="148">
        <f t="shared" si="20"/>
        <v>0</v>
      </c>
      <c r="K507" s="149"/>
      <c r="L507" s="34"/>
      <c r="M507" s="150" t="s">
        <v>1</v>
      </c>
      <c r="N507" s="151" t="s">
        <v>40</v>
      </c>
      <c r="O507" s="59"/>
      <c r="P507" s="152">
        <f t="shared" si="21"/>
        <v>0</v>
      </c>
      <c r="Q507" s="152">
        <v>1.7999999999999999E-2</v>
      </c>
      <c r="R507" s="152">
        <f t="shared" si="22"/>
        <v>3.5999999999999997E-2</v>
      </c>
      <c r="S507" s="152">
        <v>0</v>
      </c>
      <c r="T507" s="153">
        <f t="shared" si="23"/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54" t="s">
        <v>129</v>
      </c>
      <c r="AT507" s="154" t="s">
        <v>125</v>
      </c>
      <c r="AU507" s="154" t="s">
        <v>130</v>
      </c>
      <c r="AY507" s="18" t="s">
        <v>122</v>
      </c>
      <c r="BE507" s="155">
        <f t="shared" si="24"/>
        <v>0</v>
      </c>
      <c r="BF507" s="155">
        <f t="shared" si="25"/>
        <v>0</v>
      </c>
      <c r="BG507" s="155">
        <f t="shared" si="26"/>
        <v>0</v>
      </c>
      <c r="BH507" s="155">
        <f t="shared" si="27"/>
        <v>0</v>
      </c>
      <c r="BI507" s="155">
        <f t="shared" si="28"/>
        <v>0</v>
      </c>
      <c r="BJ507" s="18" t="s">
        <v>130</v>
      </c>
      <c r="BK507" s="155">
        <f t="shared" si="29"/>
        <v>0</v>
      </c>
      <c r="BL507" s="18" t="s">
        <v>129</v>
      </c>
      <c r="BM507" s="154" t="s">
        <v>650</v>
      </c>
    </row>
    <row r="508" spans="1:65" s="2" customFormat="1" ht="55.5" customHeight="1">
      <c r="A508" s="33"/>
      <c r="B508" s="141"/>
      <c r="C508" s="142" t="s">
        <v>651</v>
      </c>
      <c r="D508" s="142" t="s">
        <v>125</v>
      </c>
      <c r="E508" s="143" t="s">
        <v>652</v>
      </c>
      <c r="F508" s="144" t="s">
        <v>653</v>
      </c>
      <c r="G508" s="145" t="s">
        <v>269</v>
      </c>
      <c r="H508" s="146">
        <v>2</v>
      </c>
      <c r="I508" s="147"/>
      <c r="J508" s="148">
        <f t="shared" si="20"/>
        <v>0</v>
      </c>
      <c r="K508" s="149"/>
      <c r="L508" s="34"/>
      <c r="M508" s="150" t="s">
        <v>1</v>
      </c>
      <c r="N508" s="151" t="s">
        <v>40</v>
      </c>
      <c r="O508" s="59"/>
      <c r="P508" s="152">
        <f t="shared" si="21"/>
        <v>0</v>
      </c>
      <c r="Q508" s="152">
        <v>1.7999999999999999E-2</v>
      </c>
      <c r="R508" s="152">
        <f t="shared" si="22"/>
        <v>3.5999999999999997E-2</v>
      </c>
      <c r="S508" s="152">
        <v>0</v>
      </c>
      <c r="T508" s="153">
        <f t="shared" si="2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54" t="s">
        <v>129</v>
      </c>
      <c r="AT508" s="154" t="s">
        <v>125</v>
      </c>
      <c r="AU508" s="154" t="s">
        <v>130</v>
      </c>
      <c r="AY508" s="18" t="s">
        <v>122</v>
      </c>
      <c r="BE508" s="155">
        <f t="shared" si="24"/>
        <v>0</v>
      </c>
      <c r="BF508" s="155">
        <f t="shared" si="25"/>
        <v>0</v>
      </c>
      <c r="BG508" s="155">
        <f t="shared" si="26"/>
        <v>0</v>
      </c>
      <c r="BH508" s="155">
        <f t="shared" si="27"/>
        <v>0</v>
      </c>
      <c r="BI508" s="155">
        <f t="shared" si="28"/>
        <v>0</v>
      </c>
      <c r="BJ508" s="18" t="s">
        <v>130</v>
      </c>
      <c r="BK508" s="155">
        <f t="shared" si="29"/>
        <v>0</v>
      </c>
      <c r="BL508" s="18" t="s">
        <v>129</v>
      </c>
      <c r="BM508" s="154" t="s">
        <v>654</v>
      </c>
    </row>
    <row r="509" spans="1:65" s="2" customFormat="1" ht="55.5" customHeight="1">
      <c r="A509" s="33"/>
      <c r="B509" s="141"/>
      <c r="C509" s="142" t="s">
        <v>655</v>
      </c>
      <c r="D509" s="142" t="s">
        <v>125</v>
      </c>
      <c r="E509" s="143" t="s">
        <v>656</v>
      </c>
      <c r="F509" s="144" t="s">
        <v>657</v>
      </c>
      <c r="G509" s="145" t="s">
        <v>269</v>
      </c>
      <c r="H509" s="146">
        <v>2</v>
      </c>
      <c r="I509" s="147"/>
      <c r="J509" s="148">
        <f t="shared" si="20"/>
        <v>0</v>
      </c>
      <c r="K509" s="149"/>
      <c r="L509" s="34"/>
      <c r="M509" s="150" t="s">
        <v>1</v>
      </c>
      <c r="N509" s="151" t="s">
        <v>40</v>
      </c>
      <c r="O509" s="59"/>
      <c r="P509" s="152">
        <f t="shared" si="21"/>
        <v>0</v>
      </c>
      <c r="Q509" s="152">
        <v>1.7999999999999999E-2</v>
      </c>
      <c r="R509" s="152">
        <f t="shared" si="22"/>
        <v>3.5999999999999997E-2</v>
      </c>
      <c r="S509" s="152">
        <v>0</v>
      </c>
      <c r="T509" s="153">
        <f t="shared" si="2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4" t="s">
        <v>129</v>
      </c>
      <c r="AT509" s="154" t="s">
        <v>125</v>
      </c>
      <c r="AU509" s="154" t="s">
        <v>130</v>
      </c>
      <c r="AY509" s="18" t="s">
        <v>122</v>
      </c>
      <c r="BE509" s="155">
        <f t="shared" si="24"/>
        <v>0</v>
      </c>
      <c r="BF509" s="155">
        <f t="shared" si="25"/>
        <v>0</v>
      </c>
      <c r="BG509" s="155">
        <f t="shared" si="26"/>
        <v>0</v>
      </c>
      <c r="BH509" s="155">
        <f t="shared" si="27"/>
        <v>0</v>
      </c>
      <c r="BI509" s="155">
        <f t="shared" si="28"/>
        <v>0</v>
      </c>
      <c r="BJ509" s="18" t="s">
        <v>130</v>
      </c>
      <c r="BK509" s="155">
        <f t="shared" si="29"/>
        <v>0</v>
      </c>
      <c r="BL509" s="18" t="s">
        <v>129</v>
      </c>
      <c r="BM509" s="154" t="s">
        <v>658</v>
      </c>
    </row>
    <row r="510" spans="1:65" s="2" customFormat="1" ht="44.25" customHeight="1">
      <c r="A510" s="33"/>
      <c r="B510" s="141"/>
      <c r="C510" s="142" t="s">
        <v>659</v>
      </c>
      <c r="D510" s="142" t="s">
        <v>125</v>
      </c>
      <c r="E510" s="143" t="s">
        <v>660</v>
      </c>
      <c r="F510" s="144" t="s">
        <v>661</v>
      </c>
      <c r="G510" s="145" t="s">
        <v>269</v>
      </c>
      <c r="H510" s="146">
        <v>2</v>
      </c>
      <c r="I510" s="147"/>
      <c r="J510" s="148">
        <f t="shared" si="20"/>
        <v>0</v>
      </c>
      <c r="K510" s="149"/>
      <c r="L510" s="34"/>
      <c r="M510" s="150" t="s">
        <v>1</v>
      </c>
      <c r="N510" s="151" t="s">
        <v>40</v>
      </c>
      <c r="O510" s="59"/>
      <c r="P510" s="152">
        <f t="shared" si="21"/>
        <v>0</v>
      </c>
      <c r="Q510" s="152">
        <v>1.7999999999999999E-2</v>
      </c>
      <c r="R510" s="152">
        <f t="shared" si="22"/>
        <v>3.5999999999999997E-2</v>
      </c>
      <c r="S510" s="152">
        <v>0</v>
      </c>
      <c r="T510" s="153">
        <f t="shared" si="2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54" t="s">
        <v>129</v>
      </c>
      <c r="AT510" s="154" t="s">
        <v>125</v>
      </c>
      <c r="AU510" s="154" t="s">
        <v>130</v>
      </c>
      <c r="AY510" s="18" t="s">
        <v>122</v>
      </c>
      <c r="BE510" s="155">
        <f t="shared" si="24"/>
        <v>0</v>
      </c>
      <c r="BF510" s="155">
        <f t="shared" si="25"/>
        <v>0</v>
      </c>
      <c r="BG510" s="155">
        <f t="shared" si="26"/>
        <v>0</v>
      </c>
      <c r="BH510" s="155">
        <f t="shared" si="27"/>
        <v>0</v>
      </c>
      <c r="BI510" s="155">
        <f t="shared" si="28"/>
        <v>0</v>
      </c>
      <c r="BJ510" s="18" t="s">
        <v>130</v>
      </c>
      <c r="BK510" s="155">
        <f t="shared" si="29"/>
        <v>0</v>
      </c>
      <c r="BL510" s="18" t="s">
        <v>129</v>
      </c>
      <c r="BM510" s="154" t="s">
        <v>662</v>
      </c>
    </row>
    <row r="511" spans="1:65" s="2" customFormat="1" ht="21.75" customHeight="1">
      <c r="A511" s="33"/>
      <c r="B511" s="141"/>
      <c r="C511" s="142" t="s">
        <v>663</v>
      </c>
      <c r="D511" s="142" t="s">
        <v>125</v>
      </c>
      <c r="E511" s="143" t="s">
        <v>664</v>
      </c>
      <c r="F511" s="144" t="s">
        <v>665</v>
      </c>
      <c r="G511" s="145" t="s">
        <v>269</v>
      </c>
      <c r="H511" s="146">
        <v>1</v>
      </c>
      <c r="I511" s="147"/>
      <c r="J511" s="148">
        <f t="shared" si="20"/>
        <v>0</v>
      </c>
      <c r="K511" s="149"/>
      <c r="L511" s="34"/>
      <c r="M511" s="150" t="s">
        <v>1</v>
      </c>
      <c r="N511" s="151" t="s">
        <v>40</v>
      </c>
      <c r="O511" s="59"/>
      <c r="P511" s="152">
        <f t="shared" si="21"/>
        <v>0</v>
      </c>
      <c r="Q511" s="152">
        <v>2.9140000000000001</v>
      </c>
      <c r="R511" s="152">
        <f t="shared" si="22"/>
        <v>2.9140000000000001</v>
      </c>
      <c r="S511" s="152">
        <v>0</v>
      </c>
      <c r="T511" s="153">
        <f t="shared" si="2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54" t="s">
        <v>129</v>
      </c>
      <c r="AT511" s="154" t="s">
        <v>125</v>
      </c>
      <c r="AU511" s="154" t="s">
        <v>130</v>
      </c>
      <c r="AY511" s="18" t="s">
        <v>122</v>
      </c>
      <c r="BE511" s="155">
        <f t="shared" si="24"/>
        <v>0</v>
      </c>
      <c r="BF511" s="155">
        <f t="shared" si="25"/>
        <v>0</v>
      </c>
      <c r="BG511" s="155">
        <f t="shared" si="26"/>
        <v>0</v>
      </c>
      <c r="BH511" s="155">
        <f t="shared" si="27"/>
        <v>0</v>
      </c>
      <c r="BI511" s="155">
        <f t="shared" si="28"/>
        <v>0</v>
      </c>
      <c r="BJ511" s="18" t="s">
        <v>130</v>
      </c>
      <c r="BK511" s="155">
        <f t="shared" si="29"/>
        <v>0</v>
      </c>
      <c r="BL511" s="18" t="s">
        <v>129</v>
      </c>
      <c r="BM511" s="154" t="s">
        <v>666</v>
      </c>
    </row>
    <row r="512" spans="1:65" s="2" customFormat="1" ht="33" customHeight="1">
      <c r="A512" s="33"/>
      <c r="B512" s="141"/>
      <c r="C512" s="142" t="s">
        <v>667</v>
      </c>
      <c r="D512" s="142" t="s">
        <v>125</v>
      </c>
      <c r="E512" s="143" t="s">
        <v>668</v>
      </c>
      <c r="F512" s="144" t="s">
        <v>669</v>
      </c>
      <c r="G512" s="145" t="s">
        <v>269</v>
      </c>
      <c r="H512" s="146">
        <v>1</v>
      </c>
      <c r="I512" s="147"/>
      <c r="J512" s="148">
        <f t="shared" si="20"/>
        <v>0</v>
      </c>
      <c r="K512" s="149"/>
      <c r="L512" s="34"/>
      <c r="M512" s="150" t="s">
        <v>1</v>
      </c>
      <c r="N512" s="151" t="s">
        <v>40</v>
      </c>
      <c r="O512" s="59"/>
      <c r="P512" s="152">
        <f t="shared" si="21"/>
        <v>0</v>
      </c>
      <c r="Q512" s="152">
        <v>2.9140000000000001</v>
      </c>
      <c r="R512" s="152">
        <f t="shared" si="22"/>
        <v>2.9140000000000001</v>
      </c>
      <c r="S512" s="152">
        <v>0</v>
      </c>
      <c r="T512" s="153">
        <f t="shared" si="2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4" t="s">
        <v>129</v>
      </c>
      <c r="AT512" s="154" t="s">
        <v>125</v>
      </c>
      <c r="AU512" s="154" t="s">
        <v>130</v>
      </c>
      <c r="AY512" s="18" t="s">
        <v>122</v>
      </c>
      <c r="BE512" s="155">
        <f t="shared" si="24"/>
        <v>0</v>
      </c>
      <c r="BF512" s="155">
        <f t="shared" si="25"/>
        <v>0</v>
      </c>
      <c r="BG512" s="155">
        <f t="shared" si="26"/>
        <v>0</v>
      </c>
      <c r="BH512" s="155">
        <f t="shared" si="27"/>
        <v>0</v>
      </c>
      <c r="BI512" s="155">
        <f t="shared" si="28"/>
        <v>0</v>
      </c>
      <c r="BJ512" s="18" t="s">
        <v>130</v>
      </c>
      <c r="BK512" s="155">
        <f t="shared" si="29"/>
        <v>0</v>
      </c>
      <c r="BL512" s="18" t="s">
        <v>129</v>
      </c>
      <c r="BM512" s="154" t="s">
        <v>670</v>
      </c>
    </row>
    <row r="513" spans="1:65" s="2" customFormat="1" ht="21.75" customHeight="1">
      <c r="A513" s="33"/>
      <c r="B513" s="141"/>
      <c r="C513" s="142" t="s">
        <v>671</v>
      </c>
      <c r="D513" s="142" t="s">
        <v>125</v>
      </c>
      <c r="E513" s="143" t="s">
        <v>672</v>
      </c>
      <c r="F513" s="144" t="s">
        <v>673</v>
      </c>
      <c r="G513" s="145" t="s">
        <v>269</v>
      </c>
      <c r="H513" s="146">
        <v>2</v>
      </c>
      <c r="I513" s="147"/>
      <c r="J513" s="148">
        <f t="shared" si="20"/>
        <v>0</v>
      </c>
      <c r="K513" s="149"/>
      <c r="L513" s="34"/>
      <c r="M513" s="150" t="s">
        <v>1</v>
      </c>
      <c r="N513" s="151" t="s">
        <v>40</v>
      </c>
      <c r="O513" s="59"/>
      <c r="P513" s="152">
        <f t="shared" si="21"/>
        <v>0</v>
      </c>
      <c r="Q513" s="152">
        <v>5.8E-4</v>
      </c>
      <c r="R513" s="152">
        <f t="shared" si="22"/>
        <v>1.16E-3</v>
      </c>
      <c r="S513" s="152">
        <v>0</v>
      </c>
      <c r="T513" s="153">
        <f t="shared" si="23"/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54" t="s">
        <v>271</v>
      </c>
      <c r="AT513" s="154" t="s">
        <v>125</v>
      </c>
      <c r="AU513" s="154" t="s">
        <v>130</v>
      </c>
      <c r="AY513" s="18" t="s">
        <v>122</v>
      </c>
      <c r="BE513" s="155">
        <f t="shared" si="24"/>
        <v>0</v>
      </c>
      <c r="BF513" s="155">
        <f t="shared" si="25"/>
        <v>0</v>
      </c>
      <c r="BG513" s="155">
        <f t="shared" si="26"/>
        <v>0</v>
      </c>
      <c r="BH513" s="155">
        <f t="shared" si="27"/>
        <v>0</v>
      </c>
      <c r="BI513" s="155">
        <f t="shared" si="28"/>
        <v>0</v>
      </c>
      <c r="BJ513" s="18" t="s">
        <v>130</v>
      </c>
      <c r="BK513" s="155">
        <f t="shared" si="29"/>
        <v>0</v>
      </c>
      <c r="BL513" s="18" t="s">
        <v>271</v>
      </c>
      <c r="BM513" s="154" t="s">
        <v>674</v>
      </c>
    </row>
    <row r="514" spans="1:65" s="2" customFormat="1" ht="33" customHeight="1">
      <c r="A514" s="33"/>
      <c r="B514" s="141"/>
      <c r="C514" s="188" t="s">
        <v>675</v>
      </c>
      <c r="D514" s="188" t="s">
        <v>272</v>
      </c>
      <c r="E514" s="189" t="s">
        <v>676</v>
      </c>
      <c r="F514" s="190" t="s">
        <v>677</v>
      </c>
      <c r="G514" s="191" t="s">
        <v>269</v>
      </c>
      <c r="H514" s="192">
        <v>2</v>
      </c>
      <c r="I514" s="193"/>
      <c r="J514" s="194">
        <f t="shared" si="20"/>
        <v>0</v>
      </c>
      <c r="K514" s="195"/>
      <c r="L514" s="196"/>
      <c r="M514" s="197" t="s">
        <v>1</v>
      </c>
      <c r="N514" s="198" t="s">
        <v>40</v>
      </c>
      <c r="O514" s="59"/>
      <c r="P514" s="152">
        <f t="shared" si="21"/>
        <v>0</v>
      </c>
      <c r="Q514" s="152">
        <v>1.4300000000000001E-3</v>
      </c>
      <c r="R514" s="152">
        <f t="shared" si="22"/>
        <v>2.8600000000000001E-3</v>
      </c>
      <c r="S514" s="152">
        <v>0</v>
      </c>
      <c r="T514" s="153">
        <f t="shared" si="23"/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54" t="s">
        <v>370</v>
      </c>
      <c r="AT514" s="154" t="s">
        <v>272</v>
      </c>
      <c r="AU514" s="154" t="s">
        <v>130</v>
      </c>
      <c r="AY514" s="18" t="s">
        <v>122</v>
      </c>
      <c r="BE514" s="155">
        <f t="shared" si="24"/>
        <v>0</v>
      </c>
      <c r="BF514" s="155">
        <f t="shared" si="25"/>
        <v>0</v>
      </c>
      <c r="BG514" s="155">
        <f t="shared" si="26"/>
        <v>0</v>
      </c>
      <c r="BH514" s="155">
        <f t="shared" si="27"/>
        <v>0</v>
      </c>
      <c r="BI514" s="155">
        <f t="shared" si="28"/>
        <v>0</v>
      </c>
      <c r="BJ514" s="18" t="s">
        <v>130</v>
      </c>
      <c r="BK514" s="155">
        <f t="shared" si="29"/>
        <v>0</v>
      </c>
      <c r="BL514" s="18" t="s">
        <v>271</v>
      </c>
      <c r="BM514" s="154" t="s">
        <v>678</v>
      </c>
    </row>
    <row r="515" spans="1:65" s="2" customFormat="1" ht="16.5" customHeight="1">
      <c r="A515" s="33"/>
      <c r="B515" s="141"/>
      <c r="C515" s="142" t="s">
        <v>679</v>
      </c>
      <c r="D515" s="142" t="s">
        <v>125</v>
      </c>
      <c r="E515" s="143" t="s">
        <v>680</v>
      </c>
      <c r="F515" s="144" t="s">
        <v>681</v>
      </c>
      <c r="G515" s="145" t="s">
        <v>136</v>
      </c>
      <c r="H515" s="146">
        <v>50.4</v>
      </c>
      <c r="I515" s="147"/>
      <c r="J515" s="148">
        <f t="shared" si="20"/>
        <v>0</v>
      </c>
      <c r="K515" s="149"/>
      <c r="L515" s="34"/>
      <c r="M515" s="150" t="s">
        <v>1</v>
      </c>
      <c r="N515" s="151" t="s">
        <v>40</v>
      </c>
      <c r="O515" s="59"/>
      <c r="P515" s="152">
        <f t="shared" si="21"/>
        <v>0</v>
      </c>
      <c r="Q515" s="152">
        <v>0</v>
      </c>
      <c r="R515" s="152">
        <f t="shared" si="22"/>
        <v>0</v>
      </c>
      <c r="S515" s="152">
        <v>0</v>
      </c>
      <c r="T515" s="153">
        <f t="shared" si="23"/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4" t="s">
        <v>129</v>
      </c>
      <c r="AT515" s="154" t="s">
        <v>125</v>
      </c>
      <c r="AU515" s="154" t="s">
        <v>130</v>
      </c>
      <c r="AY515" s="18" t="s">
        <v>122</v>
      </c>
      <c r="BE515" s="155">
        <f t="shared" si="24"/>
        <v>0</v>
      </c>
      <c r="BF515" s="155">
        <f t="shared" si="25"/>
        <v>0</v>
      </c>
      <c r="BG515" s="155">
        <f t="shared" si="26"/>
        <v>0</v>
      </c>
      <c r="BH515" s="155">
        <f t="shared" si="27"/>
        <v>0</v>
      </c>
      <c r="BI515" s="155">
        <f t="shared" si="28"/>
        <v>0</v>
      </c>
      <c r="BJ515" s="18" t="s">
        <v>130</v>
      </c>
      <c r="BK515" s="155">
        <f t="shared" si="29"/>
        <v>0</v>
      </c>
      <c r="BL515" s="18" t="s">
        <v>129</v>
      </c>
      <c r="BM515" s="154" t="s">
        <v>682</v>
      </c>
    </row>
    <row r="516" spans="1:65" s="13" customFormat="1">
      <c r="B516" s="156"/>
      <c r="D516" s="157" t="s">
        <v>132</v>
      </c>
      <c r="E516" s="158" t="s">
        <v>1</v>
      </c>
      <c r="F516" s="159" t="s">
        <v>683</v>
      </c>
      <c r="H516" s="160">
        <v>50.4</v>
      </c>
      <c r="I516" s="161"/>
      <c r="L516" s="156"/>
      <c r="M516" s="162"/>
      <c r="N516" s="163"/>
      <c r="O516" s="163"/>
      <c r="P516" s="163"/>
      <c r="Q516" s="163"/>
      <c r="R516" s="163"/>
      <c r="S516" s="163"/>
      <c r="T516" s="164"/>
      <c r="AT516" s="158" t="s">
        <v>132</v>
      </c>
      <c r="AU516" s="158" t="s">
        <v>130</v>
      </c>
      <c r="AV516" s="13" t="s">
        <v>130</v>
      </c>
      <c r="AW516" s="13" t="s">
        <v>30</v>
      </c>
      <c r="AX516" s="13" t="s">
        <v>79</v>
      </c>
      <c r="AY516" s="158" t="s">
        <v>122</v>
      </c>
    </row>
    <row r="517" spans="1:65" s="2" customFormat="1" ht="16.5" customHeight="1">
      <c r="A517" s="33"/>
      <c r="B517" s="141"/>
      <c r="C517" s="142" t="s">
        <v>684</v>
      </c>
      <c r="D517" s="142" t="s">
        <v>125</v>
      </c>
      <c r="E517" s="143" t="s">
        <v>685</v>
      </c>
      <c r="F517" s="144" t="s">
        <v>686</v>
      </c>
      <c r="G517" s="145" t="s">
        <v>269</v>
      </c>
      <c r="H517" s="146">
        <v>87</v>
      </c>
      <c r="I517" s="147"/>
      <c r="J517" s="148">
        <f>ROUND(I517*H517,2)</f>
        <v>0</v>
      </c>
      <c r="K517" s="149"/>
      <c r="L517" s="34"/>
      <c r="M517" s="150" t="s">
        <v>1</v>
      </c>
      <c r="N517" s="151" t="s">
        <v>40</v>
      </c>
      <c r="O517" s="59"/>
      <c r="P517" s="152">
        <f>O517*H517</f>
        <v>0</v>
      </c>
      <c r="Q517" s="152">
        <v>0</v>
      </c>
      <c r="R517" s="152">
        <f>Q517*H517</f>
        <v>0</v>
      </c>
      <c r="S517" s="152">
        <v>0</v>
      </c>
      <c r="T517" s="153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4" t="s">
        <v>129</v>
      </c>
      <c r="AT517" s="154" t="s">
        <v>125</v>
      </c>
      <c r="AU517" s="154" t="s">
        <v>130</v>
      </c>
      <c r="AY517" s="18" t="s">
        <v>122</v>
      </c>
      <c r="BE517" s="155">
        <f>IF(N517="základná",J517,0)</f>
        <v>0</v>
      </c>
      <c r="BF517" s="155">
        <f>IF(N517="znížená",J517,0)</f>
        <v>0</v>
      </c>
      <c r="BG517" s="155">
        <f>IF(N517="zákl. prenesená",J517,0)</f>
        <v>0</v>
      </c>
      <c r="BH517" s="155">
        <f>IF(N517="zníž. prenesená",J517,0)</f>
        <v>0</v>
      </c>
      <c r="BI517" s="155">
        <f>IF(N517="nulová",J517,0)</f>
        <v>0</v>
      </c>
      <c r="BJ517" s="18" t="s">
        <v>130</v>
      </c>
      <c r="BK517" s="155">
        <f>ROUND(I517*H517,2)</f>
        <v>0</v>
      </c>
      <c r="BL517" s="18" t="s">
        <v>129</v>
      </c>
      <c r="BM517" s="154" t="s">
        <v>687</v>
      </c>
    </row>
    <row r="518" spans="1:65" s="2" customFormat="1" ht="21.75" customHeight="1">
      <c r="A518" s="33"/>
      <c r="B518" s="141"/>
      <c r="C518" s="142" t="s">
        <v>688</v>
      </c>
      <c r="D518" s="142" t="s">
        <v>125</v>
      </c>
      <c r="E518" s="143" t="s">
        <v>689</v>
      </c>
      <c r="F518" s="144" t="s">
        <v>690</v>
      </c>
      <c r="G518" s="145" t="s">
        <v>136</v>
      </c>
      <c r="H518" s="146">
        <v>217.12</v>
      </c>
      <c r="I518" s="147"/>
      <c r="J518" s="148">
        <f>ROUND(I518*H518,2)</f>
        <v>0</v>
      </c>
      <c r="K518" s="149"/>
      <c r="L518" s="34"/>
      <c r="M518" s="150" t="s">
        <v>1</v>
      </c>
      <c r="N518" s="151" t="s">
        <v>40</v>
      </c>
      <c r="O518" s="59"/>
      <c r="P518" s="152">
        <f>O518*H518</f>
        <v>0</v>
      </c>
      <c r="Q518" s="152">
        <v>5.0000000000000002E-5</v>
      </c>
      <c r="R518" s="152">
        <f>Q518*H518</f>
        <v>1.0856000000000001E-2</v>
      </c>
      <c r="S518" s="152">
        <v>0</v>
      </c>
      <c r="T518" s="153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4" t="s">
        <v>129</v>
      </c>
      <c r="AT518" s="154" t="s">
        <v>125</v>
      </c>
      <c r="AU518" s="154" t="s">
        <v>130</v>
      </c>
      <c r="AY518" s="18" t="s">
        <v>122</v>
      </c>
      <c r="BE518" s="155">
        <f>IF(N518="základná",J518,0)</f>
        <v>0</v>
      </c>
      <c r="BF518" s="155">
        <f>IF(N518="znížená",J518,0)</f>
        <v>0</v>
      </c>
      <c r="BG518" s="155">
        <f>IF(N518="zákl. prenesená",J518,0)</f>
        <v>0</v>
      </c>
      <c r="BH518" s="155">
        <f>IF(N518="zníž. prenesená",J518,0)</f>
        <v>0</v>
      </c>
      <c r="BI518" s="155">
        <f>IF(N518="nulová",J518,0)</f>
        <v>0</v>
      </c>
      <c r="BJ518" s="18" t="s">
        <v>130</v>
      </c>
      <c r="BK518" s="155">
        <f>ROUND(I518*H518,2)</f>
        <v>0</v>
      </c>
      <c r="BL518" s="18" t="s">
        <v>129</v>
      </c>
      <c r="BM518" s="154" t="s">
        <v>691</v>
      </c>
    </row>
    <row r="519" spans="1:65" s="14" customFormat="1">
      <c r="B519" s="165"/>
      <c r="D519" s="157" t="s">
        <v>132</v>
      </c>
      <c r="E519" s="166" t="s">
        <v>1</v>
      </c>
      <c r="F519" s="167" t="s">
        <v>692</v>
      </c>
      <c r="H519" s="166" t="s">
        <v>1</v>
      </c>
      <c r="I519" s="168"/>
      <c r="L519" s="165"/>
      <c r="M519" s="169"/>
      <c r="N519" s="170"/>
      <c r="O519" s="170"/>
      <c r="P519" s="170"/>
      <c r="Q519" s="170"/>
      <c r="R519" s="170"/>
      <c r="S519" s="170"/>
      <c r="T519" s="171"/>
      <c r="AT519" s="166" t="s">
        <v>132</v>
      </c>
      <c r="AU519" s="166" t="s">
        <v>130</v>
      </c>
      <c r="AV519" s="14" t="s">
        <v>79</v>
      </c>
      <c r="AW519" s="14" t="s">
        <v>30</v>
      </c>
      <c r="AX519" s="14" t="s">
        <v>74</v>
      </c>
      <c r="AY519" s="166" t="s">
        <v>122</v>
      </c>
    </row>
    <row r="520" spans="1:65" s="13" customFormat="1">
      <c r="B520" s="156"/>
      <c r="D520" s="157" t="s">
        <v>132</v>
      </c>
      <c r="E520" s="158" t="s">
        <v>1</v>
      </c>
      <c r="F520" s="159" t="s">
        <v>693</v>
      </c>
      <c r="H520" s="160">
        <v>217.12</v>
      </c>
      <c r="I520" s="161"/>
      <c r="L520" s="156"/>
      <c r="M520" s="162"/>
      <c r="N520" s="163"/>
      <c r="O520" s="163"/>
      <c r="P520" s="163"/>
      <c r="Q520" s="163"/>
      <c r="R520" s="163"/>
      <c r="S520" s="163"/>
      <c r="T520" s="164"/>
      <c r="AT520" s="158" t="s">
        <v>132</v>
      </c>
      <c r="AU520" s="158" t="s">
        <v>130</v>
      </c>
      <c r="AV520" s="13" t="s">
        <v>130</v>
      </c>
      <c r="AW520" s="13" t="s">
        <v>30</v>
      </c>
      <c r="AX520" s="13" t="s">
        <v>79</v>
      </c>
      <c r="AY520" s="158" t="s">
        <v>122</v>
      </c>
    </row>
    <row r="521" spans="1:65" s="2" customFormat="1" ht="21.75" customHeight="1">
      <c r="A521" s="33"/>
      <c r="B521" s="141"/>
      <c r="C521" s="142" t="s">
        <v>694</v>
      </c>
      <c r="D521" s="142" t="s">
        <v>125</v>
      </c>
      <c r="E521" s="143" t="s">
        <v>695</v>
      </c>
      <c r="F521" s="144" t="s">
        <v>696</v>
      </c>
      <c r="G521" s="145" t="s">
        <v>525</v>
      </c>
      <c r="H521" s="147"/>
      <c r="I521" s="147"/>
      <c r="J521" s="148">
        <f>ROUND(I521*H521,2)</f>
        <v>0</v>
      </c>
      <c r="K521" s="149"/>
      <c r="L521" s="34"/>
      <c r="M521" s="150" t="s">
        <v>1</v>
      </c>
      <c r="N521" s="151" t="s">
        <v>40</v>
      </c>
      <c r="O521" s="59"/>
      <c r="P521" s="152">
        <f>O521*H521</f>
        <v>0</v>
      </c>
      <c r="Q521" s="152">
        <v>0</v>
      </c>
      <c r="R521" s="152">
        <f>Q521*H521</f>
        <v>0</v>
      </c>
      <c r="S521" s="152">
        <v>0</v>
      </c>
      <c r="T521" s="153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54" t="s">
        <v>271</v>
      </c>
      <c r="AT521" s="154" t="s">
        <v>125</v>
      </c>
      <c r="AU521" s="154" t="s">
        <v>130</v>
      </c>
      <c r="AY521" s="18" t="s">
        <v>122</v>
      </c>
      <c r="BE521" s="155">
        <f>IF(N521="základná",J521,0)</f>
        <v>0</v>
      </c>
      <c r="BF521" s="155">
        <f>IF(N521="znížená",J521,0)</f>
        <v>0</v>
      </c>
      <c r="BG521" s="155">
        <f>IF(N521="zákl. prenesená",J521,0)</f>
        <v>0</v>
      </c>
      <c r="BH521" s="155">
        <f>IF(N521="zníž. prenesená",J521,0)</f>
        <v>0</v>
      </c>
      <c r="BI521" s="155">
        <f>IF(N521="nulová",J521,0)</f>
        <v>0</v>
      </c>
      <c r="BJ521" s="18" t="s">
        <v>130</v>
      </c>
      <c r="BK521" s="155">
        <f>ROUND(I521*H521,2)</f>
        <v>0</v>
      </c>
      <c r="BL521" s="18" t="s">
        <v>271</v>
      </c>
      <c r="BM521" s="154" t="s">
        <v>697</v>
      </c>
    </row>
    <row r="522" spans="1:65" s="12" customFormat="1" ht="22.75" customHeight="1">
      <c r="B522" s="128"/>
      <c r="D522" s="129" t="s">
        <v>73</v>
      </c>
      <c r="E522" s="139" t="s">
        <v>698</v>
      </c>
      <c r="F522" s="139" t="s">
        <v>699</v>
      </c>
      <c r="I522" s="131"/>
      <c r="J522" s="140">
        <f>BK522</f>
        <v>0</v>
      </c>
      <c r="L522" s="128"/>
      <c r="M522" s="133"/>
      <c r="N522" s="134"/>
      <c r="O522" s="134"/>
      <c r="P522" s="135">
        <f>SUM(P523:P558)</f>
        <v>0</v>
      </c>
      <c r="Q522" s="134"/>
      <c r="R522" s="135">
        <f>SUM(R523:R558)</f>
        <v>0.11320835999999999</v>
      </c>
      <c r="S522" s="134"/>
      <c r="T522" s="136">
        <f>SUM(T523:T558)</f>
        <v>0</v>
      </c>
      <c r="AR522" s="129" t="s">
        <v>130</v>
      </c>
      <c r="AT522" s="137" t="s">
        <v>73</v>
      </c>
      <c r="AU522" s="137" t="s">
        <v>79</v>
      </c>
      <c r="AY522" s="129" t="s">
        <v>122</v>
      </c>
      <c r="BK522" s="138">
        <f>SUM(BK523:BK558)</f>
        <v>0</v>
      </c>
    </row>
    <row r="523" spans="1:65" s="2" customFormat="1" ht="33" customHeight="1">
      <c r="A523" s="33"/>
      <c r="B523" s="141"/>
      <c r="C523" s="142" t="s">
        <v>700</v>
      </c>
      <c r="D523" s="142" t="s">
        <v>125</v>
      </c>
      <c r="E523" s="143" t="s">
        <v>701</v>
      </c>
      <c r="F523" s="144" t="s">
        <v>702</v>
      </c>
      <c r="G523" s="145" t="s">
        <v>429</v>
      </c>
      <c r="H523" s="146">
        <v>3500</v>
      </c>
      <c r="I523" s="147"/>
      <c r="J523" s="148">
        <f>ROUND(I523*H523,2)</f>
        <v>0</v>
      </c>
      <c r="K523" s="149"/>
      <c r="L523" s="34"/>
      <c r="M523" s="150" t="s">
        <v>1</v>
      </c>
      <c r="N523" s="151" t="s">
        <v>40</v>
      </c>
      <c r="O523" s="59"/>
      <c r="P523" s="152">
        <f>O523*H523</f>
        <v>0</v>
      </c>
      <c r="Q523" s="152">
        <v>0</v>
      </c>
      <c r="R523" s="152">
        <f>Q523*H523</f>
        <v>0</v>
      </c>
      <c r="S523" s="152">
        <v>0</v>
      </c>
      <c r="T523" s="153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54" t="s">
        <v>271</v>
      </c>
      <c r="AT523" s="154" t="s">
        <v>125</v>
      </c>
      <c r="AU523" s="154" t="s">
        <v>130</v>
      </c>
      <c r="AY523" s="18" t="s">
        <v>122</v>
      </c>
      <c r="BE523" s="155">
        <f>IF(N523="základná",J523,0)</f>
        <v>0</v>
      </c>
      <c r="BF523" s="155">
        <f>IF(N523="znížená",J523,0)</f>
        <v>0</v>
      </c>
      <c r="BG523" s="155">
        <f>IF(N523="zákl. prenesená",J523,0)</f>
        <v>0</v>
      </c>
      <c r="BH523" s="155">
        <f>IF(N523="zníž. prenesená",J523,0)</f>
        <v>0</v>
      </c>
      <c r="BI523" s="155">
        <f>IF(N523="nulová",J523,0)</f>
        <v>0</v>
      </c>
      <c r="BJ523" s="18" t="s">
        <v>130</v>
      </c>
      <c r="BK523" s="155">
        <f>ROUND(I523*H523,2)</f>
        <v>0</v>
      </c>
      <c r="BL523" s="18" t="s">
        <v>271</v>
      </c>
      <c r="BM523" s="154" t="s">
        <v>703</v>
      </c>
    </row>
    <row r="524" spans="1:65" s="14" customFormat="1">
      <c r="B524" s="165"/>
      <c r="D524" s="157" t="s">
        <v>132</v>
      </c>
      <c r="E524" s="166" t="s">
        <v>1</v>
      </c>
      <c r="F524" s="167" t="s">
        <v>704</v>
      </c>
      <c r="H524" s="166" t="s">
        <v>1</v>
      </c>
      <c r="I524" s="168"/>
      <c r="L524" s="165"/>
      <c r="M524" s="169"/>
      <c r="N524" s="170"/>
      <c r="O524" s="170"/>
      <c r="P524" s="170"/>
      <c r="Q524" s="170"/>
      <c r="R524" s="170"/>
      <c r="S524" s="170"/>
      <c r="T524" s="171"/>
      <c r="AT524" s="166" t="s">
        <v>132</v>
      </c>
      <c r="AU524" s="166" t="s">
        <v>130</v>
      </c>
      <c r="AV524" s="14" t="s">
        <v>79</v>
      </c>
      <c r="AW524" s="14" t="s">
        <v>30</v>
      </c>
      <c r="AX524" s="14" t="s">
        <v>74</v>
      </c>
      <c r="AY524" s="166" t="s">
        <v>122</v>
      </c>
    </row>
    <row r="525" spans="1:65" s="13" customFormat="1">
      <c r="B525" s="156"/>
      <c r="D525" s="157" t="s">
        <v>132</v>
      </c>
      <c r="E525" s="158" t="s">
        <v>1</v>
      </c>
      <c r="F525" s="159" t="s">
        <v>705</v>
      </c>
      <c r="H525" s="160">
        <v>3500</v>
      </c>
      <c r="I525" s="161"/>
      <c r="L525" s="156"/>
      <c r="M525" s="162"/>
      <c r="N525" s="163"/>
      <c r="O525" s="163"/>
      <c r="P525" s="163"/>
      <c r="Q525" s="163"/>
      <c r="R525" s="163"/>
      <c r="S525" s="163"/>
      <c r="T525" s="164"/>
      <c r="AT525" s="158" t="s">
        <v>132</v>
      </c>
      <c r="AU525" s="158" t="s">
        <v>130</v>
      </c>
      <c r="AV525" s="13" t="s">
        <v>130</v>
      </c>
      <c r="AW525" s="13" t="s">
        <v>30</v>
      </c>
      <c r="AX525" s="13" t="s">
        <v>79</v>
      </c>
      <c r="AY525" s="158" t="s">
        <v>122</v>
      </c>
    </row>
    <row r="526" spans="1:65" s="2" customFormat="1" ht="21.75" customHeight="1">
      <c r="A526" s="33"/>
      <c r="B526" s="141"/>
      <c r="C526" s="142" t="s">
        <v>706</v>
      </c>
      <c r="D526" s="142" t="s">
        <v>125</v>
      </c>
      <c r="E526" s="143" t="s">
        <v>707</v>
      </c>
      <c r="F526" s="144" t="s">
        <v>708</v>
      </c>
      <c r="G526" s="145" t="s">
        <v>429</v>
      </c>
      <c r="H526" s="146">
        <v>3500</v>
      </c>
      <c r="I526" s="147"/>
      <c r="J526" s="148">
        <f>ROUND(I526*H526,2)</f>
        <v>0</v>
      </c>
      <c r="K526" s="149"/>
      <c r="L526" s="34"/>
      <c r="M526" s="150" t="s">
        <v>1</v>
      </c>
      <c r="N526" s="151" t="s">
        <v>40</v>
      </c>
      <c r="O526" s="59"/>
      <c r="P526" s="152">
        <f>O526*H526</f>
        <v>0</v>
      </c>
      <c r="Q526" s="152">
        <v>0</v>
      </c>
      <c r="R526" s="152">
        <f>Q526*H526</f>
        <v>0</v>
      </c>
      <c r="S526" s="152">
        <v>0</v>
      </c>
      <c r="T526" s="153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54" t="s">
        <v>271</v>
      </c>
      <c r="AT526" s="154" t="s">
        <v>125</v>
      </c>
      <c r="AU526" s="154" t="s">
        <v>130</v>
      </c>
      <c r="AY526" s="18" t="s">
        <v>122</v>
      </c>
      <c r="BE526" s="155">
        <f>IF(N526="základná",J526,0)</f>
        <v>0</v>
      </c>
      <c r="BF526" s="155">
        <f>IF(N526="znížená",J526,0)</f>
        <v>0</v>
      </c>
      <c r="BG526" s="155">
        <f>IF(N526="zákl. prenesená",J526,0)</f>
        <v>0</v>
      </c>
      <c r="BH526" s="155">
        <f>IF(N526="zníž. prenesená",J526,0)</f>
        <v>0</v>
      </c>
      <c r="BI526" s="155">
        <f>IF(N526="nulová",J526,0)</f>
        <v>0</v>
      </c>
      <c r="BJ526" s="18" t="s">
        <v>130</v>
      </c>
      <c r="BK526" s="155">
        <f>ROUND(I526*H526,2)</f>
        <v>0</v>
      </c>
      <c r="BL526" s="18" t="s">
        <v>271</v>
      </c>
      <c r="BM526" s="154" t="s">
        <v>709</v>
      </c>
    </row>
    <row r="527" spans="1:65" s="2" customFormat="1" ht="21.75" customHeight="1">
      <c r="A527" s="33"/>
      <c r="B527" s="141"/>
      <c r="C527" s="142" t="s">
        <v>478</v>
      </c>
      <c r="D527" s="142" t="s">
        <v>125</v>
      </c>
      <c r="E527" s="143" t="s">
        <v>710</v>
      </c>
      <c r="F527" s="144" t="s">
        <v>711</v>
      </c>
      <c r="G527" s="145" t="s">
        <v>136</v>
      </c>
      <c r="H527" s="146">
        <v>73.835999999999999</v>
      </c>
      <c r="I527" s="147"/>
      <c r="J527" s="148">
        <f>ROUND(I527*H527,2)</f>
        <v>0</v>
      </c>
      <c r="K527" s="149"/>
      <c r="L527" s="34"/>
      <c r="M527" s="150" t="s">
        <v>1</v>
      </c>
      <c r="N527" s="151" t="s">
        <v>40</v>
      </c>
      <c r="O527" s="59"/>
      <c r="P527" s="152">
        <f>O527*H527</f>
        <v>0</v>
      </c>
      <c r="Q527" s="152">
        <v>2.7999999999999998E-4</v>
      </c>
      <c r="R527" s="152">
        <f>Q527*H527</f>
        <v>2.0674079999999997E-2</v>
      </c>
      <c r="S527" s="152">
        <v>0</v>
      </c>
      <c r="T527" s="153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54" t="s">
        <v>271</v>
      </c>
      <c r="AT527" s="154" t="s">
        <v>125</v>
      </c>
      <c r="AU527" s="154" t="s">
        <v>130</v>
      </c>
      <c r="AY527" s="18" t="s">
        <v>122</v>
      </c>
      <c r="BE527" s="155">
        <f>IF(N527="základná",J527,0)</f>
        <v>0</v>
      </c>
      <c r="BF527" s="155">
        <f>IF(N527="znížená",J527,0)</f>
        <v>0</v>
      </c>
      <c r="BG527" s="155">
        <f>IF(N527="zákl. prenesená",J527,0)</f>
        <v>0</v>
      </c>
      <c r="BH527" s="155">
        <f>IF(N527="zníž. prenesená",J527,0)</f>
        <v>0</v>
      </c>
      <c r="BI527" s="155">
        <f>IF(N527="nulová",J527,0)</f>
        <v>0</v>
      </c>
      <c r="BJ527" s="18" t="s">
        <v>130</v>
      </c>
      <c r="BK527" s="155">
        <f>ROUND(I527*H527,2)</f>
        <v>0</v>
      </c>
      <c r="BL527" s="18" t="s">
        <v>271</v>
      </c>
      <c r="BM527" s="154" t="s">
        <v>712</v>
      </c>
    </row>
    <row r="528" spans="1:65" s="14" customFormat="1">
      <c r="B528" s="165"/>
      <c r="D528" s="157" t="s">
        <v>132</v>
      </c>
      <c r="E528" s="166" t="s">
        <v>1</v>
      </c>
      <c r="F528" s="167" t="s">
        <v>713</v>
      </c>
      <c r="H528" s="166" t="s">
        <v>1</v>
      </c>
      <c r="I528" s="168"/>
      <c r="L528" s="165"/>
      <c r="M528" s="169"/>
      <c r="N528" s="170"/>
      <c r="O528" s="170"/>
      <c r="P528" s="170"/>
      <c r="Q528" s="170"/>
      <c r="R528" s="170"/>
      <c r="S528" s="170"/>
      <c r="T528" s="171"/>
      <c r="AT528" s="166" t="s">
        <v>132</v>
      </c>
      <c r="AU528" s="166" t="s">
        <v>130</v>
      </c>
      <c r="AV528" s="14" t="s">
        <v>79</v>
      </c>
      <c r="AW528" s="14" t="s">
        <v>30</v>
      </c>
      <c r="AX528" s="14" t="s">
        <v>74</v>
      </c>
      <c r="AY528" s="166" t="s">
        <v>122</v>
      </c>
    </row>
    <row r="529" spans="1:65" s="13" customFormat="1">
      <c r="B529" s="156"/>
      <c r="D529" s="157" t="s">
        <v>132</v>
      </c>
      <c r="E529" s="158" t="s">
        <v>1</v>
      </c>
      <c r="F529" s="159" t="s">
        <v>714</v>
      </c>
      <c r="H529" s="160">
        <v>73.835999999999999</v>
      </c>
      <c r="I529" s="161"/>
      <c r="L529" s="156"/>
      <c r="M529" s="162"/>
      <c r="N529" s="163"/>
      <c r="O529" s="163"/>
      <c r="P529" s="163"/>
      <c r="Q529" s="163"/>
      <c r="R529" s="163"/>
      <c r="S529" s="163"/>
      <c r="T529" s="164"/>
      <c r="AT529" s="158" t="s">
        <v>132</v>
      </c>
      <c r="AU529" s="158" t="s">
        <v>130</v>
      </c>
      <c r="AV529" s="13" t="s">
        <v>130</v>
      </c>
      <c r="AW529" s="13" t="s">
        <v>30</v>
      </c>
      <c r="AX529" s="13" t="s">
        <v>79</v>
      </c>
      <c r="AY529" s="158" t="s">
        <v>122</v>
      </c>
    </row>
    <row r="530" spans="1:65" s="2" customFormat="1" ht="21.75" customHeight="1">
      <c r="A530" s="33"/>
      <c r="B530" s="141"/>
      <c r="C530" s="142" t="s">
        <v>715</v>
      </c>
      <c r="D530" s="142" t="s">
        <v>125</v>
      </c>
      <c r="E530" s="143" t="s">
        <v>716</v>
      </c>
      <c r="F530" s="144" t="s">
        <v>717</v>
      </c>
      <c r="G530" s="145" t="s">
        <v>136</v>
      </c>
      <c r="H530" s="146">
        <v>897.44399999999996</v>
      </c>
      <c r="I530" s="147"/>
      <c r="J530" s="148">
        <f>ROUND(I530*H530,2)</f>
        <v>0</v>
      </c>
      <c r="K530" s="149"/>
      <c r="L530" s="34"/>
      <c r="M530" s="150" t="s">
        <v>1</v>
      </c>
      <c r="N530" s="151" t="s">
        <v>40</v>
      </c>
      <c r="O530" s="59"/>
      <c r="P530" s="152">
        <f>O530*H530</f>
        <v>0</v>
      </c>
      <c r="Q530" s="152">
        <v>8.0000000000000007E-5</v>
      </c>
      <c r="R530" s="152">
        <f>Q530*H530</f>
        <v>7.1795520000000002E-2</v>
      </c>
      <c r="S530" s="152">
        <v>0</v>
      </c>
      <c r="T530" s="153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54" t="s">
        <v>271</v>
      </c>
      <c r="AT530" s="154" t="s">
        <v>125</v>
      </c>
      <c r="AU530" s="154" t="s">
        <v>130</v>
      </c>
      <c r="AY530" s="18" t="s">
        <v>122</v>
      </c>
      <c r="BE530" s="155">
        <f>IF(N530="základná",J530,0)</f>
        <v>0</v>
      </c>
      <c r="BF530" s="155">
        <f>IF(N530="znížená",J530,0)</f>
        <v>0</v>
      </c>
      <c r="BG530" s="155">
        <f>IF(N530="zákl. prenesená",J530,0)</f>
        <v>0</v>
      </c>
      <c r="BH530" s="155">
        <f>IF(N530="zníž. prenesená",J530,0)</f>
        <v>0</v>
      </c>
      <c r="BI530" s="155">
        <f>IF(N530="nulová",J530,0)</f>
        <v>0</v>
      </c>
      <c r="BJ530" s="18" t="s">
        <v>130</v>
      </c>
      <c r="BK530" s="155">
        <f>ROUND(I530*H530,2)</f>
        <v>0</v>
      </c>
      <c r="BL530" s="18" t="s">
        <v>271</v>
      </c>
      <c r="BM530" s="154" t="s">
        <v>718</v>
      </c>
    </row>
    <row r="531" spans="1:65" s="14" customFormat="1">
      <c r="B531" s="165"/>
      <c r="D531" s="157" t="s">
        <v>132</v>
      </c>
      <c r="E531" s="166" t="s">
        <v>1</v>
      </c>
      <c r="F531" s="167" t="s">
        <v>713</v>
      </c>
      <c r="H531" s="166" t="s">
        <v>1</v>
      </c>
      <c r="I531" s="168"/>
      <c r="L531" s="165"/>
      <c r="M531" s="169"/>
      <c r="N531" s="170"/>
      <c r="O531" s="170"/>
      <c r="P531" s="170"/>
      <c r="Q531" s="170"/>
      <c r="R531" s="170"/>
      <c r="S531" s="170"/>
      <c r="T531" s="171"/>
      <c r="AT531" s="166" t="s">
        <v>132</v>
      </c>
      <c r="AU531" s="166" t="s">
        <v>130</v>
      </c>
      <c r="AV531" s="14" t="s">
        <v>79</v>
      </c>
      <c r="AW531" s="14" t="s">
        <v>30</v>
      </c>
      <c r="AX531" s="14" t="s">
        <v>74</v>
      </c>
      <c r="AY531" s="166" t="s">
        <v>122</v>
      </c>
    </row>
    <row r="532" spans="1:65" s="13" customFormat="1">
      <c r="B532" s="156"/>
      <c r="D532" s="157" t="s">
        <v>132</v>
      </c>
      <c r="E532" s="158" t="s">
        <v>1</v>
      </c>
      <c r="F532" s="159" t="s">
        <v>714</v>
      </c>
      <c r="H532" s="160">
        <v>73.835999999999999</v>
      </c>
      <c r="I532" s="161"/>
      <c r="L532" s="156"/>
      <c r="M532" s="162"/>
      <c r="N532" s="163"/>
      <c r="O532" s="163"/>
      <c r="P532" s="163"/>
      <c r="Q532" s="163"/>
      <c r="R532" s="163"/>
      <c r="S532" s="163"/>
      <c r="T532" s="164"/>
      <c r="AT532" s="158" t="s">
        <v>132</v>
      </c>
      <c r="AU532" s="158" t="s">
        <v>130</v>
      </c>
      <c r="AV532" s="13" t="s">
        <v>130</v>
      </c>
      <c r="AW532" s="13" t="s">
        <v>30</v>
      </c>
      <c r="AX532" s="13" t="s">
        <v>74</v>
      </c>
      <c r="AY532" s="158" t="s">
        <v>122</v>
      </c>
    </row>
    <row r="533" spans="1:65" s="14" customFormat="1">
      <c r="B533" s="165"/>
      <c r="D533" s="157" t="s">
        <v>132</v>
      </c>
      <c r="E533" s="166" t="s">
        <v>1</v>
      </c>
      <c r="F533" s="167" t="s">
        <v>719</v>
      </c>
      <c r="H533" s="166" t="s">
        <v>1</v>
      </c>
      <c r="I533" s="168"/>
      <c r="L533" s="165"/>
      <c r="M533" s="169"/>
      <c r="N533" s="170"/>
      <c r="O533" s="170"/>
      <c r="P533" s="170"/>
      <c r="Q533" s="170"/>
      <c r="R533" s="170"/>
      <c r="S533" s="170"/>
      <c r="T533" s="171"/>
      <c r="AT533" s="166" t="s">
        <v>132</v>
      </c>
      <c r="AU533" s="166" t="s">
        <v>130</v>
      </c>
      <c r="AV533" s="14" t="s">
        <v>79</v>
      </c>
      <c r="AW533" s="14" t="s">
        <v>30</v>
      </c>
      <c r="AX533" s="14" t="s">
        <v>74</v>
      </c>
      <c r="AY533" s="166" t="s">
        <v>122</v>
      </c>
    </row>
    <row r="534" spans="1:65" s="13" customFormat="1">
      <c r="B534" s="156"/>
      <c r="D534" s="157" t="s">
        <v>132</v>
      </c>
      <c r="E534" s="158" t="s">
        <v>1</v>
      </c>
      <c r="F534" s="159" t="s">
        <v>720</v>
      </c>
      <c r="H534" s="160">
        <v>823.60799999999995</v>
      </c>
      <c r="I534" s="161"/>
      <c r="L534" s="156"/>
      <c r="M534" s="162"/>
      <c r="N534" s="163"/>
      <c r="O534" s="163"/>
      <c r="P534" s="163"/>
      <c r="Q534" s="163"/>
      <c r="R534" s="163"/>
      <c r="S534" s="163"/>
      <c r="T534" s="164"/>
      <c r="AT534" s="158" t="s">
        <v>132</v>
      </c>
      <c r="AU534" s="158" t="s">
        <v>130</v>
      </c>
      <c r="AV534" s="13" t="s">
        <v>130</v>
      </c>
      <c r="AW534" s="13" t="s">
        <v>30</v>
      </c>
      <c r="AX534" s="13" t="s">
        <v>74</v>
      </c>
      <c r="AY534" s="158" t="s">
        <v>122</v>
      </c>
    </row>
    <row r="535" spans="1:65" s="15" customFormat="1">
      <c r="B535" s="172"/>
      <c r="D535" s="157" t="s">
        <v>132</v>
      </c>
      <c r="E535" s="173" t="s">
        <v>1</v>
      </c>
      <c r="F535" s="174" t="s">
        <v>143</v>
      </c>
      <c r="H535" s="175">
        <v>897.44399999999996</v>
      </c>
      <c r="I535" s="176"/>
      <c r="L535" s="172"/>
      <c r="M535" s="177"/>
      <c r="N535" s="178"/>
      <c r="O535" s="178"/>
      <c r="P535" s="178"/>
      <c r="Q535" s="178"/>
      <c r="R535" s="178"/>
      <c r="S535" s="178"/>
      <c r="T535" s="179"/>
      <c r="AT535" s="173" t="s">
        <v>132</v>
      </c>
      <c r="AU535" s="173" t="s">
        <v>130</v>
      </c>
      <c r="AV535" s="15" t="s">
        <v>129</v>
      </c>
      <c r="AW535" s="15" t="s">
        <v>30</v>
      </c>
      <c r="AX535" s="15" t="s">
        <v>79</v>
      </c>
      <c r="AY535" s="173" t="s">
        <v>122</v>
      </c>
    </row>
    <row r="536" spans="1:65" s="2" customFormat="1" ht="21.75" customHeight="1">
      <c r="A536" s="33"/>
      <c r="B536" s="141"/>
      <c r="C536" s="142" t="s">
        <v>721</v>
      </c>
      <c r="D536" s="142" t="s">
        <v>125</v>
      </c>
      <c r="E536" s="143" t="s">
        <v>722</v>
      </c>
      <c r="F536" s="144" t="s">
        <v>723</v>
      </c>
      <c r="G536" s="145" t="s">
        <v>136</v>
      </c>
      <c r="H536" s="146">
        <v>148.13399999999999</v>
      </c>
      <c r="I536" s="147"/>
      <c r="J536" s="148">
        <f>ROUND(I536*H536,2)</f>
        <v>0</v>
      </c>
      <c r="K536" s="149"/>
      <c r="L536" s="34"/>
      <c r="M536" s="150" t="s">
        <v>1</v>
      </c>
      <c r="N536" s="151" t="s">
        <v>40</v>
      </c>
      <c r="O536" s="59"/>
      <c r="P536" s="152">
        <f>O536*H536</f>
        <v>0</v>
      </c>
      <c r="Q536" s="152">
        <v>1.3999999999999999E-4</v>
      </c>
      <c r="R536" s="152">
        <f>Q536*H536</f>
        <v>2.0738759999999995E-2</v>
      </c>
      <c r="S536" s="152">
        <v>0</v>
      </c>
      <c r="T536" s="153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54" t="s">
        <v>271</v>
      </c>
      <c r="AT536" s="154" t="s">
        <v>125</v>
      </c>
      <c r="AU536" s="154" t="s">
        <v>130</v>
      </c>
      <c r="AY536" s="18" t="s">
        <v>122</v>
      </c>
      <c r="BE536" s="155">
        <f>IF(N536="základná",J536,0)</f>
        <v>0</v>
      </c>
      <c r="BF536" s="155">
        <f>IF(N536="znížená",J536,0)</f>
        <v>0</v>
      </c>
      <c r="BG536" s="155">
        <f>IF(N536="zákl. prenesená",J536,0)</f>
        <v>0</v>
      </c>
      <c r="BH536" s="155">
        <f>IF(N536="zníž. prenesená",J536,0)</f>
        <v>0</v>
      </c>
      <c r="BI536" s="155">
        <f>IF(N536="nulová",J536,0)</f>
        <v>0</v>
      </c>
      <c r="BJ536" s="18" t="s">
        <v>130</v>
      </c>
      <c r="BK536" s="155">
        <f>ROUND(I536*H536,2)</f>
        <v>0</v>
      </c>
      <c r="BL536" s="18" t="s">
        <v>271</v>
      </c>
      <c r="BM536" s="154" t="s">
        <v>724</v>
      </c>
    </row>
    <row r="537" spans="1:65" s="14" customFormat="1">
      <c r="B537" s="165"/>
      <c r="D537" s="157" t="s">
        <v>132</v>
      </c>
      <c r="E537" s="166" t="s">
        <v>1</v>
      </c>
      <c r="F537" s="167" t="s">
        <v>139</v>
      </c>
      <c r="H537" s="166" t="s">
        <v>1</v>
      </c>
      <c r="I537" s="168"/>
      <c r="L537" s="165"/>
      <c r="M537" s="169"/>
      <c r="N537" s="170"/>
      <c r="O537" s="170"/>
      <c r="P537" s="170"/>
      <c r="Q537" s="170"/>
      <c r="R537" s="170"/>
      <c r="S537" s="170"/>
      <c r="T537" s="171"/>
      <c r="AT537" s="166" t="s">
        <v>132</v>
      </c>
      <c r="AU537" s="166" t="s">
        <v>130</v>
      </c>
      <c r="AV537" s="14" t="s">
        <v>79</v>
      </c>
      <c r="AW537" s="14" t="s">
        <v>30</v>
      </c>
      <c r="AX537" s="14" t="s">
        <v>74</v>
      </c>
      <c r="AY537" s="166" t="s">
        <v>122</v>
      </c>
    </row>
    <row r="538" spans="1:65" s="13" customFormat="1">
      <c r="B538" s="156"/>
      <c r="D538" s="157" t="s">
        <v>132</v>
      </c>
      <c r="E538" s="158" t="s">
        <v>1</v>
      </c>
      <c r="F538" s="159" t="s">
        <v>184</v>
      </c>
      <c r="H538" s="160">
        <v>7.2</v>
      </c>
      <c r="I538" s="161"/>
      <c r="L538" s="156"/>
      <c r="M538" s="162"/>
      <c r="N538" s="163"/>
      <c r="O538" s="163"/>
      <c r="P538" s="163"/>
      <c r="Q538" s="163"/>
      <c r="R538" s="163"/>
      <c r="S538" s="163"/>
      <c r="T538" s="164"/>
      <c r="AT538" s="158" t="s">
        <v>132</v>
      </c>
      <c r="AU538" s="158" t="s">
        <v>130</v>
      </c>
      <c r="AV538" s="13" t="s">
        <v>130</v>
      </c>
      <c r="AW538" s="13" t="s">
        <v>30</v>
      </c>
      <c r="AX538" s="13" t="s">
        <v>74</v>
      </c>
      <c r="AY538" s="158" t="s">
        <v>122</v>
      </c>
    </row>
    <row r="539" spans="1:65" s="13" customFormat="1">
      <c r="B539" s="156"/>
      <c r="D539" s="157" t="s">
        <v>132</v>
      </c>
      <c r="E539" s="158" t="s">
        <v>1</v>
      </c>
      <c r="F539" s="159" t="s">
        <v>185</v>
      </c>
      <c r="H539" s="160">
        <v>3.15</v>
      </c>
      <c r="I539" s="161"/>
      <c r="L539" s="156"/>
      <c r="M539" s="162"/>
      <c r="N539" s="163"/>
      <c r="O539" s="163"/>
      <c r="P539" s="163"/>
      <c r="Q539" s="163"/>
      <c r="R539" s="163"/>
      <c r="S539" s="163"/>
      <c r="T539" s="164"/>
      <c r="AT539" s="158" t="s">
        <v>132</v>
      </c>
      <c r="AU539" s="158" t="s">
        <v>130</v>
      </c>
      <c r="AV539" s="13" t="s">
        <v>130</v>
      </c>
      <c r="AW539" s="13" t="s">
        <v>30</v>
      </c>
      <c r="AX539" s="13" t="s">
        <v>74</v>
      </c>
      <c r="AY539" s="158" t="s">
        <v>122</v>
      </c>
    </row>
    <row r="540" spans="1:65" s="16" customFormat="1">
      <c r="B540" s="180"/>
      <c r="D540" s="157" t="s">
        <v>132</v>
      </c>
      <c r="E540" s="181" t="s">
        <v>1</v>
      </c>
      <c r="F540" s="182" t="s">
        <v>186</v>
      </c>
      <c r="H540" s="183">
        <v>10.35</v>
      </c>
      <c r="I540" s="184"/>
      <c r="L540" s="180"/>
      <c r="M540" s="185"/>
      <c r="N540" s="186"/>
      <c r="O540" s="186"/>
      <c r="P540" s="186"/>
      <c r="Q540" s="186"/>
      <c r="R540" s="186"/>
      <c r="S540" s="186"/>
      <c r="T540" s="187"/>
      <c r="AT540" s="181" t="s">
        <v>132</v>
      </c>
      <c r="AU540" s="181" t="s">
        <v>130</v>
      </c>
      <c r="AV540" s="16" t="s">
        <v>123</v>
      </c>
      <c r="AW540" s="16" t="s">
        <v>30</v>
      </c>
      <c r="AX540" s="16" t="s">
        <v>74</v>
      </c>
      <c r="AY540" s="181" t="s">
        <v>122</v>
      </c>
    </row>
    <row r="541" spans="1:65" s="14" customFormat="1">
      <c r="B541" s="165"/>
      <c r="D541" s="157" t="s">
        <v>132</v>
      </c>
      <c r="E541" s="166" t="s">
        <v>1</v>
      </c>
      <c r="F541" s="167" t="s">
        <v>176</v>
      </c>
      <c r="H541" s="166" t="s">
        <v>1</v>
      </c>
      <c r="I541" s="168"/>
      <c r="L541" s="165"/>
      <c r="M541" s="169"/>
      <c r="N541" s="170"/>
      <c r="O541" s="170"/>
      <c r="P541" s="170"/>
      <c r="Q541" s="170"/>
      <c r="R541" s="170"/>
      <c r="S541" s="170"/>
      <c r="T541" s="171"/>
      <c r="AT541" s="166" t="s">
        <v>132</v>
      </c>
      <c r="AU541" s="166" t="s">
        <v>130</v>
      </c>
      <c r="AV541" s="14" t="s">
        <v>79</v>
      </c>
      <c r="AW541" s="14" t="s">
        <v>30</v>
      </c>
      <c r="AX541" s="14" t="s">
        <v>74</v>
      </c>
      <c r="AY541" s="166" t="s">
        <v>122</v>
      </c>
    </row>
    <row r="542" spans="1:65" s="13" customFormat="1">
      <c r="B542" s="156"/>
      <c r="D542" s="157" t="s">
        <v>132</v>
      </c>
      <c r="E542" s="158" t="s">
        <v>1</v>
      </c>
      <c r="F542" s="159" t="s">
        <v>187</v>
      </c>
      <c r="H542" s="160">
        <v>15</v>
      </c>
      <c r="I542" s="161"/>
      <c r="L542" s="156"/>
      <c r="M542" s="162"/>
      <c r="N542" s="163"/>
      <c r="O542" s="163"/>
      <c r="P542" s="163"/>
      <c r="Q542" s="163"/>
      <c r="R542" s="163"/>
      <c r="S542" s="163"/>
      <c r="T542" s="164"/>
      <c r="AT542" s="158" t="s">
        <v>132</v>
      </c>
      <c r="AU542" s="158" t="s">
        <v>130</v>
      </c>
      <c r="AV542" s="13" t="s">
        <v>130</v>
      </c>
      <c r="AW542" s="13" t="s">
        <v>30</v>
      </c>
      <c r="AX542" s="13" t="s">
        <v>74</v>
      </c>
      <c r="AY542" s="158" t="s">
        <v>122</v>
      </c>
    </row>
    <row r="543" spans="1:65" s="14" customFormat="1">
      <c r="B543" s="165"/>
      <c r="D543" s="157" t="s">
        <v>132</v>
      </c>
      <c r="E543" s="166" t="s">
        <v>1</v>
      </c>
      <c r="F543" s="167" t="s">
        <v>188</v>
      </c>
      <c r="H543" s="166" t="s">
        <v>1</v>
      </c>
      <c r="I543" s="168"/>
      <c r="L543" s="165"/>
      <c r="M543" s="169"/>
      <c r="N543" s="170"/>
      <c r="O543" s="170"/>
      <c r="P543" s="170"/>
      <c r="Q543" s="170"/>
      <c r="R543" s="170"/>
      <c r="S543" s="170"/>
      <c r="T543" s="171"/>
      <c r="AT543" s="166" t="s">
        <v>132</v>
      </c>
      <c r="AU543" s="166" t="s">
        <v>130</v>
      </c>
      <c r="AV543" s="14" t="s">
        <v>79</v>
      </c>
      <c r="AW543" s="14" t="s">
        <v>30</v>
      </c>
      <c r="AX543" s="14" t="s">
        <v>74</v>
      </c>
      <c r="AY543" s="166" t="s">
        <v>122</v>
      </c>
    </row>
    <row r="544" spans="1:65" s="13" customFormat="1">
      <c r="B544" s="156"/>
      <c r="D544" s="157" t="s">
        <v>132</v>
      </c>
      <c r="E544" s="158" t="s">
        <v>1</v>
      </c>
      <c r="F544" s="159" t="s">
        <v>189</v>
      </c>
      <c r="H544" s="160">
        <v>17.399999999999999</v>
      </c>
      <c r="I544" s="161"/>
      <c r="L544" s="156"/>
      <c r="M544" s="162"/>
      <c r="N544" s="163"/>
      <c r="O544" s="163"/>
      <c r="P544" s="163"/>
      <c r="Q544" s="163"/>
      <c r="R544" s="163"/>
      <c r="S544" s="163"/>
      <c r="T544" s="164"/>
      <c r="AT544" s="158" t="s">
        <v>132</v>
      </c>
      <c r="AU544" s="158" t="s">
        <v>130</v>
      </c>
      <c r="AV544" s="13" t="s">
        <v>130</v>
      </c>
      <c r="AW544" s="13" t="s">
        <v>30</v>
      </c>
      <c r="AX544" s="13" t="s">
        <v>74</v>
      </c>
      <c r="AY544" s="158" t="s">
        <v>122</v>
      </c>
    </row>
    <row r="545" spans="1:65" s="13" customFormat="1">
      <c r="B545" s="156"/>
      <c r="D545" s="157" t="s">
        <v>132</v>
      </c>
      <c r="E545" s="158" t="s">
        <v>1</v>
      </c>
      <c r="F545" s="159" t="s">
        <v>190</v>
      </c>
      <c r="H545" s="160">
        <v>13.8</v>
      </c>
      <c r="I545" s="161"/>
      <c r="L545" s="156"/>
      <c r="M545" s="162"/>
      <c r="N545" s="163"/>
      <c r="O545" s="163"/>
      <c r="P545" s="163"/>
      <c r="Q545" s="163"/>
      <c r="R545" s="163"/>
      <c r="S545" s="163"/>
      <c r="T545" s="164"/>
      <c r="AT545" s="158" t="s">
        <v>132</v>
      </c>
      <c r="AU545" s="158" t="s">
        <v>130</v>
      </c>
      <c r="AV545" s="13" t="s">
        <v>130</v>
      </c>
      <c r="AW545" s="13" t="s">
        <v>30</v>
      </c>
      <c r="AX545" s="13" t="s">
        <v>74</v>
      </c>
      <c r="AY545" s="158" t="s">
        <v>122</v>
      </c>
    </row>
    <row r="546" spans="1:65" s="13" customFormat="1">
      <c r="B546" s="156"/>
      <c r="D546" s="157" t="s">
        <v>132</v>
      </c>
      <c r="E546" s="158" t="s">
        <v>1</v>
      </c>
      <c r="F546" s="159" t="s">
        <v>191</v>
      </c>
      <c r="H546" s="160">
        <v>16.2</v>
      </c>
      <c r="I546" s="161"/>
      <c r="L546" s="156"/>
      <c r="M546" s="162"/>
      <c r="N546" s="163"/>
      <c r="O546" s="163"/>
      <c r="P546" s="163"/>
      <c r="Q546" s="163"/>
      <c r="R546" s="163"/>
      <c r="S546" s="163"/>
      <c r="T546" s="164"/>
      <c r="AT546" s="158" t="s">
        <v>132</v>
      </c>
      <c r="AU546" s="158" t="s">
        <v>130</v>
      </c>
      <c r="AV546" s="13" t="s">
        <v>130</v>
      </c>
      <c r="AW546" s="13" t="s">
        <v>30</v>
      </c>
      <c r="AX546" s="13" t="s">
        <v>74</v>
      </c>
      <c r="AY546" s="158" t="s">
        <v>122</v>
      </c>
    </row>
    <row r="547" spans="1:65" s="14" customFormat="1">
      <c r="B547" s="165"/>
      <c r="D547" s="157" t="s">
        <v>132</v>
      </c>
      <c r="E547" s="166" t="s">
        <v>1</v>
      </c>
      <c r="F547" s="167" t="s">
        <v>192</v>
      </c>
      <c r="H547" s="166" t="s">
        <v>1</v>
      </c>
      <c r="I547" s="168"/>
      <c r="L547" s="165"/>
      <c r="M547" s="169"/>
      <c r="N547" s="170"/>
      <c r="O547" s="170"/>
      <c r="P547" s="170"/>
      <c r="Q547" s="170"/>
      <c r="R547" s="170"/>
      <c r="S547" s="170"/>
      <c r="T547" s="171"/>
      <c r="AT547" s="166" t="s">
        <v>132</v>
      </c>
      <c r="AU547" s="166" t="s">
        <v>130</v>
      </c>
      <c r="AV547" s="14" t="s">
        <v>79</v>
      </c>
      <c r="AW547" s="14" t="s">
        <v>30</v>
      </c>
      <c r="AX547" s="14" t="s">
        <v>74</v>
      </c>
      <c r="AY547" s="166" t="s">
        <v>122</v>
      </c>
    </row>
    <row r="548" spans="1:65" s="13" customFormat="1">
      <c r="B548" s="156"/>
      <c r="D548" s="157" t="s">
        <v>132</v>
      </c>
      <c r="E548" s="158" t="s">
        <v>1</v>
      </c>
      <c r="F548" s="159" t="s">
        <v>193</v>
      </c>
      <c r="H548" s="160">
        <v>53.75</v>
      </c>
      <c r="I548" s="161"/>
      <c r="L548" s="156"/>
      <c r="M548" s="162"/>
      <c r="N548" s="163"/>
      <c r="O548" s="163"/>
      <c r="P548" s="163"/>
      <c r="Q548" s="163"/>
      <c r="R548" s="163"/>
      <c r="S548" s="163"/>
      <c r="T548" s="164"/>
      <c r="AT548" s="158" t="s">
        <v>132</v>
      </c>
      <c r="AU548" s="158" t="s">
        <v>130</v>
      </c>
      <c r="AV548" s="13" t="s">
        <v>130</v>
      </c>
      <c r="AW548" s="13" t="s">
        <v>30</v>
      </c>
      <c r="AX548" s="13" t="s">
        <v>74</v>
      </c>
      <c r="AY548" s="158" t="s">
        <v>122</v>
      </c>
    </row>
    <row r="549" spans="1:65" s="14" customFormat="1">
      <c r="B549" s="165"/>
      <c r="D549" s="157" t="s">
        <v>132</v>
      </c>
      <c r="E549" s="166" t="s">
        <v>1</v>
      </c>
      <c r="F549" s="167" t="s">
        <v>194</v>
      </c>
      <c r="H549" s="166" t="s">
        <v>1</v>
      </c>
      <c r="I549" s="168"/>
      <c r="L549" s="165"/>
      <c r="M549" s="169"/>
      <c r="N549" s="170"/>
      <c r="O549" s="170"/>
      <c r="P549" s="170"/>
      <c r="Q549" s="170"/>
      <c r="R549" s="170"/>
      <c r="S549" s="170"/>
      <c r="T549" s="171"/>
      <c r="AT549" s="166" t="s">
        <v>132</v>
      </c>
      <c r="AU549" s="166" t="s">
        <v>130</v>
      </c>
      <c r="AV549" s="14" t="s">
        <v>79</v>
      </c>
      <c r="AW549" s="14" t="s">
        <v>30</v>
      </c>
      <c r="AX549" s="14" t="s">
        <v>74</v>
      </c>
      <c r="AY549" s="166" t="s">
        <v>122</v>
      </c>
    </row>
    <row r="550" spans="1:65" s="13" customFormat="1">
      <c r="B550" s="156"/>
      <c r="D550" s="157" t="s">
        <v>132</v>
      </c>
      <c r="E550" s="158" t="s">
        <v>1</v>
      </c>
      <c r="F550" s="159" t="s">
        <v>195</v>
      </c>
      <c r="H550" s="160">
        <v>8.1300000000000008</v>
      </c>
      <c r="I550" s="161"/>
      <c r="L550" s="156"/>
      <c r="M550" s="162"/>
      <c r="N550" s="163"/>
      <c r="O550" s="163"/>
      <c r="P550" s="163"/>
      <c r="Q550" s="163"/>
      <c r="R550" s="163"/>
      <c r="S550" s="163"/>
      <c r="T550" s="164"/>
      <c r="AT550" s="158" t="s">
        <v>132</v>
      </c>
      <c r="AU550" s="158" t="s">
        <v>130</v>
      </c>
      <c r="AV550" s="13" t="s">
        <v>130</v>
      </c>
      <c r="AW550" s="13" t="s">
        <v>30</v>
      </c>
      <c r="AX550" s="13" t="s">
        <v>74</v>
      </c>
      <c r="AY550" s="158" t="s">
        <v>122</v>
      </c>
    </row>
    <row r="551" spans="1:65" s="16" customFormat="1">
      <c r="B551" s="180"/>
      <c r="D551" s="157" t="s">
        <v>132</v>
      </c>
      <c r="E551" s="181" t="s">
        <v>1</v>
      </c>
      <c r="F551" s="182" t="s">
        <v>186</v>
      </c>
      <c r="H551" s="183">
        <v>124.28</v>
      </c>
      <c r="I551" s="184"/>
      <c r="L551" s="180"/>
      <c r="M551" s="185"/>
      <c r="N551" s="186"/>
      <c r="O551" s="186"/>
      <c r="P551" s="186"/>
      <c r="Q551" s="186"/>
      <c r="R551" s="186"/>
      <c r="S551" s="186"/>
      <c r="T551" s="187"/>
      <c r="AT551" s="181" t="s">
        <v>132</v>
      </c>
      <c r="AU551" s="181" t="s">
        <v>130</v>
      </c>
      <c r="AV551" s="16" t="s">
        <v>123</v>
      </c>
      <c r="AW551" s="16" t="s">
        <v>30</v>
      </c>
      <c r="AX551" s="16" t="s">
        <v>74</v>
      </c>
      <c r="AY551" s="181" t="s">
        <v>122</v>
      </c>
    </row>
    <row r="552" spans="1:65" s="14" customFormat="1">
      <c r="B552" s="165"/>
      <c r="D552" s="157" t="s">
        <v>132</v>
      </c>
      <c r="E552" s="166" t="s">
        <v>1</v>
      </c>
      <c r="F552" s="167" t="s">
        <v>142</v>
      </c>
      <c r="H552" s="166" t="s">
        <v>1</v>
      </c>
      <c r="I552" s="168"/>
      <c r="L552" s="165"/>
      <c r="M552" s="169"/>
      <c r="N552" s="170"/>
      <c r="O552" s="170"/>
      <c r="P552" s="170"/>
      <c r="Q552" s="170"/>
      <c r="R552" s="170"/>
      <c r="S552" s="170"/>
      <c r="T552" s="171"/>
      <c r="AT552" s="166" t="s">
        <v>132</v>
      </c>
      <c r="AU552" s="166" t="s">
        <v>130</v>
      </c>
      <c r="AV552" s="14" t="s">
        <v>79</v>
      </c>
      <c r="AW552" s="14" t="s">
        <v>30</v>
      </c>
      <c r="AX552" s="14" t="s">
        <v>74</v>
      </c>
      <c r="AY552" s="166" t="s">
        <v>122</v>
      </c>
    </row>
    <row r="553" spans="1:65" s="13" customFormat="1">
      <c r="B553" s="156"/>
      <c r="D553" s="157" t="s">
        <v>132</v>
      </c>
      <c r="E553" s="158" t="s">
        <v>1</v>
      </c>
      <c r="F553" s="159" t="s">
        <v>196</v>
      </c>
      <c r="H553" s="160">
        <v>3.3</v>
      </c>
      <c r="I553" s="161"/>
      <c r="L553" s="156"/>
      <c r="M553" s="162"/>
      <c r="N553" s="163"/>
      <c r="O553" s="163"/>
      <c r="P553" s="163"/>
      <c r="Q553" s="163"/>
      <c r="R553" s="163"/>
      <c r="S553" s="163"/>
      <c r="T553" s="164"/>
      <c r="AT553" s="158" t="s">
        <v>132</v>
      </c>
      <c r="AU553" s="158" t="s">
        <v>130</v>
      </c>
      <c r="AV553" s="13" t="s">
        <v>130</v>
      </c>
      <c r="AW553" s="13" t="s">
        <v>30</v>
      </c>
      <c r="AX553" s="13" t="s">
        <v>74</v>
      </c>
      <c r="AY553" s="158" t="s">
        <v>122</v>
      </c>
    </row>
    <row r="554" spans="1:65" s="13" customFormat="1">
      <c r="B554" s="156"/>
      <c r="D554" s="157" t="s">
        <v>132</v>
      </c>
      <c r="E554" s="158" t="s">
        <v>1</v>
      </c>
      <c r="F554" s="159" t="s">
        <v>185</v>
      </c>
      <c r="H554" s="160">
        <v>3.15</v>
      </c>
      <c r="I554" s="161"/>
      <c r="L554" s="156"/>
      <c r="M554" s="162"/>
      <c r="N554" s="163"/>
      <c r="O554" s="163"/>
      <c r="P554" s="163"/>
      <c r="Q554" s="163"/>
      <c r="R554" s="163"/>
      <c r="S554" s="163"/>
      <c r="T554" s="164"/>
      <c r="AT554" s="158" t="s">
        <v>132</v>
      </c>
      <c r="AU554" s="158" t="s">
        <v>130</v>
      </c>
      <c r="AV554" s="13" t="s">
        <v>130</v>
      </c>
      <c r="AW554" s="13" t="s">
        <v>30</v>
      </c>
      <c r="AX554" s="13" t="s">
        <v>74</v>
      </c>
      <c r="AY554" s="158" t="s">
        <v>122</v>
      </c>
    </row>
    <row r="555" spans="1:65" s="16" customFormat="1">
      <c r="B555" s="180"/>
      <c r="D555" s="157" t="s">
        <v>132</v>
      </c>
      <c r="E555" s="181" t="s">
        <v>1</v>
      </c>
      <c r="F555" s="182" t="s">
        <v>186</v>
      </c>
      <c r="H555" s="183">
        <v>6.45</v>
      </c>
      <c r="I555" s="184"/>
      <c r="L555" s="180"/>
      <c r="M555" s="185"/>
      <c r="N555" s="186"/>
      <c r="O555" s="186"/>
      <c r="P555" s="186"/>
      <c r="Q555" s="186"/>
      <c r="R555" s="186"/>
      <c r="S555" s="186"/>
      <c r="T555" s="187"/>
      <c r="AT555" s="181" t="s">
        <v>132</v>
      </c>
      <c r="AU555" s="181" t="s">
        <v>130</v>
      </c>
      <c r="AV555" s="16" t="s">
        <v>123</v>
      </c>
      <c r="AW555" s="16" t="s">
        <v>30</v>
      </c>
      <c r="AX555" s="16" t="s">
        <v>74</v>
      </c>
      <c r="AY555" s="181" t="s">
        <v>122</v>
      </c>
    </row>
    <row r="556" spans="1:65" s="15" customFormat="1">
      <c r="B556" s="172"/>
      <c r="D556" s="157" t="s">
        <v>132</v>
      </c>
      <c r="E556" s="173" t="s">
        <v>1</v>
      </c>
      <c r="F556" s="174" t="s">
        <v>143</v>
      </c>
      <c r="H556" s="175">
        <v>141.08000000000001</v>
      </c>
      <c r="I556" s="176"/>
      <c r="L556" s="172"/>
      <c r="M556" s="177"/>
      <c r="N556" s="178"/>
      <c r="O556" s="178"/>
      <c r="P556" s="178"/>
      <c r="Q556" s="178"/>
      <c r="R556" s="178"/>
      <c r="S556" s="178"/>
      <c r="T556" s="179"/>
      <c r="AT556" s="173" t="s">
        <v>132</v>
      </c>
      <c r="AU556" s="173" t="s">
        <v>130</v>
      </c>
      <c r="AV556" s="15" t="s">
        <v>129</v>
      </c>
      <c r="AW556" s="15" t="s">
        <v>30</v>
      </c>
      <c r="AX556" s="15" t="s">
        <v>74</v>
      </c>
      <c r="AY556" s="173" t="s">
        <v>122</v>
      </c>
    </row>
    <row r="557" spans="1:65" s="13" customFormat="1">
      <c r="B557" s="156"/>
      <c r="D557" s="157" t="s">
        <v>132</v>
      </c>
      <c r="E557" s="158" t="s">
        <v>1</v>
      </c>
      <c r="F557" s="159" t="s">
        <v>725</v>
      </c>
      <c r="H557" s="160">
        <v>148.13399999999999</v>
      </c>
      <c r="I557" s="161"/>
      <c r="L557" s="156"/>
      <c r="M557" s="162"/>
      <c r="N557" s="163"/>
      <c r="O557" s="163"/>
      <c r="P557" s="163"/>
      <c r="Q557" s="163"/>
      <c r="R557" s="163"/>
      <c r="S557" s="163"/>
      <c r="T557" s="164"/>
      <c r="AT557" s="158" t="s">
        <v>132</v>
      </c>
      <c r="AU557" s="158" t="s">
        <v>130</v>
      </c>
      <c r="AV557" s="13" t="s">
        <v>130</v>
      </c>
      <c r="AW557" s="13" t="s">
        <v>30</v>
      </c>
      <c r="AX557" s="13" t="s">
        <v>79</v>
      </c>
      <c r="AY557" s="158" t="s">
        <v>122</v>
      </c>
    </row>
    <row r="558" spans="1:65" s="2" customFormat="1" ht="55.5" customHeight="1">
      <c r="A558" s="33"/>
      <c r="B558" s="141"/>
      <c r="C558" s="142" t="s">
        <v>726</v>
      </c>
      <c r="D558" s="142" t="s">
        <v>125</v>
      </c>
      <c r="E558" s="143" t="s">
        <v>727</v>
      </c>
      <c r="F558" s="144" t="s">
        <v>728</v>
      </c>
      <c r="G558" s="145" t="s">
        <v>729</v>
      </c>
      <c r="H558" s="146">
        <v>1</v>
      </c>
      <c r="I558" s="147"/>
      <c r="J558" s="148">
        <f>ROUND(I558*H558,2)</f>
        <v>0</v>
      </c>
      <c r="K558" s="149"/>
      <c r="L558" s="34"/>
      <c r="M558" s="150" t="s">
        <v>1</v>
      </c>
      <c r="N558" s="151" t="s">
        <v>40</v>
      </c>
      <c r="O558" s="59"/>
      <c r="P558" s="152">
        <f>O558*H558</f>
        <v>0</v>
      </c>
      <c r="Q558" s="152">
        <v>0</v>
      </c>
      <c r="R558" s="152">
        <f>Q558*H558</f>
        <v>0</v>
      </c>
      <c r="S558" s="152">
        <v>0</v>
      </c>
      <c r="T558" s="153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54" t="s">
        <v>129</v>
      </c>
      <c r="AT558" s="154" t="s">
        <v>125</v>
      </c>
      <c r="AU558" s="154" t="s">
        <v>130</v>
      </c>
      <c r="AY558" s="18" t="s">
        <v>122</v>
      </c>
      <c r="BE558" s="155">
        <f>IF(N558="základná",J558,0)</f>
        <v>0</v>
      </c>
      <c r="BF558" s="155">
        <f>IF(N558="znížená",J558,0)</f>
        <v>0</v>
      </c>
      <c r="BG558" s="155">
        <f>IF(N558="zákl. prenesená",J558,0)</f>
        <v>0</v>
      </c>
      <c r="BH558" s="155">
        <f>IF(N558="zníž. prenesená",J558,0)</f>
        <v>0</v>
      </c>
      <c r="BI558" s="155">
        <f>IF(N558="nulová",J558,0)</f>
        <v>0</v>
      </c>
      <c r="BJ558" s="18" t="s">
        <v>130</v>
      </c>
      <c r="BK558" s="155">
        <f>ROUND(I558*H558,2)</f>
        <v>0</v>
      </c>
      <c r="BL558" s="18" t="s">
        <v>129</v>
      </c>
      <c r="BM558" s="154" t="s">
        <v>730</v>
      </c>
    </row>
    <row r="559" spans="1:65" s="12" customFormat="1" ht="25.9" customHeight="1">
      <c r="B559" s="128"/>
      <c r="D559" s="129" t="s">
        <v>73</v>
      </c>
      <c r="E559" s="130" t="s">
        <v>272</v>
      </c>
      <c r="F559" s="130" t="s">
        <v>731</v>
      </c>
      <c r="I559" s="131"/>
      <c r="J559" s="132">
        <f>BK559</f>
        <v>0</v>
      </c>
      <c r="L559" s="128"/>
      <c r="M559" s="133"/>
      <c r="N559" s="134"/>
      <c r="O559" s="134"/>
      <c r="P559" s="135">
        <f>P560</f>
        <v>0</v>
      </c>
      <c r="Q559" s="134"/>
      <c r="R559" s="135">
        <f>R560</f>
        <v>0</v>
      </c>
      <c r="S559" s="134"/>
      <c r="T559" s="136">
        <f>T560</f>
        <v>0</v>
      </c>
      <c r="AR559" s="129" t="s">
        <v>123</v>
      </c>
      <c r="AT559" s="137" t="s">
        <v>73</v>
      </c>
      <c r="AU559" s="137" t="s">
        <v>74</v>
      </c>
      <c r="AY559" s="129" t="s">
        <v>122</v>
      </c>
      <c r="BK559" s="138">
        <f>BK560</f>
        <v>0</v>
      </c>
    </row>
    <row r="560" spans="1:65" s="12" customFormat="1" ht="22.75" customHeight="1">
      <c r="B560" s="128"/>
      <c r="D560" s="129" t="s">
        <v>73</v>
      </c>
      <c r="E560" s="139" t="s">
        <v>732</v>
      </c>
      <c r="F560" s="139" t="s">
        <v>733</v>
      </c>
      <c r="I560" s="131"/>
      <c r="J560" s="140">
        <f>BK560</f>
        <v>0</v>
      </c>
      <c r="L560" s="128"/>
      <c r="M560" s="133"/>
      <c r="N560" s="134"/>
      <c r="O560" s="134"/>
      <c r="P560" s="135">
        <f>P561</f>
        <v>0</v>
      </c>
      <c r="Q560" s="134"/>
      <c r="R560" s="135">
        <f>R561</f>
        <v>0</v>
      </c>
      <c r="S560" s="134"/>
      <c r="T560" s="136">
        <f>T561</f>
        <v>0</v>
      </c>
      <c r="AR560" s="129" t="s">
        <v>123</v>
      </c>
      <c r="AT560" s="137" t="s">
        <v>73</v>
      </c>
      <c r="AU560" s="137" t="s">
        <v>79</v>
      </c>
      <c r="AY560" s="129" t="s">
        <v>122</v>
      </c>
      <c r="BK560" s="138">
        <f>BK561</f>
        <v>0</v>
      </c>
    </row>
    <row r="561" spans="1:65" s="2" customFormat="1" ht="16.5" customHeight="1">
      <c r="A561" s="33"/>
      <c r="B561" s="141"/>
      <c r="C561" s="142" t="s">
        <v>734</v>
      </c>
      <c r="D561" s="142" t="s">
        <v>125</v>
      </c>
      <c r="E561" s="143" t="s">
        <v>735</v>
      </c>
      <c r="F561" s="144" t="s">
        <v>736</v>
      </c>
      <c r="G561" s="145" t="s">
        <v>393</v>
      </c>
      <c r="H561" s="146">
        <v>150</v>
      </c>
      <c r="I561" s="147"/>
      <c r="J561" s="148">
        <f>ROUND(I561*H561,2)</f>
        <v>0</v>
      </c>
      <c r="K561" s="149"/>
      <c r="L561" s="34"/>
      <c r="M561" s="150" t="s">
        <v>1</v>
      </c>
      <c r="N561" s="151" t="s">
        <v>40</v>
      </c>
      <c r="O561" s="59"/>
      <c r="P561" s="152">
        <f>O561*H561</f>
        <v>0</v>
      </c>
      <c r="Q561" s="152">
        <v>0</v>
      </c>
      <c r="R561" s="152">
        <f>Q561*H561</f>
        <v>0</v>
      </c>
      <c r="S561" s="152">
        <v>0</v>
      </c>
      <c r="T561" s="153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4" t="s">
        <v>552</v>
      </c>
      <c r="AT561" s="154" t="s">
        <v>125</v>
      </c>
      <c r="AU561" s="154" t="s">
        <v>130</v>
      </c>
      <c r="AY561" s="18" t="s">
        <v>122</v>
      </c>
      <c r="BE561" s="155">
        <f>IF(N561="základná",J561,0)</f>
        <v>0</v>
      </c>
      <c r="BF561" s="155">
        <f>IF(N561="znížená",J561,0)</f>
        <v>0</v>
      </c>
      <c r="BG561" s="155">
        <f>IF(N561="zákl. prenesená",J561,0)</f>
        <v>0</v>
      </c>
      <c r="BH561" s="155">
        <f>IF(N561="zníž. prenesená",J561,0)</f>
        <v>0</v>
      </c>
      <c r="BI561" s="155">
        <f>IF(N561="nulová",J561,0)</f>
        <v>0</v>
      </c>
      <c r="BJ561" s="18" t="s">
        <v>130</v>
      </c>
      <c r="BK561" s="155">
        <f>ROUND(I561*H561,2)</f>
        <v>0</v>
      </c>
      <c r="BL561" s="18" t="s">
        <v>552</v>
      </c>
      <c r="BM561" s="154" t="s">
        <v>737</v>
      </c>
    </row>
    <row r="562" spans="1:65" s="12" customFormat="1" ht="25.9" customHeight="1">
      <c r="B562" s="128"/>
      <c r="D562" s="129" t="s">
        <v>73</v>
      </c>
      <c r="E562" s="130" t="s">
        <v>738</v>
      </c>
      <c r="F562" s="130" t="s">
        <v>739</v>
      </c>
      <c r="I562" s="131"/>
      <c r="J562" s="132">
        <f>BK562</f>
        <v>0</v>
      </c>
      <c r="L562" s="128"/>
      <c r="M562" s="133"/>
      <c r="N562" s="134"/>
      <c r="O562" s="134"/>
      <c r="P562" s="135">
        <f>P563+P566</f>
        <v>0</v>
      </c>
      <c r="Q562" s="134"/>
      <c r="R562" s="135">
        <f>R563+R566</f>
        <v>0</v>
      </c>
      <c r="S562" s="134"/>
      <c r="T562" s="136">
        <f>T563+T566</f>
        <v>0</v>
      </c>
      <c r="AR562" s="129" t="s">
        <v>171</v>
      </c>
      <c r="AT562" s="137" t="s">
        <v>73</v>
      </c>
      <c r="AU562" s="137" t="s">
        <v>74</v>
      </c>
      <c r="AY562" s="129" t="s">
        <v>122</v>
      </c>
      <c r="BK562" s="138">
        <f>BK563+BK566</f>
        <v>0</v>
      </c>
    </row>
    <row r="563" spans="1:65" s="12" customFormat="1" ht="22.75" customHeight="1">
      <c r="B563" s="128"/>
      <c r="D563" s="129" t="s">
        <v>73</v>
      </c>
      <c r="E563" s="139" t="s">
        <v>740</v>
      </c>
      <c r="F563" s="139" t="s">
        <v>741</v>
      </c>
      <c r="I563" s="131"/>
      <c r="J563" s="140">
        <f>BK563</f>
        <v>0</v>
      </c>
      <c r="L563" s="128"/>
      <c r="M563" s="133"/>
      <c r="N563" s="134"/>
      <c r="O563" s="134"/>
      <c r="P563" s="135">
        <f>SUM(P564:P565)</f>
        <v>0</v>
      </c>
      <c r="Q563" s="134"/>
      <c r="R563" s="135">
        <f>SUM(R564:R565)</f>
        <v>0</v>
      </c>
      <c r="S563" s="134"/>
      <c r="T563" s="136">
        <f>SUM(T564:T565)</f>
        <v>0</v>
      </c>
      <c r="AR563" s="129" t="s">
        <v>171</v>
      </c>
      <c r="AT563" s="137" t="s">
        <v>73</v>
      </c>
      <c r="AU563" s="137" t="s">
        <v>79</v>
      </c>
      <c r="AY563" s="129" t="s">
        <v>122</v>
      </c>
      <c r="BK563" s="138">
        <f>SUM(BK564:BK565)</f>
        <v>0</v>
      </c>
    </row>
    <row r="564" spans="1:65" s="2" customFormat="1" ht="16.5" customHeight="1">
      <c r="A564" s="33"/>
      <c r="B564" s="141"/>
      <c r="C564" s="142" t="s">
        <v>742</v>
      </c>
      <c r="D564" s="142" t="s">
        <v>125</v>
      </c>
      <c r="E564" s="143" t="s">
        <v>743</v>
      </c>
      <c r="F564" s="144" t="s">
        <v>744</v>
      </c>
      <c r="G564" s="145" t="s">
        <v>729</v>
      </c>
      <c r="H564" s="146">
        <v>1</v>
      </c>
      <c r="I564" s="147"/>
      <c r="J564" s="148">
        <f>ROUND(I564*H564,2)</f>
        <v>0</v>
      </c>
      <c r="K564" s="149"/>
      <c r="L564" s="34"/>
      <c r="M564" s="150" t="s">
        <v>1</v>
      </c>
      <c r="N564" s="151" t="s">
        <v>40</v>
      </c>
      <c r="O564" s="59"/>
      <c r="P564" s="152">
        <f>O564*H564</f>
        <v>0</v>
      </c>
      <c r="Q564" s="152">
        <v>0</v>
      </c>
      <c r="R564" s="152">
        <f>Q564*H564</f>
        <v>0</v>
      </c>
      <c r="S564" s="152">
        <v>0</v>
      </c>
      <c r="T564" s="153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54" t="s">
        <v>745</v>
      </c>
      <c r="AT564" s="154" t="s">
        <v>125</v>
      </c>
      <c r="AU564" s="154" t="s">
        <v>130</v>
      </c>
      <c r="AY564" s="18" t="s">
        <v>122</v>
      </c>
      <c r="BE564" s="155">
        <f>IF(N564="základná",J564,0)</f>
        <v>0</v>
      </c>
      <c r="BF564" s="155">
        <f>IF(N564="znížená",J564,0)</f>
        <v>0</v>
      </c>
      <c r="BG564" s="155">
        <f>IF(N564="zákl. prenesená",J564,0)</f>
        <v>0</v>
      </c>
      <c r="BH564" s="155">
        <f>IF(N564="zníž. prenesená",J564,0)</f>
        <v>0</v>
      </c>
      <c r="BI564" s="155">
        <f>IF(N564="nulová",J564,0)</f>
        <v>0</v>
      </c>
      <c r="BJ564" s="18" t="s">
        <v>130</v>
      </c>
      <c r="BK564" s="155">
        <f>ROUND(I564*H564,2)</f>
        <v>0</v>
      </c>
      <c r="BL564" s="18" t="s">
        <v>745</v>
      </c>
      <c r="BM564" s="154" t="s">
        <v>746</v>
      </c>
    </row>
    <row r="565" spans="1:65" s="2" customFormat="1" ht="21.75" customHeight="1">
      <c r="A565" s="33"/>
      <c r="B565" s="141"/>
      <c r="C565" s="142" t="s">
        <v>747</v>
      </c>
      <c r="D565" s="142" t="s">
        <v>125</v>
      </c>
      <c r="E565" s="143" t="s">
        <v>748</v>
      </c>
      <c r="F565" s="144" t="s">
        <v>749</v>
      </c>
      <c r="G565" s="145" t="s">
        <v>729</v>
      </c>
      <c r="H565" s="146">
        <v>1</v>
      </c>
      <c r="I565" s="147"/>
      <c r="J565" s="148">
        <f>ROUND(I565*H565,2)</f>
        <v>0</v>
      </c>
      <c r="K565" s="149"/>
      <c r="L565" s="34"/>
      <c r="M565" s="150" t="s">
        <v>1</v>
      </c>
      <c r="N565" s="151" t="s">
        <v>40</v>
      </c>
      <c r="O565" s="59"/>
      <c r="P565" s="152">
        <f>O565*H565</f>
        <v>0</v>
      </c>
      <c r="Q565" s="152">
        <v>0</v>
      </c>
      <c r="R565" s="152">
        <f>Q565*H565</f>
        <v>0</v>
      </c>
      <c r="S565" s="152">
        <v>0</v>
      </c>
      <c r="T565" s="153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54" t="s">
        <v>745</v>
      </c>
      <c r="AT565" s="154" t="s">
        <v>125</v>
      </c>
      <c r="AU565" s="154" t="s">
        <v>130</v>
      </c>
      <c r="AY565" s="18" t="s">
        <v>122</v>
      </c>
      <c r="BE565" s="155">
        <f>IF(N565="základná",J565,0)</f>
        <v>0</v>
      </c>
      <c r="BF565" s="155">
        <f>IF(N565="znížená",J565,0)</f>
        <v>0</v>
      </c>
      <c r="BG565" s="155">
        <f>IF(N565="zákl. prenesená",J565,0)</f>
        <v>0</v>
      </c>
      <c r="BH565" s="155">
        <f>IF(N565="zníž. prenesená",J565,0)</f>
        <v>0</v>
      </c>
      <c r="BI565" s="155">
        <f>IF(N565="nulová",J565,0)</f>
        <v>0</v>
      </c>
      <c r="BJ565" s="18" t="s">
        <v>130</v>
      </c>
      <c r="BK565" s="155">
        <f>ROUND(I565*H565,2)</f>
        <v>0</v>
      </c>
      <c r="BL565" s="18" t="s">
        <v>745</v>
      </c>
      <c r="BM565" s="154" t="s">
        <v>750</v>
      </c>
    </row>
    <row r="566" spans="1:65" s="12" customFormat="1" ht="22.75" customHeight="1">
      <c r="B566" s="128"/>
      <c r="D566" s="129" t="s">
        <v>73</v>
      </c>
      <c r="E566" s="139" t="s">
        <v>751</v>
      </c>
      <c r="F566" s="139" t="s">
        <v>752</v>
      </c>
      <c r="I566" s="131"/>
      <c r="J566" s="140">
        <f>BK566</f>
        <v>0</v>
      </c>
      <c r="L566" s="128"/>
      <c r="M566" s="133"/>
      <c r="N566" s="134"/>
      <c r="O566" s="134"/>
      <c r="P566" s="135">
        <f>SUM(P567:P568)</f>
        <v>0</v>
      </c>
      <c r="Q566" s="134"/>
      <c r="R566" s="135">
        <f>SUM(R567:R568)</f>
        <v>0</v>
      </c>
      <c r="S566" s="134"/>
      <c r="T566" s="136">
        <f>SUM(T567:T568)</f>
        <v>0</v>
      </c>
      <c r="AR566" s="129" t="s">
        <v>171</v>
      </c>
      <c r="AT566" s="137" t="s">
        <v>73</v>
      </c>
      <c r="AU566" s="137" t="s">
        <v>79</v>
      </c>
      <c r="AY566" s="129" t="s">
        <v>122</v>
      </c>
      <c r="BK566" s="138">
        <f>SUM(BK567:BK568)</f>
        <v>0</v>
      </c>
    </row>
    <row r="567" spans="1:65" s="2" customFormat="1" ht="21.75" customHeight="1">
      <c r="A567" s="33"/>
      <c r="B567" s="141"/>
      <c r="C567" s="142" t="s">
        <v>753</v>
      </c>
      <c r="D567" s="142" t="s">
        <v>125</v>
      </c>
      <c r="E567" s="143" t="s">
        <v>754</v>
      </c>
      <c r="F567" s="144" t="s">
        <v>755</v>
      </c>
      <c r="G567" s="145" t="s">
        <v>729</v>
      </c>
      <c r="H567" s="146">
        <v>1</v>
      </c>
      <c r="I567" s="147"/>
      <c r="J567" s="148">
        <f>ROUND(I567*H567,2)</f>
        <v>0</v>
      </c>
      <c r="K567" s="149"/>
      <c r="L567" s="34"/>
      <c r="M567" s="150" t="s">
        <v>1</v>
      </c>
      <c r="N567" s="151" t="s">
        <v>40</v>
      </c>
      <c r="O567" s="59"/>
      <c r="P567" s="152">
        <f>O567*H567</f>
        <v>0</v>
      </c>
      <c r="Q567" s="152">
        <v>0</v>
      </c>
      <c r="R567" s="152">
        <f>Q567*H567</f>
        <v>0</v>
      </c>
      <c r="S567" s="152">
        <v>0</v>
      </c>
      <c r="T567" s="153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54" t="s">
        <v>745</v>
      </c>
      <c r="AT567" s="154" t="s">
        <v>125</v>
      </c>
      <c r="AU567" s="154" t="s">
        <v>130</v>
      </c>
      <c r="AY567" s="18" t="s">
        <v>122</v>
      </c>
      <c r="BE567" s="155">
        <f>IF(N567="základná",J567,0)</f>
        <v>0</v>
      </c>
      <c r="BF567" s="155">
        <f>IF(N567="znížená",J567,0)</f>
        <v>0</v>
      </c>
      <c r="BG567" s="155">
        <f>IF(N567="zákl. prenesená",J567,0)</f>
        <v>0</v>
      </c>
      <c r="BH567" s="155">
        <f>IF(N567="zníž. prenesená",J567,0)</f>
        <v>0</v>
      </c>
      <c r="BI567" s="155">
        <f>IF(N567="nulová",J567,0)</f>
        <v>0</v>
      </c>
      <c r="BJ567" s="18" t="s">
        <v>130</v>
      </c>
      <c r="BK567" s="155">
        <f>ROUND(I567*H567,2)</f>
        <v>0</v>
      </c>
      <c r="BL567" s="18" t="s">
        <v>745</v>
      </c>
      <c r="BM567" s="154" t="s">
        <v>756</v>
      </c>
    </row>
    <row r="568" spans="1:65" s="2" customFormat="1" ht="21.75" customHeight="1">
      <c r="A568" s="33"/>
      <c r="B568" s="141"/>
      <c r="C568" s="142" t="s">
        <v>757</v>
      </c>
      <c r="D568" s="142" t="s">
        <v>125</v>
      </c>
      <c r="E568" s="143" t="s">
        <v>758</v>
      </c>
      <c r="F568" s="144" t="s">
        <v>759</v>
      </c>
      <c r="G568" s="145" t="s">
        <v>729</v>
      </c>
      <c r="H568" s="146">
        <v>1</v>
      </c>
      <c r="I568" s="147"/>
      <c r="J568" s="148">
        <f>ROUND(I568*H568,2)</f>
        <v>0</v>
      </c>
      <c r="K568" s="149"/>
      <c r="L568" s="34"/>
      <c r="M568" s="199" t="s">
        <v>1</v>
      </c>
      <c r="N568" s="200" t="s">
        <v>40</v>
      </c>
      <c r="O568" s="201"/>
      <c r="P568" s="202">
        <f>O568*H568</f>
        <v>0</v>
      </c>
      <c r="Q568" s="202">
        <v>0</v>
      </c>
      <c r="R568" s="202">
        <f>Q568*H568</f>
        <v>0</v>
      </c>
      <c r="S568" s="202">
        <v>0</v>
      </c>
      <c r="T568" s="203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54" t="s">
        <v>745</v>
      </c>
      <c r="AT568" s="154" t="s">
        <v>125</v>
      </c>
      <c r="AU568" s="154" t="s">
        <v>130</v>
      </c>
      <c r="AY568" s="18" t="s">
        <v>122</v>
      </c>
      <c r="BE568" s="155">
        <f>IF(N568="základná",J568,0)</f>
        <v>0</v>
      </c>
      <c r="BF568" s="155">
        <f>IF(N568="znížená",J568,0)</f>
        <v>0</v>
      </c>
      <c r="BG568" s="155">
        <f>IF(N568="zákl. prenesená",J568,0)</f>
        <v>0</v>
      </c>
      <c r="BH568" s="155">
        <f>IF(N568="zníž. prenesená",J568,0)</f>
        <v>0</v>
      </c>
      <c r="BI568" s="155">
        <f>IF(N568="nulová",J568,0)</f>
        <v>0</v>
      </c>
      <c r="BJ568" s="18" t="s">
        <v>130</v>
      </c>
      <c r="BK568" s="155">
        <f>ROUND(I568*H568,2)</f>
        <v>0</v>
      </c>
      <c r="BL568" s="18" t="s">
        <v>745</v>
      </c>
      <c r="BM568" s="154" t="s">
        <v>760</v>
      </c>
    </row>
    <row r="569" spans="1:65" s="2" customFormat="1" ht="7" customHeight="1">
      <c r="A569" s="33"/>
      <c r="B569" s="48"/>
      <c r="C569" s="49"/>
      <c r="D569" s="49"/>
      <c r="E569" s="49"/>
      <c r="F569" s="49"/>
      <c r="G569" s="49"/>
      <c r="H569" s="49"/>
      <c r="I569" s="49"/>
      <c r="J569" s="49"/>
      <c r="K569" s="49"/>
      <c r="L569" s="34"/>
      <c r="M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</row>
  </sheetData>
  <autoFilter ref="C132:K568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SO 01 - Pavilón ,,G´´</vt:lpstr>
      <vt:lpstr>'1 - SO 01 - Pavilón ,,G´´'!Názvy_tlače</vt:lpstr>
      <vt:lpstr>'Rekapitulácia stavby'!Názvy_tlače</vt:lpstr>
      <vt:lpstr>'1 - SO 01 - Pavilón ,,G´´'!Oblasť_tlače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DELL-OP-7020\Dell</dc:creator>
  <cp:lastModifiedBy>Mrázová Katarína</cp:lastModifiedBy>
  <dcterms:created xsi:type="dcterms:W3CDTF">2021-02-17T08:00:42Z</dcterms:created>
  <dcterms:modified xsi:type="dcterms:W3CDTF">2021-02-17T10:59:39Z</dcterms:modified>
</cp:coreProperties>
</file>