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/>
  <mc:AlternateContent xmlns:mc="http://schemas.openxmlformats.org/markup-compatibility/2006">
    <mc:Choice Requires="x15">
      <x15ac:absPath xmlns:x15ac="http://schemas.microsoft.com/office/spreadsheetml/2010/11/ac" url="C:\nezalohovane\zaloha stary PC\nezalohovane\zaloha stary win - Bozikova\Documents\stavby - príprava\Infocentrum Štúrova\výkaz výmer\"/>
    </mc:Choice>
  </mc:AlternateContent>
  <xr:revisionPtr revIDLastSave="0" documentId="8_{8D506E94-0459-4E0A-823A-D81B2B483184}" xr6:coauthVersionLast="36" xr6:coauthVersionMax="36" xr10:uidLastSave="{00000000-0000-0000-0000-000000000000}"/>
  <bookViews>
    <workbookView xWindow="0" yWindow="0" windowWidth="28800" windowHeight="11625" activeTab="1" xr2:uid="{00000000-000D-0000-FFFF-FFFF00000000}"/>
  </bookViews>
  <sheets>
    <sheet name="Rekapitulácia stavby" sheetId="1" r:id="rId1"/>
    <sheet name="20SZ03 - Info centrum UK" sheetId="2" r:id="rId2"/>
  </sheets>
  <definedNames>
    <definedName name="_xlnm._FilterDatabase" localSheetId="1" hidden="1">'20SZ03 - Info centrum UK'!$C$123:$K$263</definedName>
    <definedName name="_xlnm.Print_Titles" localSheetId="1">'20SZ03 - Info centrum UK'!$123:$123</definedName>
    <definedName name="_xlnm.Print_Titles" localSheetId="0">'Rekapitulácia stavby'!$92:$92</definedName>
    <definedName name="_xlnm.Print_Area" localSheetId="1">'20SZ03 - Info centrum UK'!$C$4:$J$76,'20SZ03 - Info centrum UK'!$C$82:$J$107,'20SZ03 - Info centrum UK'!$C$113:$K$263</definedName>
    <definedName name="_xlnm.Print_Area" localSheetId="0">'Rekapitulácia stavby'!$D$4:$AO$76,'Rekapitulácia stavby'!$C$82:$AQ$96</definedName>
  </definedNames>
  <calcPr calcId="191029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263" i="2"/>
  <c r="BH263" i="2"/>
  <c r="BG263" i="2"/>
  <c r="BE263" i="2"/>
  <c r="BK263" i="2"/>
  <c r="J263" i="2" s="1"/>
  <c r="BF263" i="2" s="1"/>
  <c r="BI262" i="2"/>
  <c r="BH262" i="2"/>
  <c r="BG262" i="2"/>
  <c r="BE262" i="2"/>
  <c r="BK262" i="2"/>
  <c r="J262" i="2"/>
  <c r="BF262" i="2" s="1"/>
  <c r="BI261" i="2"/>
  <c r="BH261" i="2"/>
  <c r="BG261" i="2"/>
  <c r="BE261" i="2"/>
  <c r="BK261" i="2"/>
  <c r="J261" i="2" s="1"/>
  <c r="BF261" i="2" s="1"/>
  <c r="BI260" i="2"/>
  <c r="BH260" i="2"/>
  <c r="BG260" i="2"/>
  <c r="BE260" i="2"/>
  <c r="BK260" i="2"/>
  <c r="J260" i="2"/>
  <c r="BF260" i="2"/>
  <c r="BI259" i="2"/>
  <c r="BH259" i="2"/>
  <c r="BG259" i="2"/>
  <c r="BE259" i="2"/>
  <c r="BK259" i="2"/>
  <c r="J259" i="2" s="1"/>
  <c r="BF259" i="2" s="1"/>
  <c r="BI257" i="2"/>
  <c r="BH257" i="2"/>
  <c r="BG257" i="2"/>
  <c r="BE257" i="2"/>
  <c r="T257" i="2"/>
  <c r="T256" i="2" s="1"/>
  <c r="R257" i="2"/>
  <c r="R256" i="2"/>
  <c r="P257" i="2"/>
  <c r="P256" i="2" s="1"/>
  <c r="BK257" i="2"/>
  <c r="BK256" i="2" s="1"/>
  <c r="J256" i="2" s="1"/>
  <c r="J105" i="2" s="1"/>
  <c r="J257" i="2"/>
  <c r="BF257" i="2"/>
  <c r="BI255" i="2"/>
  <c r="BH255" i="2"/>
  <c r="BG255" i="2"/>
  <c r="BE255" i="2"/>
  <c r="T255" i="2"/>
  <c r="R255" i="2"/>
  <c r="P255" i="2"/>
  <c r="BK255" i="2"/>
  <c r="J255" i="2"/>
  <c r="BF255" i="2"/>
  <c r="BI254" i="2"/>
  <c r="BH254" i="2"/>
  <c r="BG254" i="2"/>
  <c r="BE254" i="2"/>
  <c r="T254" i="2"/>
  <c r="R254" i="2"/>
  <c r="P254" i="2"/>
  <c r="BK254" i="2"/>
  <c r="J254" i="2"/>
  <c r="BF254" i="2" s="1"/>
  <c r="BI253" i="2"/>
  <c r="BH253" i="2"/>
  <c r="BG253" i="2"/>
  <c r="BE253" i="2"/>
  <c r="T253" i="2"/>
  <c r="R253" i="2"/>
  <c r="P253" i="2"/>
  <c r="BK253" i="2"/>
  <c r="J253" i="2"/>
  <c r="BF253" i="2" s="1"/>
  <c r="BI252" i="2"/>
  <c r="BH252" i="2"/>
  <c r="BG252" i="2"/>
  <c r="BE252" i="2"/>
  <c r="T252" i="2"/>
  <c r="R252" i="2"/>
  <c r="P252" i="2"/>
  <c r="BK252" i="2"/>
  <c r="J252" i="2"/>
  <c r="BF252" i="2"/>
  <c r="BI251" i="2"/>
  <c r="BH251" i="2"/>
  <c r="BG251" i="2"/>
  <c r="BE251" i="2"/>
  <c r="T251" i="2"/>
  <c r="R251" i="2"/>
  <c r="P251" i="2"/>
  <c r="BK251" i="2"/>
  <c r="J251" i="2"/>
  <c r="BF251" i="2" s="1"/>
  <c r="BI250" i="2"/>
  <c r="BH250" i="2"/>
  <c r="BG250" i="2"/>
  <c r="BE250" i="2"/>
  <c r="T250" i="2"/>
  <c r="R250" i="2"/>
  <c r="P250" i="2"/>
  <c r="BK250" i="2"/>
  <c r="J250" i="2"/>
  <c r="BF250" i="2" s="1"/>
  <c r="BI249" i="2"/>
  <c r="BH249" i="2"/>
  <c r="BG249" i="2"/>
  <c r="BE249" i="2"/>
  <c r="T249" i="2"/>
  <c r="R249" i="2"/>
  <c r="P249" i="2"/>
  <c r="BK249" i="2"/>
  <c r="J249" i="2"/>
  <c r="BF249" i="2"/>
  <c r="BI248" i="2"/>
  <c r="BH248" i="2"/>
  <c r="BG248" i="2"/>
  <c r="BE248" i="2"/>
  <c r="T248" i="2"/>
  <c r="R248" i="2"/>
  <c r="P248" i="2"/>
  <c r="BK248" i="2"/>
  <c r="J248" i="2"/>
  <c r="BF248" i="2" s="1"/>
  <c r="BI247" i="2"/>
  <c r="BH247" i="2"/>
  <c r="BG247" i="2"/>
  <c r="BE247" i="2"/>
  <c r="T247" i="2"/>
  <c r="R247" i="2"/>
  <c r="P247" i="2"/>
  <c r="BK247" i="2"/>
  <c r="J247" i="2"/>
  <c r="BF247" i="2" s="1"/>
  <c r="BI246" i="2"/>
  <c r="BH246" i="2"/>
  <c r="BG246" i="2"/>
  <c r="BE246" i="2"/>
  <c r="T246" i="2"/>
  <c r="R246" i="2"/>
  <c r="P246" i="2"/>
  <c r="BK246" i="2"/>
  <c r="J246" i="2"/>
  <c r="BF246" i="2"/>
  <c r="BI245" i="2"/>
  <c r="BH245" i="2"/>
  <c r="BG245" i="2"/>
  <c r="BE245" i="2"/>
  <c r="T245" i="2"/>
  <c r="R245" i="2"/>
  <c r="P245" i="2"/>
  <c r="BK245" i="2"/>
  <c r="J245" i="2"/>
  <c r="BF245" i="2" s="1"/>
  <c r="BI244" i="2"/>
  <c r="BH244" i="2"/>
  <c r="BG244" i="2"/>
  <c r="BE244" i="2"/>
  <c r="T244" i="2"/>
  <c r="R244" i="2"/>
  <c r="P244" i="2"/>
  <c r="BK244" i="2"/>
  <c r="J244" i="2"/>
  <c r="BF244" i="2" s="1"/>
  <c r="BI243" i="2"/>
  <c r="BH243" i="2"/>
  <c r="BG243" i="2"/>
  <c r="BE243" i="2"/>
  <c r="T243" i="2"/>
  <c r="R243" i="2"/>
  <c r="P243" i="2"/>
  <c r="BK243" i="2"/>
  <c r="J243" i="2"/>
  <c r="BF243" i="2"/>
  <c r="BI242" i="2"/>
  <c r="BH242" i="2"/>
  <c r="BG242" i="2"/>
  <c r="BE242" i="2"/>
  <c r="T242" i="2"/>
  <c r="R242" i="2"/>
  <c r="P242" i="2"/>
  <c r="BK242" i="2"/>
  <c r="J242" i="2"/>
  <c r="BF242" i="2" s="1"/>
  <c r="BI241" i="2"/>
  <c r="BH241" i="2"/>
  <c r="BG241" i="2"/>
  <c r="BE241" i="2"/>
  <c r="T241" i="2"/>
  <c r="R241" i="2"/>
  <c r="P241" i="2"/>
  <c r="BK241" i="2"/>
  <c r="J241" i="2"/>
  <c r="BF241" i="2" s="1"/>
  <c r="BI240" i="2"/>
  <c r="BH240" i="2"/>
  <c r="BG240" i="2"/>
  <c r="BE240" i="2"/>
  <c r="T240" i="2"/>
  <c r="R240" i="2"/>
  <c r="P240" i="2"/>
  <c r="BK240" i="2"/>
  <c r="J240" i="2"/>
  <c r="BF240" i="2"/>
  <c r="BI239" i="2"/>
  <c r="BH239" i="2"/>
  <c r="BG239" i="2"/>
  <c r="BE239" i="2"/>
  <c r="T239" i="2"/>
  <c r="R239" i="2"/>
  <c r="P239" i="2"/>
  <c r="BK239" i="2"/>
  <c r="J239" i="2"/>
  <c r="BF239" i="2" s="1"/>
  <c r="BI238" i="2"/>
  <c r="BH238" i="2"/>
  <c r="BG238" i="2"/>
  <c r="BE238" i="2"/>
  <c r="T238" i="2"/>
  <c r="R238" i="2"/>
  <c r="P238" i="2"/>
  <c r="BK238" i="2"/>
  <c r="J238" i="2"/>
  <c r="BF238" i="2" s="1"/>
  <c r="BI237" i="2"/>
  <c r="BH237" i="2"/>
  <c r="BG237" i="2"/>
  <c r="BE237" i="2"/>
  <c r="T237" i="2"/>
  <c r="R237" i="2"/>
  <c r="P237" i="2"/>
  <c r="BK237" i="2"/>
  <c r="J237" i="2"/>
  <c r="BF237" i="2"/>
  <c r="BI236" i="2"/>
  <c r="BH236" i="2"/>
  <c r="BG236" i="2"/>
  <c r="BE236" i="2"/>
  <c r="T236" i="2"/>
  <c r="R236" i="2"/>
  <c r="P236" i="2"/>
  <c r="BK236" i="2"/>
  <c r="J236" i="2"/>
  <c r="BF236" i="2" s="1"/>
  <c r="BI235" i="2"/>
  <c r="BH235" i="2"/>
  <c r="BG235" i="2"/>
  <c r="BE235" i="2"/>
  <c r="T235" i="2"/>
  <c r="R235" i="2"/>
  <c r="P235" i="2"/>
  <c r="BK235" i="2"/>
  <c r="J235" i="2"/>
  <c r="BF235" i="2" s="1"/>
  <c r="BI234" i="2"/>
  <c r="BH234" i="2"/>
  <c r="BG234" i="2"/>
  <c r="BE234" i="2"/>
  <c r="T234" i="2"/>
  <c r="R234" i="2"/>
  <c r="P234" i="2"/>
  <c r="BK234" i="2"/>
  <c r="J234" i="2"/>
  <c r="BF234" i="2"/>
  <c r="BI233" i="2"/>
  <c r="BH233" i="2"/>
  <c r="BG233" i="2"/>
  <c r="BE233" i="2"/>
  <c r="T233" i="2"/>
  <c r="R233" i="2"/>
  <c r="P233" i="2"/>
  <c r="BK233" i="2"/>
  <c r="J233" i="2"/>
  <c r="BF233" i="2" s="1"/>
  <c r="BI232" i="2"/>
  <c r="BH232" i="2"/>
  <c r="BG232" i="2"/>
  <c r="BE232" i="2"/>
  <c r="T232" i="2"/>
  <c r="R232" i="2"/>
  <c r="P232" i="2"/>
  <c r="BK232" i="2"/>
  <c r="J232" i="2"/>
  <c r="BF232" i="2" s="1"/>
  <c r="BI231" i="2"/>
  <c r="BH231" i="2"/>
  <c r="BG231" i="2"/>
  <c r="BE231" i="2"/>
  <c r="T231" i="2"/>
  <c r="R231" i="2"/>
  <c r="P231" i="2"/>
  <c r="BK231" i="2"/>
  <c r="J231" i="2"/>
  <c r="BF231" i="2"/>
  <c r="BI230" i="2"/>
  <c r="BH230" i="2"/>
  <c r="BG230" i="2"/>
  <c r="BE230" i="2"/>
  <c r="T230" i="2"/>
  <c r="R230" i="2"/>
  <c r="P230" i="2"/>
  <c r="BK230" i="2"/>
  <c r="J230" i="2"/>
  <c r="BF230" i="2" s="1"/>
  <c r="BI229" i="2"/>
  <c r="BH229" i="2"/>
  <c r="BG229" i="2"/>
  <c r="BE229" i="2"/>
  <c r="T229" i="2"/>
  <c r="R229" i="2"/>
  <c r="P229" i="2"/>
  <c r="BK229" i="2"/>
  <c r="J229" i="2"/>
  <c r="BF229" i="2" s="1"/>
  <c r="BI228" i="2"/>
  <c r="BH228" i="2"/>
  <c r="BG228" i="2"/>
  <c r="BE228" i="2"/>
  <c r="T228" i="2"/>
  <c r="R228" i="2"/>
  <c r="P228" i="2"/>
  <c r="BK228" i="2"/>
  <c r="J228" i="2"/>
  <c r="BF228" i="2"/>
  <c r="BI227" i="2"/>
  <c r="BH227" i="2"/>
  <c r="BG227" i="2"/>
  <c r="BE227" i="2"/>
  <c r="T227" i="2"/>
  <c r="R227" i="2"/>
  <c r="P227" i="2"/>
  <c r="BK227" i="2"/>
  <c r="J227" i="2"/>
  <c r="BF227" i="2" s="1"/>
  <c r="BI226" i="2"/>
  <c r="BH226" i="2"/>
  <c r="BG226" i="2"/>
  <c r="BE226" i="2"/>
  <c r="T226" i="2"/>
  <c r="R226" i="2"/>
  <c r="P226" i="2"/>
  <c r="BK226" i="2"/>
  <c r="J226" i="2"/>
  <c r="BF226" i="2" s="1"/>
  <c r="BI225" i="2"/>
  <c r="BH225" i="2"/>
  <c r="BG225" i="2"/>
  <c r="BE225" i="2"/>
  <c r="T225" i="2"/>
  <c r="R225" i="2"/>
  <c r="P225" i="2"/>
  <c r="BK225" i="2"/>
  <c r="J225" i="2"/>
  <c r="BF225" i="2"/>
  <c r="BI224" i="2"/>
  <c r="BH224" i="2"/>
  <c r="BG224" i="2"/>
  <c r="BE224" i="2"/>
  <c r="T224" i="2"/>
  <c r="R224" i="2"/>
  <c r="P224" i="2"/>
  <c r="P221" i="2" s="1"/>
  <c r="BK224" i="2"/>
  <c r="J224" i="2"/>
  <c r="BF224" i="2" s="1"/>
  <c r="BI223" i="2"/>
  <c r="BH223" i="2"/>
  <c r="BG223" i="2"/>
  <c r="BE223" i="2"/>
  <c r="T223" i="2"/>
  <c r="R223" i="2"/>
  <c r="P223" i="2"/>
  <c r="BK223" i="2"/>
  <c r="J223" i="2"/>
  <c r="BF223" i="2" s="1"/>
  <c r="BI222" i="2"/>
  <c r="BH222" i="2"/>
  <c r="BG222" i="2"/>
  <c r="BE222" i="2"/>
  <c r="T222" i="2"/>
  <c r="T221" i="2" s="1"/>
  <c r="R222" i="2"/>
  <c r="R221" i="2" s="1"/>
  <c r="P222" i="2"/>
  <c r="BK222" i="2"/>
  <c r="BK221" i="2" s="1"/>
  <c r="J221" i="2" s="1"/>
  <c r="J104" i="2" s="1"/>
  <c r="J222" i="2"/>
  <c r="BF222" i="2"/>
  <c r="BI220" i="2"/>
  <c r="BH220" i="2"/>
  <c r="BG220" i="2"/>
  <c r="BE220" i="2"/>
  <c r="T220" i="2"/>
  <c r="R220" i="2"/>
  <c r="P220" i="2"/>
  <c r="P217" i="2" s="1"/>
  <c r="BK220" i="2"/>
  <c r="J220" i="2"/>
  <c r="BF220" i="2" s="1"/>
  <c r="BI219" i="2"/>
  <c r="BH219" i="2"/>
  <c r="BG219" i="2"/>
  <c r="BE219" i="2"/>
  <c r="T219" i="2"/>
  <c r="R219" i="2"/>
  <c r="P219" i="2"/>
  <c r="BK219" i="2"/>
  <c r="J219" i="2"/>
  <c r="BF219" i="2" s="1"/>
  <c r="BI218" i="2"/>
  <c r="BH218" i="2"/>
  <c r="BG218" i="2"/>
  <c r="BE218" i="2"/>
  <c r="T218" i="2"/>
  <c r="T217" i="2" s="1"/>
  <c r="R218" i="2"/>
  <c r="R217" i="2" s="1"/>
  <c r="P218" i="2"/>
  <c r="BK218" i="2"/>
  <c r="BK217" i="2" s="1"/>
  <c r="J217" i="2" s="1"/>
  <c r="J103" i="2" s="1"/>
  <c r="J218" i="2"/>
  <c r="BF218" i="2"/>
  <c r="BI216" i="2"/>
  <c r="BH216" i="2"/>
  <c r="BG216" i="2"/>
  <c r="BE216" i="2"/>
  <c r="T216" i="2"/>
  <c r="R216" i="2"/>
  <c r="P216" i="2"/>
  <c r="BK216" i="2"/>
  <c r="J216" i="2"/>
  <c r="BF216" i="2" s="1"/>
  <c r="BI215" i="2"/>
  <c r="BH215" i="2"/>
  <c r="BG215" i="2"/>
  <c r="BE215" i="2"/>
  <c r="T215" i="2"/>
  <c r="R215" i="2"/>
  <c r="P215" i="2"/>
  <c r="BK215" i="2"/>
  <c r="J215" i="2"/>
  <c r="BF215" i="2" s="1"/>
  <c r="BI214" i="2"/>
  <c r="BH214" i="2"/>
  <c r="BG214" i="2"/>
  <c r="BE214" i="2"/>
  <c r="T214" i="2"/>
  <c r="R214" i="2"/>
  <c r="P214" i="2"/>
  <c r="BK214" i="2"/>
  <c r="J214" i="2"/>
  <c r="BF214" i="2"/>
  <c r="BI213" i="2"/>
  <c r="BH213" i="2"/>
  <c r="BG213" i="2"/>
  <c r="BE213" i="2"/>
  <c r="T213" i="2"/>
  <c r="R213" i="2"/>
  <c r="P213" i="2"/>
  <c r="BK213" i="2"/>
  <c r="J213" i="2"/>
  <c r="BF213" i="2" s="1"/>
  <c r="BI212" i="2"/>
  <c r="BH212" i="2"/>
  <c r="BG212" i="2"/>
  <c r="BE212" i="2"/>
  <c r="T212" i="2"/>
  <c r="T211" i="2" s="1"/>
  <c r="R212" i="2"/>
  <c r="R211" i="2"/>
  <c r="P212" i="2"/>
  <c r="P211" i="2" s="1"/>
  <c r="BK212" i="2"/>
  <c r="BK211" i="2" s="1"/>
  <c r="J211" i="2" s="1"/>
  <c r="J102" i="2" s="1"/>
  <c r="J212" i="2"/>
  <c r="BF212" i="2"/>
  <c r="BI210" i="2"/>
  <c r="BH210" i="2"/>
  <c r="BG210" i="2"/>
  <c r="BE210" i="2"/>
  <c r="T210" i="2"/>
  <c r="R210" i="2"/>
  <c r="P210" i="2"/>
  <c r="BK210" i="2"/>
  <c r="J210" i="2"/>
  <c r="BF210" i="2"/>
  <c r="BI209" i="2"/>
  <c r="BH209" i="2"/>
  <c r="BG209" i="2"/>
  <c r="BE209" i="2"/>
  <c r="T209" i="2"/>
  <c r="R209" i="2"/>
  <c r="P209" i="2"/>
  <c r="BK209" i="2"/>
  <c r="J209" i="2"/>
  <c r="BF209" i="2" s="1"/>
  <c r="BI208" i="2"/>
  <c r="BH208" i="2"/>
  <c r="BG208" i="2"/>
  <c r="BE208" i="2"/>
  <c r="T208" i="2"/>
  <c r="R208" i="2"/>
  <c r="P208" i="2"/>
  <c r="BK208" i="2"/>
  <c r="J208" i="2"/>
  <c r="BF208" i="2" s="1"/>
  <c r="BI207" i="2"/>
  <c r="BH207" i="2"/>
  <c r="BG207" i="2"/>
  <c r="BE207" i="2"/>
  <c r="T207" i="2"/>
  <c r="R207" i="2"/>
  <c r="P207" i="2"/>
  <c r="BK207" i="2"/>
  <c r="J207" i="2"/>
  <c r="BF207" i="2"/>
  <c r="BI206" i="2"/>
  <c r="BH206" i="2"/>
  <c r="BG206" i="2"/>
  <c r="BE206" i="2"/>
  <c r="T206" i="2"/>
  <c r="R206" i="2"/>
  <c r="P206" i="2"/>
  <c r="BK206" i="2"/>
  <c r="J206" i="2"/>
  <c r="BF206" i="2" s="1"/>
  <c r="BI205" i="2"/>
  <c r="BH205" i="2"/>
  <c r="BG205" i="2"/>
  <c r="BE205" i="2"/>
  <c r="T205" i="2"/>
  <c r="T204" i="2" s="1"/>
  <c r="R205" i="2"/>
  <c r="R204" i="2"/>
  <c r="P205" i="2"/>
  <c r="P204" i="2" s="1"/>
  <c r="BK205" i="2"/>
  <c r="BK204" i="2" s="1"/>
  <c r="J204" i="2" s="1"/>
  <c r="J101" i="2" s="1"/>
  <c r="J205" i="2"/>
  <c r="BF205" i="2"/>
  <c r="BI203" i="2"/>
  <c r="BH203" i="2"/>
  <c r="BG203" i="2"/>
  <c r="BE203" i="2"/>
  <c r="T203" i="2"/>
  <c r="R203" i="2"/>
  <c r="P203" i="2"/>
  <c r="BK203" i="2"/>
  <c r="J203" i="2"/>
  <c r="BF203" i="2"/>
  <c r="BI202" i="2"/>
  <c r="BH202" i="2"/>
  <c r="BG202" i="2"/>
  <c r="BE202" i="2"/>
  <c r="T202" i="2"/>
  <c r="R202" i="2"/>
  <c r="P202" i="2"/>
  <c r="BK202" i="2"/>
  <c r="J202" i="2"/>
  <c r="BF202" i="2" s="1"/>
  <c r="BI201" i="2"/>
  <c r="BH201" i="2"/>
  <c r="BG201" i="2"/>
  <c r="BE201" i="2"/>
  <c r="T201" i="2"/>
  <c r="R201" i="2"/>
  <c r="P201" i="2"/>
  <c r="BK201" i="2"/>
  <c r="J201" i="2"/>
  <c r="BF201" i="2" s="1"/>
  <c r="BI200" i="2"/>
  <c r="BH200" i="2"/>
  <c r="BG200" i="2"/>
  <c r="BE200" i="2"/>
  <c r="T200" i="2"/>
  <c r="R200" i="2"/>
  <c r="P200" i="2"/>
  <c r="BK200" i="2"/>
  <c r="J200" i="2"/>
  <c r="BF200" i="2"/>
  <c r="BI199" i="2"/>
  <c r="BH199" i="2"/>
  <c r="BG199" i="2"/>
  <c r="BE199" i="2"/>
  <c r="T199" i="2"/>
  <c r="R199" i="2"/>
  <c r="P199" i="2"/>
  <c r="BK199" i="2"/>
  <c r="J199" i="2"/>
  <c r="BF199" i="2" s="1"/>
  <c r="BI198" i="2"/>
  <c r="BH198" i="2"/>
  <c r="BG198" i="2"/>
  <c r="BE198" i="2"/>
  <c r="T198" i="2"/>
  <c r="R198" i="2"/>
  <c r="P198" i="2"/>
  <c r="BK198" i="2"/>
  <c r="J198" i="2"/>
  <c r="BF198" i="2" s="1"/>
  <c r="BI197" i="2"/>
  <c r="BH197" i="2"/>
  <c r="BG197" i="2"/>
  <c r="BE197" i="2"/>
  <c r="T197" i="2"/>
  <c r="T195" i="2" s="1"/>
  <c r="R197" i="2"/>
  <c r="P197" i="2"/>
  <c r="BK197" i="2"/>
  <c r="J197" i="2"/>
  <c r="BF197" i="2"/>
  <c r="BI196" i="2"/>
  <c r="BH196" i="2"/>
  <c r="BG196" i="2"/>
  <c r="BE196" i="2"/>
  <c r="T196" i="2"/>
  <c r="R196" i="2"/>
  <c r="R195" i="2" s="1"/>
  <c r="P196" i="2"/>
  <c r="P195" i="2" s="1"/>
  <c r="BK196" i="2"/>
  <c r="BK195" i="2"/>
  <c r="J195" i="2"/>
  <c r="J100" i="2" s="1"/>
  <c r="J196" i="2"/>
  <c r="BF196" i="2"/>
  <c r="BI194" i="2"/>
  <c r="BH194" i="2"/>
  <c r="BG194" i="2"/>
  <c r="BE194" i="2"/>
  <c r="T194" i="2"/>
  <c r="R194" i="2"/>
  <c r="P194" i="2"/>
  <c r="BK194" i="2"/>
  <c r="J194" i="2"/>
  <c r="BF194" i="2" s="1"/>
  <c r="BI193" i="2"/>
  <c r="BH193" i="2"/>
  <c r="BG193" i="2"/>
  <c r="BE193" i="2"/>
  <c r="T193" i="2"/>
  <c r="R193" i="2"/>
  <c r="P193" i="2"/>
  <c r="BK193" i="2"/>
  <c r="J193" i="2"/>
  <c r="BF193" i="2"/>
  <c r="BI192" i="2"/>
  <c r="BH192" i="2"/>
  <c r="BG192" i="2"/>
  <c r="BE192" i="2"/>
  <c r="T192" i="2"/>
  <c r="R192" i="2"/>
  <c r="P192" i="2"/>
  <c r="BK192" i="2"/>
  <c r="J192" i="2"/>
  <c r="BF192" i="2" s="1"/>
  <c r="BI191" i="2"/>
  <c r="BH191" i="2"/>
  <c r="BG191" i="2"/>
  <c r="BE191" i="2"/>
  <c r="T191" i="2"/>
  <c r="R191" i="2"/>
  <c r="P191" i="2"/>
  <c r="BK191" i="2"/>
  <c r="J191" i="2"/>
  <c r="BF191" i="2" s="1"/>
  <c r="BI190" i="2"/>
  <c r="BH190" i="2"/>
  <c r="BG190" i="2"/>
  <c r="BE190" i="2"/>
  <c r="T190" i="2"/>
  <c r="R190" i="2"/>
  <c r="P190" i="2"/>
  <c r="BK190" i="2"/>
  <c r="J190" i="2"/>
  <c r="BF190" i="2"/>
  <c r="BI189" i="2"/>
  <c r="BH189" i="2"/>
  <c r="BG189" i="2"/>
  <c r="BE189" i="2"/>
  <c r="T189" i="2"/>
  <c r="R189" i="2"/>
  <c r="P189" i="2"/>
  <c r="BK189" i="2"/>
  <c r="J189" i="2"/>
  <c r="BF189" i="2" s="1"/>
  <c r="BI188" i="2"/>
  <c r="BH188" i="2"/>
  <c r="BG188" i="2"/>
  <c r="BE188" i="2"/>
  <c r="T188" i="2"/>
  <c r="R188" i="2"/>
  <c r="P188" i="2"/>
  <c r="BK188" i="2"/>
  <c r="J188" i="2"/>
  <c r="BF188" i="2" s="1"/>
  <c r="BI187" i="2"/>
  <c r="BH187" i="2"/>
  <c r="BG187" i="2"/>
  <c r="BE187" i="2"/>
  <c r="T187" i="2"/>
  <c r="R187" i="2"/>
  <c r="P187" i="2"/>
  <c r="BK187" i="2"/>
  <c r="J187" i="2"/>
  <c r="BF187" i="2"/>
  <c r="BI186" i="2"/>
  <c r="BH186" i="2"/>
  <c r="BG186" i="2"/>
  <c r="BE186" i="2"/>
  <c r="T186" i="2"/>
  <c r="R186" i="2"/>
  <c r="P186" i="2"/>
  <c r="BK186" i="2"/>
  <c r="J186" i="2"/>
  <c r="BF186" i="2" s="1"/>
  <c r="BI185" i="2"/>
  <c r="BH185" i="2"/>
  <c r="BG185" i="2"/>
  <c r="BE185" i="2"/>
  <c r="T185" i="2"/>
  <c r="R185" i="2"/>
  <c r="P185" i="2"/>
  <c r="BK185" i="2"/>
  <c r="J185" i="2"/>
  <c r="BF185" i="2" s="1"/>
  <c r="BI184" i="2"/>
  <c r="BH184" i="2"/>
  <c r="BG184" i="2"/>
  <c r="BE184" i="2"/>
  <c r="T184" i="2"/>
  <c r="R184" i="2"/>
  <c r="P184" i="2"/>
  <c r="BK184" i="2"/>
  <c r="J184" i="2"/>
  <c r="BF184" i="2"/>
  <c r="BI183" i="2"/>
  <c r="BH183" i="2"/>
  <c r="BG183" i="2"/>
  <c r="BE183" i="2"/>
  <c r="T183" i="2"/>
  <c r="R183" i="2"/>
  <c r="P183" i="2"/>
  <c r="BK183" i="2"/>
  <c r="J183" i="2"/>
  <c r="BF183" i="2" s="1"/>
  <c r="BI182" i="2"/>
  <c r="BH182" i="2"/>
  <c r="BG182" i="2"/>
  <c r="BE182" i="2"/>
  <c r="T182" i="2"/>
  <c r="R182" i="2"/>
  <c r="P182" i="2"/>
  <c r="BK182" i="2"/>
  <c r="J182" i="2"/>
  <c r="BF182" i="2" s="1"/>
  <c r="BI181" i="2"/>
  <c r="BH181" i="2"/>
  <c r="BG181" i="2"/>
  <c r="BE181" i="2"/>
  <c r="T181" i="2"/>
  <c r="R181" i="2"/>
  <c r="P181" i="2"/>
  <c r="BK181" i="2"/>
  <c r="J181" i="2"/>
  <c r="BF181" i="2"/>
  <c r="BI180" i="2"/>
  <c r="BH180" i="2"/>
  <c r="BG180" i="2"/>
  <c r="BE180" i="2"/>
  <c r="T180" i="2"/>
  <c r="R180" i="2"/>
  <c r="P180" i="2"/>
  <c r="BK180" i="2"/>
  <c r="J180" i="2"/>
  <c r="BF180" i="2" s="1"/>
  <c r="BI179" i="2"/>
  <c r="BH179" i="2"/>
  <c r="BG179" i="2"/>
  <c r="BE179" i="2"/>
  <c r="T179" i="2"/>
  <c r="R179" i="2"/>
  <c r="P179" i="2"/>
  <c r="BK179" i="2"/>
  <c r="J179" i="2"/>
  <c r="BF179" i="2" s="1"/>
  <c r="BI178" i="2"/>
  <c r="BH178" i="2"/>
  <c r="BG178" i="2"/>
  <c r="BE178" i="2"/>
  <c r="T178" i="2"/>
  <c r="R178" i="2"/>
  <c r="P178" i="2"/>
  <c r="BK178" i="2"/>
  <c r="J178" i="2"/>
  <c r="BF178" i="2"/>
  <c r="BI177" i="2"/>
  <c r="BH177" i="2"/>
  <c r="BG177" i="2"/>
  <c r="BE177" i="2"/>
  <c r="T177" i="2"/>
  <c r="R177" i="2"/>
  <c r="R172" i="2" s="1"/>
  <c r="P177" i="2"/>
  <c r="BK177" i="2"/>
  <c r="J177" i="2"/>
  <c r="BF177" i="2" s="1"/>
  <c r="BI176" i="2"/>
  <c r="BH176" i="2"/>
  <c r="BG176" i="2"/>
  <c r="BE176" i="2"/>
  <c r="T176" i="2"/>
  <c r="R176" i="2"/>
  <c r="P176" i="2"/>
  <c r="BK176" i="2"/>
  <c r="J176" i="2"/>
  <c r="BF176" i="2" s="1"/>
  <c r="BI175" i="2"/>
  <c r="BH175" i="2"/>
  <c r="BG175" i="2"/>
  <c r="BE175" i="2"/>
  <c r="T175" i="2"/>
  <c r="R175" i="2"/>
  <c r="P175" i="2"/>
  <c r="BK175" i="2"/>
  <c r="J175" i="2"/>
  <c r="BF175" i="2"/>
  <c r="BI174" i="2"/>
  <c r="BH174" i="2"/>
  <c r="BG174" i="2"/>
  <c r="BE174" i="2"/>
  <c r="T174" i="2"/>
  <c r="R174" i="2"/>
  <c r="P174" i="2"/>
  <c r="BK174" i="2"/>
  <c r="J174" i="2"/>
  <c r="BF174" i="2" s="1"/>
  <c r="BI173" i="2"/>
  <c r="BH173" i="2"/>
  <c r="BG173" i="2"/>
  <c r="BE173" i="2"/>
  <c r="T173" i="2"/>
  <c r="T172" i="2" s="1"/>
  <c r="R173" i="2"/>
  <c r="P173" i="2"/>
  <c r="P172" i="2" s="1"/>
  <c r="BK173" i="2"/>
  <c r="BK172" i="2" s="1"/>
  <c r="J172" i="2" s="1"/>
  <c r="J99" i="2" s="1"/>
  <c r="J173" i="2"/>
  <c r="BF173" i="2"/>
  <c r="BI171" i="2"/>
  <c r="BH171" i="2"/>
  <c r="BG171" i="2"/>
  <c r="BE171" i="2"/>
  <c r="T171" i="2"/>
  <c r="R171" i="2"/>
  <c r="P171" i="2"/>
  <c r="BK171" i="2"/>
  <c r="J171" i="2"/>
  <c r="BF171" i="2"/>
  <c r="BI170" i="2"/>
  <c r="BH170" i="2"/>
  <c r="BG170" i="2"/>
  <c r="BE170" i="2"/>
  <c r="T170" i="2"/>
  <c r="R170" i="2"/>
  <c r="P170" i="2"/>
  <c r="BK170" i="2"/>
  <c r="J170" i="2"/>
  <c r="BF170" i="2" s="1"/>
  <c r="BI169" i="2"/>
  <c r="BH169" i="2"/>
  <c r="BG169" i="2"/>
  <c r="BE169" i="2"/>
  <c r="T169" i="2"/>
  <c r="R169" i="2"/>
  <c r="P169" i="2"/>
  <c r="BK169" i="2"/>
  <c r="J169" i="2"/>
  <c r="BF169" i="2" s="1"/>
  <c r="BI168" i="2"/>
  <c r="BH168" i="2"/>
  <c r="BG168" i="2"/>
  <c r="BE168" i="2"/>
  <c r="T168" i="2"/>
  <c r="R168" i="2"/>
  <c r="P168" i="2"/>
  <c r="BK168" i="2"/>
  <c r="J168" i="2"/>
  <c r="BF168" i="2"/>
  <c r="BI167" i="2"/>
  <c r="BH167" i="2"/>
  <c r="BG167" i="2"/>
  <c r="BE167" i="2"/>
  <c r="T167" i="2"/>
  <c r="R167" i="2"/>
  <c r="P167" i="2"/>
  <c r="BK167" i="2"/>
  <c r="J167" i="2"/>
  <c r="BF167" i="2" s="1"/>
  <c r="BI166" i="2"/>
  <c r="BH166" i="2"/>
  <c r="BG166" i="2"/>
  <c r="BE166" i="2"/>
  <c r="T166" i="2"/>
  <c r="R166" i="2"/>
  <c r="P166" i="2"/>
  <c r="BK166" i="2"/>
  <c r="J166" i="2"/>
  <c r="BF166" i="2" s="1"/>
  <c r="BI165" i="2"/>
  <c r="BH165" i="2"/>
  <c r="BG165" i="2"/>
  <c r="BE165" i="2"/>
  <c r="T165" i="2"/>
  <c r="R165" i="2"/>
  <c r="P165" i="2"/>
  <c r="BK165" i="2"/>
  <c r="J165" i="2"/>
  <c r="BF165" i="2"/>
  <c r="BI164" i="2"/>
  <c r="BH164" i="2"/>
  <c r="BG164" i="2"/>
  <c r="BE164" i="2"/>
  <c r="T164" i="2"/>
  <c r="R164" i="2"/>
  <c r="P164" i="2"/>
  <c r="BK164" i="2"/>
  <c r="J164" i="2"/>
  <c r="BF164" i="2" s="1"/>
  <c r="BI163" i="2"/>
  <c r="BH163" i="2"/>
  <c r="BG163" i="2"/>
  <c r="BE163" i="2"/>
  <c r="T163" i="2"/>
  <c r="R163" i="2"/>
  <c r="P163" i="2"/>
  <c r="BK163" i="2"/>
  <c r="J163" i="2"/>
  <c r="BF163" i="2" s="1"/>
  <c r="BI162" i="2"/>
  <c r="BH162" i="2"/>
  <c r="BG162" i="2"/>
  <c r="BE162" i="2"/>
  <c r="T162" i="2"/>
  <c r="R162" i="2"/>
  <c r="P162" i="2"/>
  <c r="BK162" i="2"/>
  <c r="J162" i="2"/>
  <c r="BF162" i="2"/>
  <c r="BI161" i="2"/>
  <c r="BH161" i="2"/>
  <c r="BG161" i="2"/>
  <c r="BE161" i="2"/>
  <c r="T161" i="2"/>
  <c r="R161" i="2"/>
  <c r="P161" i="2"/>
  <c r="BK161" i="2"/>
  <c r="J161" i="2"/>
  <c r="BF161" i="2" s="1"/>
  <c r="BI160" i="2"/>
  <c r="BH160" i="2"/>
  <c r="BG160" i="2"/>
  <c r="BE160" i="2"/>
  <c r="T160" i="2"/>
  <c r="R160" i="2"/>
  <c r="P160" i="2"/>
  <c r="BK160" i="2"/>
  <c r="J160" i="2"/>
  <c r="BF160" i="2" s="1"/>
  <c r="BI159" i="2"/>
  <c r="BH159" i="2"/>
  <c r="BG159" i="2"/>
  <c r="BE159" i="2"/>
  <c r="T159" i="2"/>
  <c r="R159" i="2"/>
  <c r="P159" i="2"/>
  <c r="BK159" i="2"/>
  <c r="J159" i="2"/>
  <c r="BF159" i="2"/>
  <c r="BI158" i="2"/>
  <c r="BH158" i="2"/>
  <c r="BG158" i="2"/>
  <c r="BE158" i="2"/>
  <c r="T158" i="2"/>
  <c r="R158" i="2"/>
  <c r="P158" i="2"/>
  <c r="BK158" i="2"/>
  <c r="J158" i="2"/>
  <c r="BF158" i="2" s="1"/>
  <c r="BI157" i="2"/>
  <c r="BH157" i="2"/>
  <c r="BG157" i="2"/>
  <c r="BE157" i="2"/>
  <c r="T157" i="2"/>
  <c r="R157" i="2"/>
  <c r="P157" i="2"/>
  <c r="BK157" i="2"/>
  <c r="J157" i="2"/>
  <c r="BF157" i="2" s="1"/>
  <c r="BI156" i="2"/>
  <c r="BH156" i="2"/>
  <c r="BG156" i="2"/>
  <c r="BE156" i="2"/>
  <c r="T156" i="2"/>
  <c r="R156" i="2"/>
  <c r="P156" i="2"/>
  <c r="BK156" i="2"/>
  <c r="J156" i="2"/>
  <c r="BF156" i="2"/>
  <c r="BI155" i="2"/>
  <c r="BH155" i="2"/>
  <c r="BG155" i="2"/>
  <c r="BE155" i="2"/>
  <c r="T155" i="2"/>
  <c r="R155" i="2"/>
  <c r="P155" i="2"/>
  <c r="BK155" i="2"/>
  <c r="J155" i="2"/>
  <c r="BF155" i="2" s="1"/>
  <c r="BI154" i="2"/>
  <c r="BH154" i="2"/>
  <c r="BG154" i="2"/>
  <c r="BE154" i="2"/>
  <c r="T154" i="2"/>
  <c r="R154" i="2"/>
  <c r="P154" i="2"/>
  <c r="BK154" i="2"/>
  <c r="J154" i="2"/>
  <c r="BF154" i="2" s="1"/>
  <c r="BI153" i="2"/>
  <c r="BH153" i="2"/>
  <c r="BG153" i="2"/>
  <c r="BE153" i="2"/>
  <c r="T153" i="2"/>
  <c r="T151" i="2" s="1"/>
  <c r="R153" i="2"/>
  <c r="P153" i="2"/>
  <c r="BK153" i="2"/>
  <c r="J153" i="2"/>
  <c r="BF153" i="2"/>
  <c r="BI152" i="2"/>
  <c r="BH152" i="2"/>
  <c r="BG152" i="2"/>
  <c r="BE152" i="2"/>
  <c r="T152" i="2"/>
  <c r="R152" i="2"/>
  <c r="R151" i="2" s="1"/>
  <c r="P152" i="2"/>
  <c r="P151" i="2" s="1"/>
  <c r="BK152" i="2"/>
  <c r="BK151" i="2"/>
  <c r="J151" i="2"/>
  <c r="J98" i="2" s="1"/>
  <c r="J152" i="2"/>
  <c r="BF152" i="2"/>
  <c r="BI150" i="2"/>
  <c r="BH150" i="2"/>
  <c r="BG150" i="2"/>
  <c r="BE150" i="2"/>
  <c r="T150" i="2"/>
  <c r="R150" i="2"/>
  <c r="P150" i="2"/>
  <c r="BK150" i="2"/>
  <c r="J150" i="2"/>
  <c r="BF150" i="2" s="1"/>
  <c r="BI149" i="2"/>
  <c r="BH149" i="2"/>
  <c r="BG149" i="2"/>
  <c r="BE149" i="2"/>
  <c r="T149" i="2"/>
  <c r="R149" i="2"/>
  <c r="P149" i="2"/>
  <c r="BK149" i="2"/>
  <c r="J149" i="2"/>
  <c r="BF149" i="2"/>
  <c r="BI148" i="2"/>
  <c r="BH148" i="2"/>
  <c r="BG148" i="2"/>
  <c r="BE148" i="2"/>
  <c r="T148" i="2"/>
  <c r="R148" i="2"/>
  <c r="P148" i="2"/>
  <c r="BK148" i="2"/>
  <c r="J148" i="2"/>
  <c r="BF148" i="2" s="1"/>
  <c r="BI147" i="2"/>
  <c r="BH147" i="2"/>
  <c r="BG147" i="2"/>
  <c r="BE147" i="2"/>
  <c r="T147" i="2"/>
  <c r="R147" i="2"/>
  <c r="P147" i="2"/>
  <c r="BK147" i="2"/>
  <c r="J147" i="2"/>
  <c r="BF147" i="2" s="1"/>
  <c r="BI146" i="2"/>
  <c r="BH146" i="2"/>
  <c r="BG146" i="2"/>
  <c r="BE146" i="2"/>
  <c r="T146" i="2"/>
  <c r="R146" i="2"/>
  <c r="P146" i="2"/>
  <c r="BK146" i="2"/>
  <c r="J146" i="2"/>
  <c r="BF146" i="2"/>
  <c r="BI145" i="2"/>
  <c r="BH145" i="2"/>
  <c r="BG145" i="2"/>
  <c r="BE145" i="2"/>
  <c r="T145" i="2"/>
  <c r="R145" i="2"/>
  <c r="P145" i="2"/>
  <c r="BK145" i="2"/>
  <c r="J145" i="2"/>
  <c r="BF145" i="2" s="1"/>
  <c r="BI144" i="2"/>
  <c r="BH144" i="2"/>
  <c r="BG144" i="2"/>
  <c r="BE144" i="2"/>
  <c r="T144" i="2"/>
  <c r="R144" i="2"/>
  <c r="P144" i="2"/>
  <c r="BK144" i="2"/>
  <c r="J144" i="2"/>
  <c r="BF144" i="2" s="1"/>
  <c r="BI143" i="2"/>
  <c r="BH143" i="2"/>
  <c r="BG143" i="2"/>
  <c r="BE143" i="2"/>
  <c r="T143" i="2"/>
  <c r="R143" i="2"/>
  <c r="P143" i="2"/>
  <c r="BK143" i="2"/>
  <c r="J143" i="2"/>
  <c r="BF143" i="2"/>
  <c r="BI142" i="2"/>
  <c r="BH142" i="2"/>
  <c r="BG142" i="2"/>
  <c r="BE142" i="2"/>
  <c r="T142" i="2"/>
  <c r="R142" i="2"/>
  <c r="P142" i="2"/>
  <c r="BK142" i="2"/>
  <c r="J142" i="2"/>
  <c r="BF142" i="2" s="1"/>
  <c r="BI141" i="2"/>
  <c r="BH141" i="2"/>
  <c r="BG141" i="2"/>
  <c r="BE141" i="2"/>
  <c r="T141" i="2"/>
  <c r="R141" i="2"/>
  <c r="P141" i="2"/>
  <c r="BK141" i="2"/>
  <c r="J141" i="2"/>
  <c r="BF141" i="2" s="1"/>
  <c r="BI140" i="2"/>
  <c r="BH140" i="2"/>
  <c r="BG140" i="2"/>
  <c r="BE140" i="2"/>
  <c r="T140" i="2"/>
  <c r="R140" i="2"/>
  <c r="P140" i="2"/>
  <c r="BK140" i="2"/>
  <c r="J140" i="2"/>
  <c r="BF140" i="2"/>
  <c r="BI139" i="2"/>
  <c r="BH139" i="2"/>
  <c r="BG139" i="2"/>
  <c r="BE139" i="2"/>
  <c r="T139" i="2"/>
  <c r="R139" i="2"/>
  <c r="P139" i="2"/>
  <c r="BK139" i="2"/>
  <c r="J139" i="2"/>
  <c r="BF139" i="2" s="1"/>
  <c r="BI138" i="2"/>
  <c r="BH138" i="2"/>
  <c r="BG138" i="2"/>
  <c r="BE138" i="2"/>
  <c r="T138" i="2"/>
  <c r="R138" i="2"/>
  <c r="P138" i="2"/>
  <c r="BK138" i="2"/>
  <c r="J138" i="2"/>
  <c r="BF138" i="2" s="1"/>
  <c r="BI137" i="2"/>
  <c r="BH137" i="2"/>
  <c r="BG137" i="2"/>
  <c r="BE137" i="2"/>
  <c r="T137" i="2"/>
  <c r="T135" i="2" s="1"/>
  <c r="R137" i="2"/>
  <c r="P137" i="2"/>
  <c r="BK137" i="2"/>
  <c r="J137" i="2"/>
  <c r="BF137" i="2"/>
  <c r="BI136" i="2"/>
  <c r="BH136" i="2"/>
  <c r="BG136" i="2"/>
  <c r="BE136" i="2"/>
  <c r="T136" i="2"/>
  <c r="R136" i="2"/>
  <c r="R135" i="2" s="1"/>
  <c r="P136" i="2"/>
  <c r="P135" i="2" s="1"/>
  <c r="BK136" i="2"/>
  <c r="BK135" i="2"/>
  <c r="J135" i="2"/>
  <c r="J97" i="2" s="1"/>
  <c r="J136" i="2"/>
  <c r="BF136" i="2"/>
  <c r="BI134" i="2"/>
  <c r="BH134" i="2"/>
  <c r="BG134" i="2"/>
  <c r="BE134" i="2"/>
  <c r="T134" i="2"/>
  <c r="R134" i="2"/>
  <c r="P134" i="2"/>
  <c r="BK134" i="2"/>
  <c r="J134" i="2"/>
  <c r="BF134" i="2" s="1"/>
  <c r="BI133" i="2"/>
  <c r="BH133" i="2"/>
  <c r="BG133" i="2"/>
  <c r="BE133" i="2"/>
  <c r="T133" i="2"/>
  <c r="R133" i="2"/>
  <c r="P133" i="2"/>
  <c r="BK133" i="2"/>
  <c r="J133" i="2"/>
  <c r="BF133" i="2"/>
  <c r="BI132" i="2"/>
  <c r="BH132" i="2"/>
  <c r="BG132" i="2"/>
  <c r="BE132" i="2"/>
  <c r="T132" i="2"/>
  <c r="R132" i="2"/>
  <c r="P132" i="2"/>
  <c r="BK132" i="2"/>
  <c r="J132" i="2"/>
  <c r="BF132" i="2" s="1"/>
  <c r="BI131" i="2"/>
  <c r="BH131" i="2"/>
  <c r="BG131" i="2"/>
  <c r="BE131" i="2"/>
  <c r="T131" i="2"/>
  <c r="R131" i="2"/>
  <c r="P131" i="2"/>
  <c r="BK131" i="2"/>
  <c r="J131" i="2"/>
  <c r="BF131" i="2" s="1"/>
  <c r="BI130" i="2"/>
  <c r="BH130" i="2"/>
  <c r="BG130" i="2"/>
  <c r="BE130" i="2"/>
  <c r="T130" i="2"/>
  <c r="T126" i="2" s="1"/>
  <c r="R130" i="2"/>
  <c r="P130" i="2"/>
  <c r="BK130" i="2"/>
  <c r="J130" i="2"/>
  <c r="BF130" i="2"/>
  <c r="BI129" i="2"/>
  <c r="BH129" i="2"/>
  <c r="BG129" i="2"/>
  <c r="BE129" i="2"/>
  <c r="T129" i="2"/>
  <c r="R129" i="2"/>
  <c r="P129" i="2"/>
  <c r="BK129" i="2"/>
  <c r="J129" i="2"/>
  <c r="BF129" i="2" s="1"/>
  <c r="BI128" i="2"/>
  <c r="BH128" i="2"/>
  <c r="BG128" i="2"/>
  <c r="BE128" i="2"/>
  <c r="T128" i="2"/>
  <c r="R128" i="2"/>
  <c r="P128" i="2"/>
  <c r="BK128" i="2"/>
  <c r="J128" i="2"/>
  <c r="BF128" i="2" s="1"/>
  <c r="BI127" i="2"/>
  <c r="F35" i="2" s="1"/>
  <c r="BD95" i="1" s="1"/>
  <c r="BD94" i="1" s="1"/>
  <c r="W33" i="1" s="1"/>
  <c r="BH127" i="2"/>
  <c r="F34" i="2"/>
  <c r="BC95" i="1" s="1"/>
  <c r="BC94" i="1" s="1"/>
  <c r="BG127" i="2"/>
  <c r="F33" i="2" s="1"/>
  <c r="BB95" i="1" s="1"/>
  <c r="BB94" i="1" s="1"/>
  <c r="BE127" i="2"/>
  <c r="F31" i="2" s="1"/>
  <c r="AZ95" i="1" s="1"/>
  <c r="AZ94" i="1" s="1"/>
  <c r="J31" i="2"/>
  <c r="AV95" i="1" s="1"/>
  <c r="T127" i="2"/>
  <c r="R127" i="2"/>
  <c r="R126" i="2" s="1"/>
  <c r="P127" i="2"/>
  <c r="P126" i="2" s="1"/>
  <c r="BK127" i="2"/>
  <c r="BK126" i="2"/>
  <c r="J126" i="2" s="1"/>
  <c r="J96" i="2" s="1"/>
  <c r="J127" i="2"/>
  <c r="BF127" i="2"/>
  <c r="J121" i="2"/>
  <c r="J120" i="2"/>
  <c r="F120" i="2"/>
  <c r="F118" i="2"/>
  <c r="E116" i="2"/>
  <c r="J90" i="2"/>
  <c r="J89" i="2"/>
  <c r="F89" i="2"/>
  <c r="F87" i="2"/>
  <c r="E85" i="2"/>
  <c r="J16" i="2"/>
  <c r="E16" i="2"/>
  <c r="F90" i="2" s="1"/>
  <c r="F121" i="2"/>
  <c r="J15" i="2"/>
  <c r="J10" i="2"/>
  <c r="J118" i="2"/>
  <c r="J87" i="2"/>
  <c r="AS94" i="1"/>
  <c r="L90" i="1"/>
  <c r="AM90" i="1"/>
  <c r="AM89" i="1"/>
  <c r="L89" i="1"/>
  <c r="AM87" i="1"/>
  <c r="L87" i="1"/>
  <c r="L85" i="1"/>
  <c r="L84" i="1"/>
  <c r="W31" i="1" l="1"/>
  <c r="AX94" i="1"/>
  <c r="P125" i="2"/>
  <c r="P124" i="2" s="1"/>
  <c r="AU95" i="1" s="1"/>
  <c r="AU94" i="1" s="1"/>
  <c r="W32" i="1"/>
  <c r="AY94" i="1"/>
  <c r="R125" i="2"/>
  <c r="R124" i="2" s="1"/>
  <c r="T125" i="2"/>
  <c r="T124" i="2" s="1"/>
  <c r="W29" i="1"/>
  <c r="AV94" i="1"/>
  <c r="F32" i="2"/>
  <c r="BA95" i="1" s="1"/>
  <c r="BA94" i="1" s="1"/>
  <c r="J32" i="2"/>
  <c r="AW95" i="1" s="1"/>
  <c r="AT95" i="1" s="1"/>
  <c r="BK258" i="2"/>
  <c r="J258" i="2" s="1"/>
  <c r="J106" i="2" s="1"/>
  <c r="BK125" i="2"/>
  <c r="W30" i="1" l="1"/>
  <c r="AW94" i="1"/>
  <c r="AK30" i="1" s="1"/>
  <c r="AK29" i="1"/>
  <c r="AT94" i="1"/>
  <c r="J125" i="2"/>
  <c r="J95" i="2" s="1"/>
  <c r="BK124" i="2"/>
  <c r="J124" i="2" s="1"/>
  <c r="J28" i="2" l="1"/>
  <c r="J94" i="2"/>
  <c r="J37" i="2" l="1"/>
  <c r="AG95" i="1"/>
  <c r="AG94" i="1" l="1"/>
  <c r="AN95" i="1"/>
  <c r="AN94" i="1" l="1"/>
  <c r="AK26" i="1"/>
  <c r="AK35" i="1" s="1"/>
</calcChain>
</file>

<file path=xl/sharedStrings.xml><?xml version="1.0" encoding="utf-8"?>
<sst xmlns="http://schemas.openxmlformats.org/spreadsheetml/2006/main" count="2101" uniqueCount="633">
  <si>
    <t>Export Komplet</t>
  </si>
  <si>
    <t/>
  </si>
  <si>
    <t>2.0</t>
  </si>
  <si>
    <t>False</t>
  </si>
  <si>
    <t>{ea222f5a-673b-4393-aa24-6437d4fd7247}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</si>
  <si>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</si>
  <si>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</si>
  <si>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</si>
  <si>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</si>
  <si>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</si>
  <si>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</si>
  <si>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</si>
  <si>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</si>
  <si>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20SZ03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</si>
  <si>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</si>
  <si>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</si>
  <si>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Info centrum UK</t>
  </si>
  <si>
    <t>JKSO:</t>
  </si>
  <si>
    <t>KS:</t>
  </si>
  <si>
    <t>Miesto:</t>
  </si>
  <si>
    <t>Štúrova ulica č. 9, Bratislava</t>
  </si>
  <si>
    <t>Dátum:</t>
  </si>
  <si>
    <t>28. 10. 2020</t>
  </si>
  <si>
    <t>Objednávateľ:</t>
  </si>
  <si>
    <t>IČO:</t>
  </si>
  <si>
    <t>UK v Bratislave, Rektorát</t>
  </si>
  <si>
    <t>IČ DPH:</t>
  </si>
  <si>
    <t>Zhotoviteľ:</t>
  </si>
  <si>
    <t>Vyplň údaj</t>
  </si>
  <si>
    <t>Projektant:</t>
  </si>
  <si>
    <t>Ing. Arch Milan Andráš</t>
  </si>
  <si>
    <t>True</t>
  </si>
  <si>
    <t>Spracovateľ:</t>
  </si>
  <si>
    <t>Bc. Zoltán Sándor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</si>
  <si>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</si>
  <si>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</si>
  <si>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</si>
  <si>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</si>
  <si>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</si>
  <si>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</si>
  <si>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</si>
  <si>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</si>
  <si>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</si>
  <si>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</si>
  <si>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</si>
  <si>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</si>
  <si>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</si>
  <si>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</si>
  <si>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</si>
  <si>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</si>
  <si>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</si>
  <si>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</si>
  <si>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</si>
  <si>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</si>
  <si>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</si>
  <si>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</si>
  <si>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</si>
  <si>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</si>
  <si>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</si>
  <si>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</si>
  <si>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</si>
  <si>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</si>
  <si>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</si>
  <si>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</si>
  <si>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</si>
  <si>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</si>
  <si>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</si>
  <si>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</si>
  <si>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</si>
  <si>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</si>
  <si>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</si>
  <si>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</si>
  <si>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</si>
  <si>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</si>
  <si>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</si>
  <si>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</si>
  <si>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</si>
  <si>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</si>
  <si>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</si>
  <si>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</si>
  <si>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</si>
  <si>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</si>
  <si>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</si>
  <si>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REKAPITULÁCIA ROZPOČTU</t>
  </si>
  <si>
    <t>Kód dielu - Popis</t>
  </si>
  <si>
    <t>Cena celkom [EUR]</t>
  </si>
  <si>
    <t>Náklady z rozpočtu</t>
  </si>
  <si>
    <t>-1</t>
  </si>
  <si>
    <t>PSV - Práce a dodávky PSV</t>
  </si>
  <si>
    <t xml:space="preserve">    713 - Izolácie tepelné</t>
  </si>
  <si>
    <t xml:space="preserve">    721 - Zdravotechnika - vnútorná kanalizácia</t>
  </si>
  <si>
    <t xml:space="preserve">    722 - Zdravotechnika - vnútorný vodovod</t>
  </si>
  <si>
    <t xml:space="preserve">    725 - Zdravotechnika - zariaďovacie predmety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</si>
  <si>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</si>
  <si>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</si>
  <si>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</si>
  <si>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 xml:space="preserve">    766 - Konštrukcie stolárske</t>
  </si>
  <si>
    <t xml:space="preserve">    769 - Montáže vzduchotechnických zariadení</t>
  </si>
  <si>
    <t>VRN - Vedľajšie rozpočtové náklady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</si>
  <si>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</si>
  <si>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</si>
  <si>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</si>
  <si>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</si>
  <si>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</si>
  <si>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</si>
  <si>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</si>
  <si>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</si>
  <si>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</si>
  <si>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</si>
  <si>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</si>
  <si>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</si>
  <si>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</si>
  <si>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PSV</t>
  </si>
  <si>
    <t>Práce a dodávky PSV</t>
  </si>
  <si>
    <t>2</t>
  </si>
  <si>
    <t>ROZPOCET</t>
  </si>
  <si>
    <t>713</t>
  </si>
  <si>
    <t>Izolácie tepelné</t>
  </si>
  <si>
    <t>K</t>
  </si>
  <si>
    <t>713482111</t>
  </si>
  <si>
    <t>Montáž trubíc z PE, hr.do 10 mm,vnút.priemer do 38 mm</t>
  </si>
  <si>
    <t>m</t>
  </si>
  <si>
    <t>16</t>
  </si>
  <si>
    <t>-249999115</t>
  </si>
  <si>
    <t>M</t>
  </si>
  <si>
    <t>283310002600</t>
  </si>
  <si>
    <t>Izolačná PE trubica TUBOLIT DG 15x13 mm (d potrubia x hr. izolácie), nadrezaná, AZ FLEX</t>
  </si>
  <si>
    <t>32</t>
  </si>
  <si>
    <t>369146781</t>
  </si>
  <si>
    <t>3</t>
  </si>
  <si>
    <t>283310002800</t>
  </si>
  <si>
    <t>Izolačná PE trubica TUBOLIT DG 20x13 mm (d potrubia x hr. izolácie), nadrezaná, AZ FLEX</t>
  </si>
  <si>
    <t>-1063244760</t>
  </si>
  <si>
    <t>4</t>
  </si>
  <si>
    <t>283310003000</t>
  </si>
  <si>
    <t>Izolačná PE trubica TUBOLIT DG 25x13 mm (d potrubia x hr. izolácie), nadrezaná, AZ FLEX</t>
  </si>
  <si>
    <t>-1128525094</t>
  </si>
  <si>
    <t>5</t>
  </si>
  <si>
    <t>283310003200</t>
  </si>
  <si>
    <t>Izolačná PE trubica TUBOLIT DG 32x13 mm (d potrubia x hr. izolácie), nadrezaná, AZ FLEX</t>
  </si>
  <si>
    <t>303506296</t>
  </si>
  <si>
    <t>6</t>
  </si>
  <si>
    <t>713482121</t>
  </si>
  <si>
    <t>Montáž trubíc z PE, hr.15-20 mm,vnút.priemer do 38 mm</t>
  </si>
  <si>
    <t>-1780562311</t>
  </si>
  <si>
    <t>7</t>
  </si>
  <si>
    <t>283310004500</t>
  </si>
  <si>
    <t>Izolačná PE trubica TUBOLIT DG 15x20 mm (d potrubia x hr. izolácie), nadrezaná, AZ FLEX</t>
  </si>
  <si>
    <t>-882357718</t>
  </si>
  <si>
    <t>8</t>
  </si>
  <si>
    <t>998713201</t>
  </si>
  <si>
    <t>Presun hmôt pre izolácie tepelné v objektoch výšky do 6 m</t>
  </si>
  <si>
    <t>%</t>
  </si>
  <si>
    <t>855496138</t>
  </si>
  <si>
    <t>721</t>
  </si>
  <si>
    <t>Zdravotechnika - vnútorná kanalizácia</t>
  </si>
  <si>
    <t>9</t>
  </si>
  <si>
    <t>721171106</t>
  </si>
  <si>
    <t>Potrubie z PVC - U odpadové ležaté hrdlové D 50 x1, 8</t>
  </si>
  <si>
    <t>-1622170213</t>
  </si>
  <si>
    <t>10</t>
  </si>
  <si>
    <t>721171109</t>
  </si>
  <si>
    <t>Potrubie z PVC - U odpadové ležaté hrdlové D 110x2, 2</t>
  </si>
  <si>
    <t>38056159</t>
  </si>
  <si>
    <t>11</t>
  </si>
  <si>
    <t>721172299</t>
  </si>
  <si>
    <t>Tvarovky kanalizácie - kolená, odbočky, redukcie, spojky a pod</t>
  </si>
  <si>
    <t>kpl</t>
  </si>
  <si>
    <t>903688902</t>
  </si>
  <si>
    <t>12</t>
  </si>
  <si>
    <t>721172360</t>
  </si>
  <si>
    <t>Montáž čistiaceho kusu HT potrubia DN 125</t>
  </si>
  <si>
    <t>ks</t>
  </si>
  <si>
    <t>420411901</t>
  </si>
  <si>
    <t>13</t>
  </si>
  <si>
    <t>286540019200</t>
  </si>
  <si>
    <t>Čistiaci kus HT DN 125, PP systém pre beztlakový rozvod vnútorného odpadu, PIPELIFE</t>
  </si>
  <si>
    <t>297524369</t>
  </si>
  <si>
    <t>14</t>
  </si>
  <si>
    <t>721172396</t>
  </si>
  <si>
    <t>Montáž vetracej hlavice pre HT potrubie DN 125</t>
  </si>
  <si>
    <t>-391843014</t>
  </si>
  <si>
    <t>15</t>
  </si>
  <si>
    <t>429720001300</t>
  </si>
  <si>
    <t>Hlavica vetracia HT DN 125 - PP systém pre rozvod vnútorného odpadu, PIPELIFE</t>
  </si>
  <si>
    <t>-1382815331</t>
  </si>
  <si>
    <t>721175006</t>
  </si>
  <si>
    <t>Montáž PVC potrubia na odvod kondenzátu D 25 mm</t>
  </si>
  <si>
    <t>-1034845324</t>
  </si>
  <si>
    <t>17</t>
  </si>
  <si>
    <t>286120017030</t>
  </si>
  <si>
    <t>Hadica PVC pre odvod kondenzátu, d 20 mm, dĺ. 30 m</t>
  </si>
  <si>
    <t>1426931105</t>
  </si>
  <si>
    <t>18</t>
  </si>
  <si>
    <t>721175015</t>
  </si>
  <si>
    <t>Montáž zápachového uzáveru (sifónu) pre klimatizačné zariadenia</t>
  </si>
  <si>
    <t>-159700522</t>
  </si>
  <si>
    <t>19</t>
  </si>
  <si>
    <t>286220044120</t>
  </si>
  <si>
    <t>Uzáver kondenzačný zápachový, DN 32, rozmer 100x100 mm, výkon 0,15 l/s, prítok d 20-30 mm, PP/ABS</t>
  </si>
  <si>
    <t>-198443621</t>
  </si>
  <si>
    <t>721194105</t>
  </si>
  <si>
    <t>Zriadenie prípojky na potrubí vyvedenie a upevnenie odpadových výpustiek D 50x1, 8</t>
  </si>
  <si>
    <t>1426684704</t>
  </si>
  <si>
    <t>21</t>
  </si>
  <si>
    <t>721194109</t>
  </si>
  <si>
    <t>Zriadenie prípojky na potrubí vyvedenie a upevnenie odpadových výpustiek D 110x2, 3</t>
  </si>
  <si>
    <t>-900763077</t>
  </si>
  <si>
    <t>22</t>
  </si>
  <si>
    <t>721290111</t>
  </si>
  <si>
    <t>Ostatné - skúška tesnosti kanalizácie v objektoch vodou do DN 125</t>
  </si>
  <si>
    <t>-620770938</t>
  </si>
  <si>
    <t>23</t>
  </si>
  <si>
    <t>998721201</t>
  </si>
  <si>
    <t>Presun hmôt pre vnútornú kanalizáciu v objektoch výšky do 6 m</t>
  </si>
  <si>
    <t>823042908</t>
  </si>
  <si>
    <t>722</t>
  </si>
  <si>
    <t>Zdravotechnika - vnútorný vodovod</t>
  </si>
  <si>
    <t>24</t>
  </si>
  <si>
    <t>722130213</t>
  </si>
  <si>
    <t>Potrubie z oceľ.rúr pozink.bezšvík.bežných-11 353.0, 10 004.0 zvarov. bežných-11 343.00 DN 25</t>
  </si>
  <si>
    <t>383624074</t>
  </si>
  <si>
    <t>25</t>
  </si>
  <si>
    <t>722131914</t>
  </si>
  <si>
    <t>Oprava vodovodného potrubia závitového vsadenie odbočky do potrubia DN 32</t>
  </si>
  <si>
    <t>súb.</t>
  </si>
  <si>
    <t>1267794162</t>
  </si>
  <si>
    <t>26</t>
  </si>
  <si>
    <t>722171311</t>
  </si>
  <si>
    <t>Potrubie z viacvrstvových rúr PE Geberit Mepla d16x2,25mm</t>
  </si>
  <si>
    <t>-2132065884</t>
  </si>
  <si>
    <t>27</t>
  </si>
  <si>
    <t>722171312</t>
  </si>
  <si>
    <t>Potrubie z viacvrstvových rúr PE Geberit Mepla d20x2,5mm</t>
  </si>
  <si>
    <t>-233546531</t>
  </si>
  <si>
    <t>28</t>
  </si>
  <si>
    <t>722171313</t>
  </si>
  <si>
    <t>Potrubie z viacvrstvových rúr PE Geberit Mepla d26x3,0mm</t>
  </si>
  <si>
    <t>1758730186</t>
  </si>
  <si>
    <t>29</t>
  </si>
  <si>
    <t>722171314</t>
  </si>
  <si>
    <t>Potrubie z viacvrstvových rúr PE Geberit Mepla d32x3,0mm</t>
  </si>
  <si>
    <t>-281824517</t>
  </si>
  <si>
    <t>30</t>
  </si>
  <si>
    <t>722173175</t>
  </si>
  <si>
    <t>Plasthliníkové tvarovky - kolená, redukcie, T-kus, nástenky a pod.</t>
  </si>
  <si>
    <t>108283340</t>
  </si>
  <si>
    <t>31</t>
  </si>
  <si>
    <t>722221015</t>
  </si>
  <si>
    <t>Montáž guľového kohúta závitového priameho pre vodu G 3/4</t>
  </si>
  <si>
    <t>1386731885</t>
  </si>
  <si>
    <t>551110013800</t>
  </si>
  <si>
    <t>Guľový uzáver pre vodu Perfecta, 3/4" FF, páčka, niklovaná mosadz, IVAR</t>
  </si>
  <si>
    <t>-1054862743</t>
  </si>
  <si>
    <t>33</t>
  </si>
  <si>
    <t>722221020</t>
  </si>
  <si>
    <t>Montáž guľového kohúta závitového priameho pre vodu G 1</t>
  </si>
  <si>
    <t>400948406</t>
  </si>
  <si>
    <t>34</t>
  </si>
  <si>
    <t>551110013900</t>
  </si>
  <si>
    <t>Guľový uzáver pre vodu Perfecta, 1" FF, páčka, niklovaná mosadz, IVAR</t>
  </si>
  <si>
    <t>-1448446086</t>
  </si>
  <si>
    <t>35</t>
  </si>
  <si>
    <t>722221205</t>
  </si>
  <si>
    <t>Montáž tlakového redukčného závitového ventilu bez manometru G 5/4</t>
  </si>
  <si>
    <t>-885031431</t>
  </si>
  <si>
    <t>36</t>
  </si>
  <si>
    <t>551110017900</t>
  </si>
  <si>
    <t>Tlakový redukčný ventil, 5/4" MM, so šróbením, filtračným sitkom, bez manometru, PN 16, mosadz, plast, IVAR</t>
  </si>
  <si>
    <t>-458005858</t>
  </si>
  <si>
    <t>37</t>
  </si>
  <si>
    <t>722221270</t>
  </si>
  <si>
    <t>Montáž spätného ventilu závitového G 3/4</t>
  </si>
  <si>
    <t>717808526</t>
  </si>
  <si>
    <t>38</t>
  </si>
  <si>
    <t>551110016600</t>
  </si>
  <si>
    <t>Spätný ventil kontrolovateľný, 3/4" FF, PN 16, mosadz, disk plast IVAR</t>
  </si>
  <si>
    <t>826114488</t>
  </si>
  <si>
    <t>39</t>
  </si>
  <si>
    <t>722250005</t>
  </si>
  <si>
    <t>Montáž hydrantového systému s tvarovo stálou hadicou D 25</t>
  </si>
  <si>
    <t>671609320</t>
  </si>
  <si>
    <t>40</t>
  </si>
  <si>
    <t>449150000800</t>
  </si>
  <si>
    <t>Hydrantový systém s tvarovo stálou hadicou D 25 PH-PLUS, hadica 30 m, skriňa 710x710x245 mm, plné dvierka, prúdnica ekv. 10</t>
  </si>
  <si>
    <t>212865134</t>
  </si>
  <si>
    <t>41</t>
  </si>
  <si>
    <t>722290215</t>
  </si>
  <si>
    <t>Tlaková skúška vodovodného potrubia hrdlového alebo prírubového do DN 100</t>
  </si>
  <si>
    <t>-493305585</t>
  </si>
  <si>
    <t>42</t>
  </si>
  <si>
    <t>722290234</t>
  </si>
  <si>
    <t>Prepláchnutie a dezinfekcia vodovodného potrubia do DN 80</t>
  </si>
  <si>
    <t>1170507064</t>
  </si>
  <si>
    <t>43</t>
  </si>
  <si>
    <t>998722201</t>
  </si>
  <si>
    <t>Presun hmôt pre vnútorný vodovod v objektoch výšky do 6 m</t>
  </si>
  <si>
    <t>288503533</t>
  </si>
  <si>
    <t>725</t>
  </si>
  <si>
    <t>Zdravotechnika - zariaďovacie predmety</t>
  </si>
  <si>
    <t>44</t>
  </si>
  <si>
    <t>725149701</t>
  </si>
  <si>
    <t>Montáž predstenového systému záchodov do masívnej murovanej konštrukcie (napr.GEBERIT, AlcaPlast)</t>
  </si>
  <si>
    <t>-1064963382</t>
  </si>
  <si>
    <t>45</t>
  </si>
  <si>
    <t>552370001400</t>
  </si>
  <si>
    <t>Predstenový systém Kombifix pre závesné WC, výška 1080 mm s podomietkovou splachovacou nádržou Sigma 12, plast, GEBERIT</t>
  </si>
  <si>
    <t>1897307317</t>
  </si>
  <si>
    <t>46</t>
  </si>
  <si>
    <t>725149720</t>
  </si>
  <si>
    <t>Montáž záchodu do predstenového systému</t>
  </si>
  <si>
    <t>-672174658</t>
  </si>
  <si>
    <t>47</t>
  </si>
  <si>
    <t>725219401</t>
  </si>
  <si>
    <t>Montáž umývadla keramického na skrutky do muriva, bez výtokovej armatúry</t>
  </si>
  <si>
    <t>564364371</t>
  </si>
  <si>
    <t>48</t>
  </si>
  <si>
    <t>725239101</t>
  </si>
  <si>
    <t>Montáž bidetu závesného bez výtokovej armatúry</t>
  </si>
  <si>
    <t>-1975516339</t>
  </si>
  <si>
    <t>49</t>
  </si>
  <si>
    <t>725291112</t>
  </si>
  <si>
    <t>Montáž doplnkov zariadení kúpeľní a záchodov, záchodová doska</t>
  </si>
  <si>
    <t>1292444209</t>
  </si>
  <si>
    <t>50</t>
  </si>
  <si>
    <t>725319113</t>
  </si>
  <si>
    <t>Montáž kuchynských drezov jednoduchých, hranatých, s rozmerom do 800x600 mm, bez výtokových armatúr</t>
  </si>
  <si>
    <t>-1359817492</t>
  </si>
  <si>
    <t>51</t>
  </si>
  <si>
    <t>725333360</t>
  </si>
  <si>
    <t>Montáž výlevky keramickej voľne stojacej bez výtokovej armatúry</t>
  </si>
  <si>
    <t>902698577</t>
  </si>
  <si>
    <t>52</t>
  </si>
  <si>
    <t>725539102</t>
  </si>
  <si>
    <t>Montáž elektrického zásobníka akumulačného stojatého do 80 L</t>
  </si>
  <si>
    <t>222598776</t>
  </si>
  <si>
    <t>53</t>
  </si>
  <si>
    <t>541240000300</t>
  </si>
  <si>
    <t>Ohrievač vody EOV 80 Trend elektrický tlakový nástenný akumulačný, objem 80 l, TATRAMAT</t>
  </si>
  <si>
    <t>113279067</t>
  </si>
  <si>
    <t>54</t>
  </si>
  <si>
    <t>725819402</t>
  </si>
  <si>
    <t>Montáž ventilu bez pripojovacej rúrky G 1/2</t>
  </si>
  <si>
    <t>-1718230991</t>
  </si>
  <si>
    <t>55</t>
  </si>
  <si>
    <t>551110020000</t>
  </si>
  <si>
    <t>Guľový ventil rohový, 1/2" - 1/2", s filtrom, chrómovaná mosadz, IVAR</t>
  </si>
  <si>
    <t>678691029</t>
  </si>
  <si>
    <t>56</t>
  </si>
  <si>
    <t>725829601</t>
  </si>
  <si>
    <t>Montáž batérie umývadlovej a drezovej stojankovej, pákovej alebo klasickej s mechanickým ovládaním</t>
  </si>
  <si>
    <t>-837418865</t>
  </si>
  <si>
    <t>57</t>
  </si>
  <si>
    <t>725869301</t>
  </si>
  <si>
    <t>Montáž zápachovej uzávierky pre zariaďovacie predmety, umývadlovej do D 40</t>
  </si>
  <si>
    <t>-1790634126</t>
  </si>
  <si>
    <t>58</t>
  </si>
  <si>
    <t>551620005300</t>
  </si>
  <si>
    <t>Zápachová uzávierka - sifón umývadlový DN 32, Design, celokovový, hranatý, pochrómovaná mosadz, ALCAPLAST</t>
  </si>
  <si>
    <t>41267074</t>
  </si>
  <si>
    <t>59</t>
  </si>
  <si>
    <t>725869311</t>
  </si>
  <si>
    <t>Montáž zápachovej uzávierky pre zariaďovacie predmety, drezovej do D 50 (pre jeden drez)</t>
  </si>
  <si>
    <t>-1079551300</t>
  </si>
  <si>
    <t>60</t>
  </si>
  <si>
    <t>551620007100</t>
  </si>
  <si>
    <t>Zápachová uzávierka kolenová pre jednodielne drezy, d 50 mm, G 1 1/2", vodorovný odtok, úsporný, s uhlovou hadicovou prípojkou, plast, GEBERIT</t>
  </si>
  <si>
    <t>-676084272</t>
  </si>
  <si>
    <t>61</t>
  </si>
  <si>
    <t>725869323</t>
  </si>
  <si>
    <t>Montáž zápachovej uzávierky pre zariaďovacie predmety, pračkovej do D 50 (podomietkovej)</t>
  </si>
  <si>
    <t>-414105938</t>
  </si>
  <si>
    <t>62</t>
  </si>
  <si>
    <t>551620012200</t>
  </si>
  <si>
    <t>Zápachová uzávierka podomietková d 50-56 mm, s jednou prípojkou, krabicou pre montáž do steny a krycou doskou, pre pripojenie práčok a umývačiek riadu, plast, GEBERIT</t>
  </si>
  <si>
    <t>-1466892299</t>
  </si>
  <si>
    <t>63</t>
  </si>
  <si>
    <t>725869371</t>
  </si>
  <si>
    <t>Montáž zápachovej uzávierky pre zariaďovacie predmety, pisoárovej do D 50</t>
  </si>
  <si>
    <t>1333748713</t>
  </si>
  <si>
    <t>64</t>
  </si>
  <si>
    <t>551620011000</t>
  </si>
  <si>
    <t>Zápachová uzávierka - sifón pre pisoáre HL430/50, DN 50, (0,7 l/s), odtok 0 - 90°, odsávací, horizontálny odtok, biela, PP</t>
  </si>
  <si>
    <t>2001102030</t>
  </si>
  <si>
    <t>65</t>
  </si>
  <si>
    <t>998725201</t>
  </si>
  <si>
    <t>Presun hmôt pre zariaďovacie predmety v objektoch výšky do 6 m</t>
  </si>
  <si>
    <t>-989490140</t>
  </si>
  <si>
    <t>733</t>
  </si>
  <si>
    <t>Ústredné kúrenie - rozvodné potrubie</t>
  </si>
  <si>
    <t>66</t>
  </si>
  <si>
    <t>733167021</t>
  </si>
  <si>
    <t>Potrubie z rúr REHAU, rúrka univerzálna RAUTITAN flex DN 16,0x2,2 mm v kotúčoch</t>
  </si>
  <si>
    <t>1055040988</t>
  </si>
  <si>
    <t>67</t>
  </si>
  <si>
    <t>733167178</t>
  </si>
  <si>
    <t>Montáž plasthliníkového kolena RAUTITAN lisovaním D 16</t>
  </si>
  <si>
    <t>-796237599</t>
  </si>
  <si>
    <t>68</t>
  </si>
  <si>
    <t>286220006800</t>
  </si>
  <si>
    <t>Koleno 90° RAUTITAN PX s centrovacími zarážkami D 16 mm, materiál: PPSU, REHAU</t>
  </si>
  <si>
    <t>-659131183</t>
  </si>
  <si>
    <t>69</t>
  </si>
  <si>
    <t>733167199</t>
  </si>
  <si>
    <t>Montáž plasthliníkového T-kusu RAUTITAN lisovaním D 16</t>
  </si>
  <si>
    <t>294485215</t>
  </si>
  <si>
    <t>70</t>
  </si>
  <si>
    <t>286220017000</t>
  </si>
  <si>
    <t>T-Kus RAUTITAN PX D 16 mm, odbočka a prietok rovnaké, materiál: PPSU, REHAU</t>
  </si>
  <si>
    <t>912624559</t>
  </si>
  <si>
    <t>71</t>
  </si>
  <si>
    <t>733191301</t>
  </si>
  <si>
    <t>Tlaková skúška plastového potrubia do 32 mm</t>
  </si>
  <si>
    <t>1042721980</t>
  </si>
  <si>
    <t>72</t>
  </si>
  <si>
    <t>733191923</t>
  </si>
  <si>
    <t>Oprava rozvodov potrubí -privarenie odbočky do DN 15</t>
  </si>
  <si>
    <t>1377893136</t>
  </si>
  <si>
    <t>73</t>
  </si>
  <si>
    <t>998733201</t>
  </si>
  <si>
    <t>Presun hmôt pre rozvody potrubia v objektoch výšky do 6 m</t>
  </si>
  <si>
    <t>943133746</t>
  </si>
  <si>
    <t>734</t>
  </si>
  <si>
    <t>Ústredné kúrenie - armatúry</t>
  </si>
  <si>
    <t>74</t>
  </si>
  <si>
    <t>734211111</t>
  </si>
  <si>
    <t>Ventil odvzdušňovací závitový vykurovacích telies do G 3/8</t>
  </si>
  <si>
    <t>-1803700275</t>
  </si>
  <si>
    <t>75</t>
  </si>
  <si>
    <t>734223120</t>
  </si>
  <si>
    <t>Montáž ventilu závitového termostatického rohového jednoregulačného G 1/2</t>
  </si>
  <si>
    <t>-480977561</t>
  </si>
  <si>
    <t>76</t>
  </si>
  <si>
    <t>551210033700</t>
  </si>
  <si>
    <t>Ventil termostatický jednoregulačný rohový 1/2”</t>
  </si>
  <si>
    <t>-1834460834</t>
  </si>
  <si>
    <t>77</t>
  </si>
  <si>
    <t>734223230</t>
  </si>
  <si>
    <t>Montáž termostatickej hlavice kvapalinovej PN 10 do 110°C so vstavaným snímačom</t>
  </si>
  <si>
    <t>1848552436</t>
  </si>
  <si>
    <t>78</t>
  </si>
  <si>
    <t>551280001400</t>
  </si>
  <si>
    <t>Termostatická hlavica Herz Mini</t>
  </si>
  <si>
    <t>-424808123</t>
  </si>
  <si>
    <t>79</t>
  </si>
  <si>
    <t>998734201</t>
  </si>
  <si>
    <t>Presun hmôt pre armatúry v objektoch výšky do 6 m</t>
  </si>
  <si>
    <t>-444808343</t>
  </si>
  <si>
    <t>735</t>
  </si>
  <si>
    <t>Ústredné kúrenie - vykurovacie telesá</t>
  </si>
  <si>
    <t>80</t>
  </si>
  <si>
    <t>735154023</t>
  </si>
  <si>
    <t>Montáž vykurovacieho telesa panelového jednoradového 400 mm/ dĺžky 1400-1800 mm</t>
  </si>
  <si>
    <t>378607362</t>
  </si>
  <si>
    <t>81</t>
  </si>
  <si>
    <t>484530050033</t>
  </si>
  <si>
    <t>Teleso vykurovacie doskové jednopanelové oceľové KORAD 11K, vxl 400x1800 mm s bočným pripojením a konvektorom, U.S.STEEL KOSICE</t>
  </si>
  <si>
    <t>-1962301514</t>
  </si>
  <si>
    <t>82</t>
  </si>
  <si>
    <t>735154042</t>
  </si>
  <si>
    <t>Montáž vykurovacieho telesa panelového jednoradového 600 mm/ dĺžky 1000-1200 mm</t>
  </si>
  <si>
    <t>1450340201</t>
  </si>
  <si>
    <t>83</t>
  </si>
  <si>
    <t>484530050059</t>
  </si>
  <si>
    <t>Teleso vykurovacie doskové jednopanelové oceľové KORAD 11K, vxl 600x1000 mm s bočným pripojením a konvektorom, U.S.STEEL KOSICE</t>
  </si>
  <si>
    <t>488435541</t>
  </si>
  <si>
    <t>84</t>
  </si>
  <si>
    <t>998735201</t>
  </si>
  <si>
    <t>Presun hmôt pre vykurovacie telesá v objektoch výšky do 6 m</t>
  </si>
  <si>
    <t>1614934275</t>
  </si>
  <si>
    <t>766</t>
  </si>
  <si>
    <t>Konštrukcie stolárske</t>
  </si>
  <si>
    <t>85</t>
  </si>
  <si>
    <t>766811036</t>
  </si>
  <si>
    <t>Montáž kuchynskej linky drevenej, vyrezanie otvoru vrátane zamerania, pre drez, várnu dosku,</t>
  </si>
  <si>
    <t>1491009110</t>
  </si>
  <si>
    <t>86</t>
  </si>
  <si>
    <t>766811037</t>
  </si>
  <si>
    <t>Montáž kuchynskej linky drevenej, osadenie drezu, so zasilikónovaním a upevnením</t>
  </si>
  <si>
    <t>1401187267</t>
  </si>
  <si>
    <t>87</t>
  </si>
  <si>
    <t>998766201</t>
  </si>
  <si>
    <t>Presun hmot pre konštrukcie stolárske v objektoch výšky do 6 m</t>
  </si>
  <si>
    <t>953448524</t>
  </si>
  <si>
    <t>769</t>
  </si>
  <si>
    <t>Montáže vzduchotechnických zariadení</t>
  </si>
  <si>
    <t>88</t>
  </si>
  <si>
    <t>769021006</t>
  </si>
  <si>
    <t>Montáž spiro potrubia DN 160-180</t>
  </si>
  <si>
    <t>-803837023</t>
  </si>
  <si>
    <t>89</t>
  </si>
  <si>
    <t>429810000500</t>
  </si>
  <si>
    <t>Potrubie kruhové spiro DN 160, dĺžka 1000 mm</t>
  </si>
  <si>
    <t>-1491648108</t>
  </si>
  <si>
    <t>90</t>
  </si>
  <si>
    <t>769021217</t>
  </si>
  <si>
    <t>Montáž ohybnej PVC hadice priemeru do 90 mm</t>
  </si>
  <si>
    <t>-1385211861</t>
  </si>
  <si>
    <t>91</t>
  </si>
  <si>
    <t>429840010100</t>
  </si>
  <si>
    <t>Hadica ohybná antibakteriálna 75/63</t>
  </si>
  <si>
    <t>-1852916853</t>
  </si>
  <si>
    <t>92</t>
  </si>
  <si>
    <t>769021292</t>
  </si>
  <si>
    <t>Montáž kolena 45° na spiro potrubie DN 160-250</t>
  </si>
  <si>
    <t>1373486381</t>
  </si>
  <si>
    <t>93</t>
  </si>
  <si>
    <t>429850003100</t>
  </si>
  <si>
    <t>Koleno KS 45˚ DN 160 pre kruhové spiro potrubie</t>
  </si>
  <si>
    <t>-1322938159</t>
  </si>
  <si>
    <t>94</t>
  </si>
  <si>
    <t>769021322</t>
  </si>
  <si>
    <t>Montáž kolena 90° na spiro potrubie DN 160-250</t>
  </si>
  <si>
    <t>1915567285</t>
  </si>
  <si>
    <t>95</t>
  </si>
  <si>
    <t>429850008100</t>
  </si>
  <si>
    <t>Koleno KS 90˚ DN 160 pre kruhové spiro potrubie</t>
  </si>
  <si>
    <t>316268435</t>
  </si>
  <si>
    <t>96</t>
  </si>
  <si>
    <t>769036000</t>
  </si>
  <si>
    <t>Montáž protidažďovej žalúzie do prierezu 0.100 m2</t>
  </si>
  <si>
    <t>2023191912</t>
  </si>
  <si>
    <t>97</t>
  </si>
  <si>
    <t>429720042600</t>
  </si>
  <si>
    <t>Žalúzia protidažďová hliniková s rámom PZAL, rozmery šxv 200x200 mm</t>
  </si>
  <si>
    <t>-1322637286</t>
  </si>
  <si>
    <t>98</t>
  </si>
  <si>
    <t>769037045</t>
  </si>
  <si>
    <t>Montáž tanierového ventilu plastového priemeru 125 mm</t>
  </si>
  <si>
    <t>-732016545</t>
  </si>
  <si>
    <t>99</t>
  </si>
  <si>
    <t>429720340600</t>
  </si>
  <si>
    <t xml:space="preserve">Ventil tanierový plastový </t>
  </si>
  <si>
    <t>-412301513</t>
  </si>
  <si>
    <t>100</t>
  </si>
  <si>
    <t>769045000</t>
  </si>
  <si>
    <t>Montáž zberného/rozvodného boxu</t>
  </si>
  <si>
    <t>-1591152643</t>
  </si>
  <si>
    <t>101</t>
  </si>
  <si>
    <t>4290001</t>
  </si>
  <si>
    <t>Zberací/rozvodný bodx CWL DN 125-180, 8 pripojovacích hrdiel</t>
  </si>
  <si>
    <t>967269816</t>
  </si>
  <si>
    <t>102</t>
  </si>
  <si>
    <t>769051099</t>
  </si>
  <si>
    <t>Montáž vetracej jednotky s rekuperáciou tepla pod strop s elektrickým ohrievačom</t>
  </si>
  <si>
    <t>2144522564</t>
  </si>
  <si>
    <t>103</t>
  </si>
  <si>
    <t>429530002900</t>
  </si>
  <si>
    <t>Rekuperačná jednotka Venus Comfort 500 EC predohrev</t>
  </si>
  <si>
    <t>761390396</t>
  </si>
  <si>
    <t>104</t>
  </si>
  <si>
    <t>769060025</t>
  </si>
  <si>
    <t>Montáž klimatizačnej jednotky vnútornej nástennej pre objem miestnosti 200 m3</t>
  </si>
  <si>
    <t>1432741091</t>
  </si>
  <si>
    <t>105</t>
  </si>
  <si>
    <t>429520001900</t>
  </si>
  <si>
    <t>Jednotka klimatizačná, vnútorná, nástenná PKA-M71KAL</t>
  </si>
  <si>
    <t>48789390</t>
  </si>
  <si>
    <t>106</t>
  </si>
  <si>
    <t>769060035</t>
  </si>
  <si>
    <t>Montáž klimatizačnej jednotky vnútornej kazetovej jednocestnej pre objem miestnosti 90 m3</t>
  </si>
  <si>
    <t>-699083338</t>
  </si>
  <si>
    <t>107</t>
  </si>
  <si>
    <t>42952000280C</t>
  </si>
  <si>
    <t>Jednotka klimatizačná, vnútorná, kazetová, PLA-M71EA</t>
  </si>
  <si>
    <t>1049765391</t>
  </si>
  <si>
    <t>108</t>
  </si>
  <si>
    <t>769060055</t>
  </si>
  <si>
    <t xml:space="preserve">Montáž klimatizačného rozbočovača </t>
  </si>
  <si>
    <t>622579152</t>
  </si>
  <si>
    <t>109</t>
  </si>
  <si>
    <t>42952000320C</t>
  </si>
  <si>
    <t>Jednotka rozbočovacia PAC-MK33BC - rozboč.</t>
  </si>
  <si>
    <t>1676880558</t>
  </si>
  <si>
    <t>110</t>
  </si>
  <si>
    <t>769060125</t>
  </si>
  <si>
    <t>Montáž klimatizačnej jednotky vnútornej podstropnej pre objem miestnosti 370 m3</t>
  </si>
  <si>
    <t>594685135</t>
  </si>
  <si>
    <t>111</t>
  </si>
  <si>
    <t>42952000520C</t>
  </si>
  <si>
    <t>Jednotka klimatizačná, vnútorná, podstropná PCA-M71KAQ</t>
  </si>
  <si>
    <t>-227816709</t>
  </si>
  <si>
    <t>112</t>
  </si>
  <si>
    <t>769060265</t>
  </si>
  <si>
    <t>Montáž klimatizačnej jednotky vonkajšej trojfázové napájanie (max. 7 vnút. jednotiek)</t>
  </si>
  <si>
    <t>-2112106155</t>
  </si>
  <si>
    <t>113</t>
  </si>
  <si>
    <t>42952000760C</t>
  </si>
  <si>
    <t>Jednotka klimatizačná, vonkajšia PUHZ-P250YKA</t>
  </si>
  <si>
    <t>-782472310</t>
  </si>
  <si>
    <t>114</t>
  </si>
  <si>
    <t>769060500</t>
  </si>
  <si>
    <t>Montáž medeného potrubia predizolovaného 6 (1/4" x 0,8)</t>
  </si>
  <si>
    <t>-1223558754</t>
  </si>
  <si>
    <t>115</t>
  </si>
  <si>
    <t>196350001600</t>
  </si>
  <si>
    <t>Rúra medená predizolovaná d 6 mm (1/4"x0,8) dĺ. 50 m,</t>
  </si>
  <si>
    <t>-1437937658</t>
  </si>
  <si>
    <t>116</t>
  </si>
  <si>
    <t>769060505</t>
  </si>
  <si>
    <t>Montáž medeného potrubia predizolovaného 10 (3/8" x 0,8)</t>
  </si>
  <si>
    <t>447110132</t>
  </si>
  <si>
    <t>117</t>
  </si>
  <si>
    <t>196350001700</t>
  </si>
  <si>
    <t>Rúra medená predizolovaná d 10 mm (3/8"x0,8) dĺ. 50 m,</t>
  </si>
  <si>
    <t>486736073</t>
  </si>
  <si>
    <t>118</t>
  </si>
  <si>
    <t>769060515</t>
  </si>
  <si>
    <t>Montáž medeného potrubia predizolovaného 16 (5/8" x 1,0)</t>
  </si>
  <si>
    <t>1521431248</t>
  </si>
  <si>
    <t>119</t>
  </si>
  <si>
    <t>196350001900</t>
  </si>
  <si>
    <t>Rúra medená predizolovaná d 16 mm (5/8"x1,0) dĺ. 50 m,</t>
  </si>
  <si>
    <t>736823491</t>
  </si>
  <si>
    <t>120</t>
  </si>
  <si>
    <t>769060525</t>
  </si>
  <si>
    <t>Montáž medeného potrubia predizolovaného 22 (7/8" x 1,0)</t>
  </si>
  <si>
    <t>-2049104520</t>
  </si>
  <si>
    <t>121</t>
  </si>
  <si>
    <t>196350002100</t>
  </si>
  <si>
    <t>Rúra medená predizolovaná d 22 mm (7/8"x1,0) dĺ. 25 m,</t>
  </si>
  <si>
    <t>-1611491347</t>
  </si>
  <si>
    <t>VRN</t>
  </si>
  <si>
    <t>Vedľajšie rozpočtové náklady</t>
  </si>
  <si>
    <t>122</t>
  </si>
  <si>
    <t>000700011</t>
  </si>
  <si>
    <t>Dopravné náklady - mimostavenisková doprava objektivizácia dopravných nákladov materiálov, parkovné</t>
  </si>
  <si>
    <t>eur</t>
  </si>
  <si>
    <t>1024</t>
  </si>
  <si>
    <t>172609272</t>
  </si>
  <si>
    <t>VP</t>
  </si>
  <si>
    <t xml:space="preserve">  Práce naviac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</si>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</sst>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6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 applyProtection="1">
      <alignment vertical="center"/>
      <protection locked="0"/>
    </xf>
    <xf numFmtId="4" fontId="6" fillId="0" borderId="0" xfId="0" applyNumberFormat="1" applyFont="1" applyAlignment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3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3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>
      <alignment horizontal="center"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3" borderId="22" xfId="0" applyFont="1" applyFill="1" applyBorder="1" applyAlignment="1" applyProtection="1">
      <alignment horizontal="center" vertical="center"/>
      <protection locked="0"/>
    </xf>
    <xf numFmtId="49" fontId="0" fillId="3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3" borderId="22" xfId="0" applyFont="1" applyFill="1" applyBorder="1" applyAlignment="1" applyProtection="1">
      <alignment horizontal="left" vertical="center" wrapText="1"/>
      <protection locked="0"/>
    </xf>
    <xf numFmtId="0" fontId="0" fillId="3" borderId="22" xfId="0" applyFont="1" applyFill="1" applyBorder="1" applyAlignment="1" applyProtection="1">
      <alignment horizontal="center" vertical="center" wrapText="1"/>
      <protection locked="0"/>
    </xf>
    <xf numFmtId="167" fontId="0" fillId="3" borderId="22" xfId="0" applyNumberFormat="1" applyFont="1" applyFill="1" applyBorder="1" applyAlignment="1" applyProtection="1">
      <alignment vertical="center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18" fillId="3" borderId="22" xfId="0" applyFont="1" applyFill="1" applyBorder="1" applyAlignment="1" applyProtection="1">
      <alignment horizontal="left" vertical="center"/>
      <protection locked="0"/>
    </xf>
    <xf numFmtId="0" fontId="18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07" t="s">
        <v>5</v>
      </c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11</v>
      </c>
    </row>
    <row r="5" spans="1:74" s="1" customFormat="1" ht="12" customHeight="1">
      <c r="B5" s="17"/>
      <c r="D5" s="21" t="s">
        <v>12</v>
      </c>
      <c r="K5" s="228" t="s">
        <v>13</v>
      </c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R5" s="17"/>
      <c r="BE5" s="198" t="s">
        <v>14</v>
      </c>
      <c r="BS5" s="14" t="s">
        <v>6</v>
      </c>
    </row>
    <row r="6" spans="1:74" s="1" customFormat="1" ht="36.950000000000003" customHeight="1">
      <c r="B6" s="17"/>
      <c r="D6" s="23" t="s">
        <v>15</v>
      </c>
      <c r="K6" s="229" t="s">
        <v>16</v>
      </c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8"/>
      <c r="AH6" s="208"/>
      <c r="AI6" s="208"/>
      <c r="AJ6" s="208"/>
      <c r="AK6" s="208"/>
      <c r="AL6" s="208"/>
      <c r="AM6" s="208"/>
      <c r="AN6" s="208"/>
      <c r="AO6" s="208"/>
      <c r="AR6" s="17"/>
      <c r="BE6" s="199"/>
      <c r="BS6" s="14" t="s">
        <v>6</v>
      </c>
    </row>
    <row r="7" spans="1:74" s="1" customFormat="1" ht="12" customHeight="1">
      <c r="B7" s="17"/>
      <c r="D7" s="24" t="s">
        <v>17</v>
      </c>
      <c r="K7" s="22" t="s">
        <v>1</v>
      </c>
      <c r="AK7" s="24" t="s">
        <v>18</v>
      </c>
      <c r="AN7" s="22" t="s">
        <v>1</v>
      </c>
      <c r="AR7" s="17"/>
      <c r="BE7" s="199"/>
      <c r="BS7" s="14" t="s">
        <v>6</v>
      </c>
    </row>
    <row r="8" spans="1:74" s="1" customFormat="1" ht="12" customHeight="1">
      <c r="B8" s="17"/>
      <c r="D8" s="24" t="s">
        <v>19</v>
      </c>
      <c r="K8" s="22" t="s">
        <v>20</v>
      </c>
      <c r="AK8" s="24" t="s">
        <v>21</v>
      </c>
      <c r="AN8" s="25" t="s">
        <v>22</v>
      </c>
      <c r="AR8" s="17"/>
      <c r="BE8" s="199"/>
      <c r="BS8" s="14" t="s">
        <v>6</v>
      </c>
    </row>
    <row r="9" spans="1:74" s="1" customFormat="1" ht="14.45" customHeight="1">
      <c r="B9" s="17"/>
      <c r="AR9" s="17"/>
      <c r="BE9" s="199"/>
      <c r="BS9" s="14" t="s">
        <v>6</v>
      </c>
    </row>
    <row r="10" spans="1:74" s="1" customFormat="1" ht="12" customHeight="1">
      <c r="B10" s="17"/>
      <c r="D10" s="24" t="s">
        <v>23</v>
      </c>
      <c r="AK10" s="24" t="s">
        <v>24</v>
      </c>
      <c r="AN10" s="22" t="s">
        <v>1</v>
      </c>
      <c r="AR10" s="17"/>
      <c r="BE10" s="199"/>
      <c r="BS10" s="14" t="s">
        <v>6</v>
      </c>
    </row>
    <row r="11" spans="1:74" s="1" customFormat="1" ht="18.399999999999999" customHeight="1">
      <c r="B11" s="17"/>
      <c r="E11" s="22" t="s">
        <v>25</v>
      </c>
      <c r="AK11" s="24" t="s">
        <v>26</v>
      </c>
      <c r="AN11" s="22" t="s">
        <v>1</v>
      </c>
      <c r="AR11" s="17"/>
      <c r="BE11" s="199"/>
      <c r="BS11" s="14" t="s">
        <v>6</v>
      </c>
    </row>
    <row r="12" spans="1:74" s="1" customFormat="1" ht="6.95" customHeight="1">
      <c r="B12" s="17"/>
      <c r="AR12" s="17"/>
      <c r="BE12" s="199"/>
      <c r="BS12" s="14" t="s">
        <v>6</v>
      </c>
    </row>
    <row r="13" spans="1:74" s="1" customFormat="1" ht="12" customHeight="1">
      <c r="B13" s="17"/>
      <c r="D13" s="24" t="s">
        <v>27</v>
      </c>
      <c r="AK13" s="24" t="s">
        <v>24</v>
      </c>
      <c r="AN13" s="26" t="s">
        <v>28</v>
      </c>
      <c r="AR13" s="17"/>
      <c r="BE13" s="199"/>
      <c r="BS13" s="14" t="s">
        <v>6</v>
      </c>
    </row>
    <row r="14" spans="1:74" ht="12.75">
      <c r="B14" s="17"/>
      <c r="E14" s="230" t="s">
        <v>28</v>
      </c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  <c r="W14" s="231"/>
      <c r="X14" s="231"/>
      <c r="Y14" s="231"/>
      <c r="Z14" s="231"/>
      <c r="AA14" s="231"/>
      <c r="AB14" s="231"/>
      <c r="AC14" s="231"/>
      <c r="AD14" s="231"/>
      <c r="AE14" s="231"/>
      <c r="AF14" s="231"/>
      <c r="AG14" s="231"/>
      <c r="AH14" s="231"/>
      <c r="AI14" s="231"/>
      <c r="AJ14" s="231"/>
      <c r="AK14" s="24" t="s">
        <v>26</v>
      </c>
      <c r="AN14" s="26" t="s">
        <v>28</v>
      </c>
      <c r="AR14" s="17"/>
      <c r="BE14" s="199"/>
      <c r="BS14" s="14" t="s">
        <v>6</v>
      </c>
    </row>
    <row r="15" spans="1:74" s="1" customFormat="1" ht="6.95" customHeight="1">
      <c r="B15" s="17"/>
      <c r="AR15" s="17"/>
      <c r="BE15" s="199"/>
      <c r="BS15" s="14" t="s">
        <v>3</v>
      </c>
    </row>
    <row r="16" spans="1:74" s="1" customFormat="1" ht="12" customHeight="1">
      <c r="B16" s="17"/>
      <c r="D16" s="24" t="s">
        <v>29</v>
      </c>
      <c r="AK16" s="24" t="s">
        <v>24</v>
      </c>
      <c r="AN16" s="22" t="s">
        <v>1</v>
      </c>
      <c r="AR16" s="17"/>
      <c r="BE16" s="199"/>
      <c r="BS16" s="14" t="s">
        <v>3</v>
      </c>
    </row>
    <row r="17" spans="1:71" s="1" customFormat="1" ht="18.399999999999999" customHeight="1">
      <c r="B17" s="17"/>
      <c r="E17" s="22" t="s">
        <v>30</v>
      </c>
      <c r="AK17" s="24" t="s">
        <v>26</v>
      </c>
      <c r="AN17" s="22" t="s">
        <v>1</v>
      </c>
      <c r="AR17" s="17"/>
      <c r="BE17" s="199"/>
      <c r="BS17" s="14" t="s">
        <v>31</v>
      </c>
    </row>
    <row r="18" spans="1:71" s="1" customFormat="1" ht="6.95" customHeight="1">
      <c r="B18" s="17"/>
      <c r="AR18" s="17"/>
      <c r="BE18" s="199"/>
      <c r="BS18" s="14" t="s">
        <v>6</v>
      </c>
    </row>
    <row r="19" spans="1:71" s="1" customFormat="1" ht="12" customHeight="1">
      <c r="B19" s="17"/>
      <c r="D19" s="24" t="s">
        <v>32</v>
      </c>
      <c r="AK19" s="24" t="s">
        <v>24</v>
      </c>
      <c r="AN19" s="22" t="s">
        <v>1</v>
      </c>
      <c r="AR19" s="17"/>
      <c r="BE19" s="199"/>
      <c r="BS19" s="14" t="s">
        <v>6</v>
      </c>
    </row>
    <row r="20" spans="1:71" s="1" customFormat="1" ht="18.399999999999999" customHeight="1">
      <c r="B20" s="17"/>
      <c r="E20" s="22" t="s">
        <v>33</v>
      </c>
      <c r="AK20" s="24" t="s">
        <v>26</v>
      </c>
      <c r="AN20" s="22" t="s">
        <v>1</v>
      </c>
      <c r="AR20" s="17"/>
      <c r="BE20" s="199"/>
      <c r="BS20" s="14" t="s">
        <v>31</v>
      </c>
    </row>
    <row r="21" spans="1:71" s="1" customFormat="1" ht="6.95" customHeight="1">
      <c r="B21" s="17"/>
      <c r="AR21" s="17"/>
      <c r="BE21" s="199"/>
    </row>
    <row r="22" spans="1:71" s="1" customFormat="1" ht="12" customHeight="1">
      <c r="B22" s="17"/>
      <c r="D22" s="24" t="s">
        <v>34</v>
      </c>
      <c r="AR22" s="17"/>
      <c r="BE22" s="199"/>
    </row>
    <row r="23" spans="1:71" s="1" customFormat="1" ht="16.5" customHeight="1">
      <c r="B23" s="17"/>
      <c r="E23" s="232" t="s">
        <v>1</v>
      </c>
      <c r="F23" s="232"/>
      <c r="G23" s="232"/>
      <c r="H23" s="232"/>
      <c r="I23" s="232"/>
      <c r="J23" s="232"/>
      <c r="K23" s="232"/>
      <c r="L23" s="232"/>
      <c r="M23" s="232"/>
      <c r="N23" s="232"/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  <c r="AE23" s="232"/>
      <c r="AF23" s="232"/>
      <c r="AG23" s="232"/>
      <c r="AH23" s="232"/>
      <c r="AI23" s="232"/>
      <c r="AJ23" s="232"/>
      <c r="AK23" s="232"/>
      <c r="AL23" s="232"/>
      <c r="AM23" s="232"/>
      <c r="AN23" s="232"/>
      <c r="AR23" s="17"/>
      <c r="BE23" s="199"/>
    </row>
    <row r="24" spans="1:71" s="1" customFormat="1" ht="6.95" customHeight="1">
      <c r="B24" s="17"/>
      <c r="AR24" s="17"/>
      <c r="BE24" s="199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99"/>
    </row>
    <row r="26" spans="1:71" s="2" customFormat="1" ht="25.9" customHeight="1">
      <c r="A26" s="29"/>
      <c r="B26" s="30"/>
      <c r="C26" s="29"/>
      <c r="D26" s="31" t="s">
        <v>35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1">
        <f>ROUND(AG94,2)</f>
        <v>0</v>
      </c>
      <c r="AL26" s="202"/>
      <c r="AM26" s="202"/>
      <c r="AN26" s="202"/>
      <c r="AO26" s="202"/>
      <c r="AP26" s="29"/>
      <c r="AQ26" s="29"/>
      <c r="AR26" s="30"/>
      <c r="BE26" s="199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99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33" t="s">
        <v>36</v>
      </c>
      <c r="M28" s="233"/>
      <c r="N28" s="233"/>
      <c r="O28" s="233"/>
      <c r="P28" s="233"/>
      <c r="Q28" s="29"/>
      <c r="R28" s="29"/>
      <c r="S28" s="29"/>
      <c r="T28" s="29"/>
      <c r="U28" s="29"/>
      <c r="V28" s="29"/>
      <c r="W28" s="233" t="s">
        <v>37</v>
      </c>
      <c r="X28" s="233"/>
      <c r="Y28" s="233"/>
      <c r="Z28" s="233"/>
      <c r="AA28" s="233"/>
      <c r="AB28" s="233"/>
      <c r="AC28" s="233"/>
      <c r="AD28" s="233"/>
      <c r="AE28" s="233"/>
      <c r="AF28" s="29"/>
      <c r="AG28" s="29"/>
      <c r="AH28" s="29"/>
      <c r="AI28" s="29"/>
      <c r="AJ28" s="29"/>
      <c r="AK28" s="233" t="s">
        <v>38</v>
      </c>
      <c r="AL28" s="233"/>
      <c r="AM28" s="233"/>
      <c r="AN28" s="233"/>
      <c r="AO28" s="233"/>
      <c r="AP28" s="29"/>
      <c r="AQ28" s="29"/>
      <c r="AR28" s="30"/>
      <c r="BE28" s="199"/>
    </row>
    <row r="29" spans="1:71" s="3" customFormat="1" ht="14.45" customHeight="1">
      <c r="B29" s="34"/>
      <c r="D29" s="24" t="s">
        <v>39</v>
      </c>
      <c r="F29" s="24" t="s">
        <v>40</v>
      </c>
      <c r="L29" s="234">
        <v>0.2</v>
      </c>
      <c r="M29" s="197"/>
      <c r="N29" s="197"/>
      <c r="O29" s="197"/>
      <c r="P29" s="197"/>
      <c r="W29" s="196">
        <f>ROUND(AZ94, 2)</f>
        <v>0</v>
      </c>
      <c r="X29" s="197"/>
      <c r="Y29" s="197"/>
      <c r="Z29" s="197"/>
      <c r="AA29" s="197"/>
      <c r="AB29" s="197"/>
      <c r="AC29" s="197"/>
      <c r="AD29" s="197"/>
      <c r="AE29" s="197"/>
      <c r="AK29" s="196">
        <f>ROUND(AV94, 2)</f>
        <v>0</v>
      </c>
      <c r="AL29" s="197"/>
      <c r="AM29" s="197"/>
      <c r="AN29" s="197"/>
      <c r="AO29" s="197"/>
      <c r="AR29" s="34"/>
      <c r="BE29" s="200"/>
    </row>
    <row r="30" spans="1:71" s="3" customFormat="1" ht="14.45" customHeight="1">
      <c r="B30" s="34"/>
      <c r="F30" s="24" t="s">
        <v>41</v>
      </c>
      <c r="L30" s="234">
        <v>0.2</v>
      </c>
      <c r="M30" s="197"/>
      <c r="N30" s="197"/>
      <c r="O30" s="197"/>
      <c r="P30" s="197"/>
      <c r="W30" s="196">
        <f>ROUND(BA94, 2)</f>
        <v>0</v>
      </c>
      <c r="X30" s="197"/>
      <c r="Y30" s="197"/>
      <c r="Z30" s="197"/>
      <c r="AA30" s="197"/>
      <c r="AB30" s="197"/>
      <c r="AC30" s="197"/>
      <c r="AD30" s="197"/>
      <c r="AE30" s="197"/>
      <c r="AK30" s="196">
        <f>ROUND(AW94, 2)</f>
        <v>0</v>
      </c>
      <c r="AL30" s="197"/>
      <c r="AM30" s="197"/>
      <c r="AN30" s="197"/>
      <c r="AO30" s="197"/>
      <c r="AR30" s="34"/>
      <c r="BE30" s="200"/>
    </row>
    <row r="31" spans="1:71" s="3" customFormat="1" ht="14.45" hidden="1" customHeight="1">
      <c r="B31" s="34"/>
      <c r="F31" s="24" t="s">
        <v>42</v>
      </c>
      <c r="L31" s="234">
        <v>0.2</v>
      </c>
      <c r="M31" s="197"/>
      <c r="N31" s="197"/>
      <c r="O31" s="197"/>
      <c r="P31" s="197"/>
      <c r="W31" s="196">
        <f>ROUND(BB94, 2)</f>
        <v>0</v>
      </c>
      <c r="X31" s="197"/>
      <c r="Y31" s="197"/>
      <c r="Z31" s="197"/>
      <c r="AA31" s="197"/>
      <c r="AB31" s="197"/>
      <c r="AC31" s="197"/>
      <c r="AD31" s="197"/>
      <c r="AE31" s="197"/>
      <c r="AK31" s="196">
        <v>0</v>
      </c>
      <c r="AL31" s="197"/>
      <c r="AM31" s="197"/>
      <c r="AN31" s="197"/>
      <c r="AO31" s="197"/>
      <c r="AR31" s="34"/>
      <c r="BE31" s="200"/>
    </row>
    <row r="32" spans="1:71" s="3" customFormat="1" ht="14.45" hidden="1" customHeight="1">
      <c r="B32" s="34"/>
      <c r="F32" s="24" t="s">
        <v>43</v>
      </c>
      <c r="L32" s="234">
        <v>0.2</v>
      </c>
      <c r="M32" s="197"/>
      <c r="N32" s="197"/>
      <c r="O32" s="197"/>
      <c r="P32" s="197"/>
      <c r="W32" s="196">
        <f>ROUND(BC94, 2)</f>
        <v>0</v>
      </c>
      <c r="X32" s="197"/>
      <c r="Y32" s="197"/>
      <c r="Z32" s="197"/>
      <c r="AA32" s="197"/>
      <c r="AB32" s="197"/>
      <c r="AC32" s="197"/>
      <c r="AD32" s="197"/>
      <c r="AE32" s="197"/>
      <c r="AK32" s="196">
        <v>0</v>
      </c>
      <c r="AL32" s="197"/>
      <c r="AM32" s="197"/>
      <c r="AN32" s="197"/>
      <c r="AO32" s="197"/>
      <c r="AR32" s="34"/>
      <c r="BE32" s="200"/>
    </row>
    <row r="33" spans="1:57" s="3" customFormat="1" ht="14.45" hidden="1" customHeight="1">
      <c r="B33" s="34"/>
      <c r="F33" s="24" t="s">
        <v>44</v>
      </c>
      <c r="L33" s="234">
        <v>0</v>
      </c>
      <c r="M33" s="197"/>
      <c r="N33" s="197"/>
      <c r="O33" s="197"/>
      <c r="P33" s="197"/>
      <c r="W33" s="196">
        <f>ROUND(BD94, 2)</f>
        <v>0</v>
      </c>
      <c r="X33" s="197"/>
      <c r="Y33" s="197"/>
      <c r="Z33" s="197"/>
      <c r="AA33" s="197"/>
      <c r="AB33" s="197"/>
      <c r="AC33" s="197"/>
      <c r="AD33" s="197"/>
      <c r="AE33" s="197"/>
      <c r="AK33" s="196">
        <v>0</v>
      </c>
      <c r="AL33" s="197"/>
      <c r="AM33" s="197"/>
      <c r="AN33" s="197"/>
      <c r="AO33" s="197"/>
      <c r="AR33" s="34"/>
      <c r="BE33" s="200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99"/>
    </row>
    <row r="35" spans="1:57" s="2" customFormat="1" ht="25.9" customHeight="1">
      <c r="A35" s="29"/>
      <c r="B35" s="30"/>
      <c r="C35" s="35"/>
      <c r="D35" s="36" t="s">
        <v>45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46</v>
      </c>
      <c r="U35" s="37"/>
      <c r="V35" s="37"/>
      <c r="W35" s="37"/>
      <c r="X35" s="203" t="s">
        <v>47</v>
      </c>
      <c r="Y35" s="204"/>
      <c r="Z35" s="204"/>
      <c r="AA35" s="204"/>
      <c r="AB35" s="204"/>
      <c r="AC35" s="37"/>
      <c r="AD35" s="37"/>
      <c r="AE35" s="37"/>
      <c r="AF35" s="37"/>
      <c r="AG35" s="37"/>
      <c r="AH35" s="37"/>
      <c r="AI35" s="37"/>
      <c r="AJ35" s="37"/>
      <c r="AK35" s="205">
        <f>SUM(AK26:AK33)</f>
        <v>0</v>
      </c>
      <c r="AL35" s="204"/>
      <c r="AM35" s="204"/>
      <c r="AN35" s="204"/>
      <c r="AO35" s="206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9"/>
    </row>
    <row r="50" spans="1:57" ht="11.25">
      <c r="B50" s="17"/>
      <c r="AR50" s="17"/>
    </row>
    <row r="51" spans="1:57" ht="11.25">
      <c r="B51" s="17"/>
      <c r="AR51" s="17"/>
    </row>
    <row r="52" spans="1:57" ht="11.25">
      <c r="B52" s="17"/>
      <c r="AR52" s="17"/>
    </row>
    <row r="53" spans="1:57" ht="11.25">
      <c r="B53" s="17"/>
      <c r="AR53" s="17"/>
    </row>
    <row r="54" spans="1:57" ht="11.25">
      <c r="B54" s="17"/>
      <c r="AR54" s="17"/>
    </row>
    <row r="55" spans="1:57" ht="11.25">
      <c r="B55" s="17"/>
      <c r="AR55" s="17"/>
    </row>
    <row r="56" spans="1:57" ht="11.25">
      <c r="B56" s="17"/>
      <c r="AR56" s="17"/>
    </row>
    <row r="57" spans="1:57" ht="11.25">
      <c r="B57" s="17"/>
      <c r="AR57" s="17"/>
    </row>
    <row r="58" spans="1:57" ht="11.25">
      <c r="B58" s="17"/>
      <c r="AR58" s="17"/>
    </row>
    <row r="59" spans="1:57" ht="11.25">
      <c r="B59" s="17"/>
      <c r="AR59" s="17"/>
    </row>
    <row r="60" spans="1:57" s="2" customFormat="1" ht="12.75">
      <c r="A60" s="29"/>
      <c r="B60" s="30"/>
      <c r="C60" s="29"/>
      <c r="D60" s="42" t="s">
        <v>50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51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50</v>
      </c>
      <c r="AI60" s="32"/>
      <c r="AJ60" s="32"/>
      <c r="AK60" s="32"/>
      <c r="AL60" s="32"/>
      <c r="AM60" s="42" t="s">
        <v>51</v>
      </c>
      <c r="AN60" s="32"/>
      <c r="AO60" s="32"/>
      <c r="AP60" s="29"/>
      <c r="AQ60" s="29"/>
      <c r="AR60" s="30"/>
      <c r="BE60" s="29"/>
    </row>
    <row r="61" spans="1:57" ht="11.25">
      <c r="B61" s="17"/>
      <c r="AR61" s="17"/>
    </row>
    <row r="62" spans="1:57" ht="11.25">
      <c r="B62" s="17"/>
      <c r="AR62" s="17"/>
    </row>
    <row r="63" spans="1:57" ht="11.25">
      <c r="B63" s="17"/>
      <c r="AR63" s="17"/>
    </row>
    <row r="64" spans="1:57" s="2" customFormat="1" ht="12.75">
      <c r="A64" s="29"/>
      <c r="B64" s="30"/>
      <c r="C64" s="29"/>
      <c r="D64" s="40" t="s">
        <v>52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53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 ht="11.25">
      <c r="B65" s="17"/>
      <c r="AR65" s="17"/>
    </row>
    <row r="66" spans="1:57" ht="11.25">
      <c r="B66" s="17"/>
      <c r="AR66" s="17"/>
    </row>
    <row r="67" spans="1:57" ht="11.25">
      <c r="B67" s="17"/>
      <c r="AR67" s="17"/>
    </row>
    <row r="68" spans="1:57" ht="11.25">
      <c r="B68" s="17"/>
      <c r="AR68" s="17"/>
    </row>
    <row r="69" spans="1:57" ht="11.25">
      <c r="B69" s="17"/>
      <c r="AR69" s="17"/>
    </row>
    <row r="70" spans="1:57" ht="11.25">
      <c r="B70" s="17"/>
      <c r="AR70" s="17"/>
    </row>
    <row r="71" spans="1:57" ht="11.25">
      <c r="B71" s="17"/>
      <c r="AR71" s="17"/>
    </row>
    <row r="72" spans="1:57" ht="11.25">
      <c r="B72" s="17"/>
      <c r="AR72" s="17"/>
    </row>
    <row r="73" spans="1:57" ht="11.25">
      <c r="B73" s="17"/>
      <c r="AR73" s="17"/>
    </row>
    <row r="74" spans="1:57" ht="11.25">
      <c r="B74" s="17"/>
      <c r="AR74" s="17"/>
    </row>
    <row r="75" spans="1:57" s="2" customFormat="1" ht="12.75">
      <c r="A75" s="29"/>
      <c r="B75" s="30"/>
      <c r="C75" s="29"/>
      <c r="D75" s="42" t="s">
        <v>50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51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50</v>
      </c>
      <c r="AI75" s="32"/>
      <c r="AJ75" s="32"/>
      <c r="AK75" s="32"/>
      <c r="AL75" s="32"/>
      <c r="AM75" s="42" t="s">
        <v>51</v>
      </c>
      <c r="AN75" s="32"/>
      <c r="AO75" s="32"/>
      <c r="AP75" s="29"/>
      <c r="AQ75" s="29"/>
      <c r="AR75" s="30"/>
      <c r="BE75" s="29"/>
    </row>
    <row r="76" spans="1:57" s="2" customFormat="1" ht="11.25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0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0" s="2" customFormat="1" ht="24.95" customHeight="1">
      <c r="A82" s="29"/>
      <c r="B82" s="30"/>
      <c r="C82" s="18" t="s">
        <v>54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0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0" s="4" customFormat="1" ht="12" customHeight="1">
      <c r="B84" s="48"/>
      <c r="C84" s="24" t="s">
        <v>12</v>
      </c>
      <c r="L84" s="4" t="str">
        <f>K5</f>
        <v>20SZ03</v>
      </c>
      <c r="AR84" s="48"/>
    </row>
    <row r="85" spans="1:90" s="5" customFormat="1" ht="36.950000000000003" customHeight="1">
      <c r="B85" s="49"/>
      <c r="C85" s="50" t="s">
        <v>15</v>
      </c>
      <c r="L85" s="211" t="str">
        <f>K6</f>
        <v>Info centrum UK</v>
      </c>
      <c r="M85" s="212"/>
      <c r="N85" s="212"/>
      <c r="O85" s="212"/>
      <c r="P85" s="212"/>
      <c r="Q85" s="212"/>
      <c r="R85" s="212"/>
      <c r="S85" s="212"/>
      <c r="T85" s="212"/>
      <c r="U85" s="212"/>
      <c r="V85" s="212"/>
      <c r="W85" s="212"/>
      <c r="X85" s="212"/>
      <c r="Y85" s="212"/>
      <c r="Z85" s="212"/>
      <c r="AA85" s="212"/>
      <c r="AB85" s="212"/>
      <c r="AC85" s="212"/>
      <c r="AD85" s="212"/>
      <c r="AE85" s="212"/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R85" s="49"/>
    </row>
    <row r="86" spans="1:90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0" s="2" customFormat="1" ht="12" customHeight="1">
      <c r="A87" s="29"/>
      <c r="B87" s="30"/>
      <c r="C87" s="24" t="s">
        <v>19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Štúrova ulica č. 9, Bratislava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21</v>
      </c>
      <c r="AJ87" s="29"/>
      <c r="AK87" s="29"/>
      <c r="AL87" s="29"/>
      <c r="AM87" s="213" t="str">
        <f>IF(AN8= "","",AN8)</f>
        <v>28. 10. 2020</v>
      </c>
      <c r="AN87" s="213"/>
      <c r="AO87" s="29"/>
      <c r="AP87" s="29"/>
      <c r="AQ87" s="29"/>
      <c r="AR87" s="30"/>
      <c r="BE87" s="29"/>
    </row>
    <row r="88" spans="1:90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0" s="2" customFormat="1" ht="15.2" customHeight="1">
      <c r="A89" s="29"/>
      <c r="B89" s="30"/>
      <c r="C89" s="24" t="s">
        <v>23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UK v Bratislave, Rektorát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29</v>
      </c>
      <c r="AJ89" s="29"/>
      <c r="AK89" s="29"/>
      <c r="AL89" s="29"/>
      <c r="AM89" s="209" t="str">
        <f>IF(E17="","",E17)</f>
        <v>Ing. Arch Milan Andráš</v>
      </c>
      <c r="AN89" s="210"/>
      <c r="AO89" s="210"/>
      <c r="AP89" s="210"/>
      <c r="AQ89" s="29"/>
      <c r="AR89" s="30"/>
      <c r="AS89" s="214" t="s">
        <v>55</v>
      </c>
      <c r="AT89" s="215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0" s="2" customFormat="1" ht="15.2" customHeight="1">
      <c r="A90" s="29"/>
      <c r="B90" s="30"/>
      <c r="C90" s="24" t="s">
        <v>27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32</v>
      </c>
      <c r="AJ90" s="29"/>
      <c r="AK90" s="29"/>
      <c r="AL90" s="29"/>
      <c r="AM90" s="209" t="str">
        <f>IF(E20="","",E20)</f>
        <v>Bc. Zoltán Sándor</v>
      </c>
      <c r="AN90" s="210"/>
      <c r="AO90" s="210"/>
      <c r="AP90" s="210"/>
      <c r="AQ90" s="29"/>
      <c r="AR90" s="30"/>
      <c r="AS90" s="216"/>
      <c r="AT90" s="217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0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16"/>
      <c r="AT91" s="217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0" s="2" customFormat="1" ht="29.25" customHeight="1">
      <c r="A92" s="29"/>
      <c r="B92" s="30"/>
      <c r="C92" s="218" t="s">
        <v>56</v>
      </c>
      <c r="D92" s="219"/>
      <c r="E92" s="219"/>
      <c r="F92" s="219"/>
      <c r="G92" s="219"/>
      <c r="H92" s="57"/>
      <c r="I92" s="220" t="s">
        <v>57</v>
      </c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19"/>
      <c r="Y92" s="219"/>
      <c r="Z92" s="219"/>
      <c r="AA92" s="219"/>
      <c r="AB92" s="219"/>
      <c r="AC92" s="219"/>
      <c r="AD92" s="219"/>
      <c r="AE92" s="219"/>
      <c r="AF92" s="219"/>
      <c r="AG92" s="221" t="s">
        <v>58</v>
      </c>
      <c r="AH92" s="219"/>
      <c r="AI92" s="219"/>
      <c r="AJ92" s="219"/>
      <c r="AK92" s="219"/>
      <c r="AL92" s="219"/>
      <c r="AM92" s="219"/>
      <c r="AN92" s="220" t="s">
        <v>59</v>
      </c>
      <c r="AO92" s="219"/>
      <c r="AP92" s="222"/>
      <c r="AQ92" s="58" t="s">
        <v>60</v>
      </c>
      <c r="AR92" s="30"/>
      <c r="AS92" s="59" t="s">
        <v>61</v>
      </c>
      <c r="AT92" s="60" t="s">
        <v>62</v>
      </c>
      <c r="AU92" s="60" t="s">
        <v>63</v>
      </c>
      <c r="AV92" s="60" t="s">
        <v>64</v>
      </c>
      <c r="AW92" s="60" t="s">
        <v>65</v>
      </c>
      <c r="AX92" s="60" t="s">
        <v>66</v>
      </c>
      <c r="AY92" s="60" t="s">
        <v>67</v>
      </c>
      <c r="AZ92" s="60" t="s">
        <v>68</v>
      </c>
      <c r="BA92" s="60" t="s">
        <v>69</v>
      </c>
      <c r="BB92" s="60" t="s">
        <v>70</v>
      </c>
      <c r="BC92" s="60" t="s">
        <v>71</v>
      </c>
      <c r="BD92" s="61" t="s">
        <v>72</v>
      </c>
      <c r="BE92" s="29"/>
    </row>
    <row r="93" spans="1:90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0" s="6" customFormat="1" ht="32.450000000000003" customHeight="1">
      <c r="B94" s="65"/>
      <c r="C94" s="66" t="s">
        <v>73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26">
        <f>ROUND(AG95,2)</f>
        <v>0</v>
      </c>
      <c r="AH94" s="226"/>
      <c r="AI94" s="226"/>
      <c r="AJ94" s="226"/>
      <c r="AK94" s="226"/>
      <c r="AL94" s="226"/>
      <c r="AM94" s="226"/>
      <c r="AN94" s="227">
        <f>SUM(AG94,AT94)</f>
        <v>0</v>
      </c>
      <c r="AO94" s="227"/>
      <c r="AP94" s="227"/>
      <c r="AQ94" s="69" t="s">
        <v>1</v>
      </c>
      <c r="AR94" s="65"/>
      <c r="AS94" s="70">
        <f>ROUND(AS95,2)</f>
        <v>0</v>
      </c>
      <c r="AT94" s="71">
        <f>ROUND(SUM(AV94:AW94),2)</f>
        <v>0</v>
      </c>
      <c r="AU94" s="72">
        <f>ROUND(AU95,5)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ROUND(AZ95,2)</f>
        <v>0</v>
      </c>
      <c r="BA94" s="71">
        <f>ROUND(BA95,2)</f>
        <v>0</v>
      </c>
      <c r="BB94" s="71">
        <f>ROUND(BB95,2)</f>
        <v>0</v>
      </c>
      <c r="BC94" s="71">
        <f>ROUND(BC95,2)</f>
        <v>0</v>
      </c>
      <c r="BD94" s="73">
        <f>ROUND(BD95,2)</f>
        <v>0</v>
      </c>
      <c r="BS94" s="74" t="s">
        <v>74</v>
      </c>
      <c r="BT94" s="74" t="s">
        <v>75</v>
      </c>
      <c r="BV94" s="74" t="s">
        <v>76</v>
      </c>
      <c r="BW94" s="74" t="s">
        <v>4</v>
      </c>
      <c r="BX94" s="74" t="s">
        <v>77</v>
      </c>
      <c r="CL94" s="74" t="s">
        <v>1</v>
      </c>
    </row>
    <row r="95" spans="1:90" s="7" customFormat="1" ht="16.5" customHeight="1">
      <c r="A95" s="75" t="s">
        <v>78</v>
      </c>
      <c r="B95" s="76"/>
      <c r="C95" s="77"/>
      <c r="D95" s="225" t="s">
        <v>13</v>
      </c>
      <c r="E95" s="225"/>
      <c r="F95" s="225"/>
      <c r="G95" s="225"/>
      <c r="H95" s="225"/>
      <c r="I95" s="78"/>
      <c r="J95" s="225" t="s">
        <v>16</v>
      </c>
      <c r="K95" s="225"/>
      <c r="L95" s="225"/>
      <c r="M95" s="225"/>
      <c r="N95" s="225"/>
      <c r="O95" s="225"/>
      <c r="P95" s="225"/>
      <c r="Q95" s="225"/>
      <c r="R95" s="225"/>
      <c r="S95" s="225"/>
      <c r="T95" s="225"/>
      <c r="U95" s="225"/>
      <c r="V95" s="225"/>
      <c r="W95" s="225"/>
      <c r="X95" s="225"/>
      <c r="Y95" s="225"/>
      <c r="Z95" s="225"/>
      <c r="AA95" s="225"/>
      <c r="AB95" s="225"/>
      <c r="AC95" s="225"/>
      <c r="AD95" s="225"/>
      <c r="AE95" s="225"/>
      <c r="AF95" s="225"/>
      <c r="AG95" s="223">
        <f>'20SZ03 - Info centrum UK'!J28</f>
        <v>0</v>
      </c>
      <c r="AH95" s="224"/>
      <c r="AI95" s="224"/>
      <c r="AJ95" s="224"/>
      <c r="AK95" s="224"/>
      <c r="AL95" s="224"/>
      <c r="AM95" s="224"/>
      <c r="AN95" s="223">
        <f>SUM(AG95,AT95)</f>
        <v>0</v>
      </c>
      <c r="AO95" s="224"/>
      <c r="AP95" s="224"/>
      <c r="AQ95" s="79" t="s">
        <v>79</v>
      </c>
      <c r="AR95" s="76"/>
      <c r="AS95" s="80">
        <v>0</v>
      </c>
      <c r="AT95" s="81">
        <f>ROUND(SUM(AV95:AW95),2)</f>
        <v>0</v>
      </c>
      <c r="AU95" s="82">
        <f>'20SZ03 - Info centrum UK'!P124</f>
        <v>0</v>
      </c>
      <c r="AV95" s="81">
        <f>'20SZ03 - Info centrum UK'!J31</f>
        <v>0</v>
      </c>
      <c r="AW95" s="81">
        <f>'20SZ03 - Info centrum UK'!J32</f>
        <v>0</v>
      </c>
      <c r="AX95" s="81">
        <f>'20SZ03 - Info centrum UK'!J33</f>
        <v>0</v>
      </c>
      <c r="AY95" s="81">
        <f>'20SZ03 - Info centrum UK'!J34</f>
        <v>0</v>
      </c>
      <c r="AZ95" s="81">
        <f>'20SZ03 - Info centrum UK'!F31</f>
        <v>0</v>
      </c>
      <c r="BA95" s="81">
        <f>'20SZ03 - Info centrum UK'!F32</f>
        <v>0</v>
      </c>
      <c r="BB95" s="81">
        <f>'20SZ03 - Info centrum UK'!F33</f>
        <v>0</v>
      </c>
      <c r="BC95" s="81">
        <f>'20SZ03 - Info centrum UK'!F34</f>
        <v>0</v>
      </c>
      <c r="BD95" s="83">
        <f>'20SZ03 - Info centrum UK'!F35</f>
        <v>0</v>
      </c>
      <c r="BT95" s="84" t="s">
        <v>80</v>
      </c>
      <c r="BU95" s="84" t="s">
        <v>81</v>
      </c>
      <c r="BV95" s="84" t="s">
        <v>76</v>
      </c>
      <c r="BW95" s="84" t="s">
        <v>4</v>
      </c>
      <c r="BX95" s="84" t="s">
        <v>77</v>
      </c>
      <c r="CL95" s="84" t="s">
        <v>1</v>
      </c>
    </row>
    <row r="96" spans="1:90" s="2" customFormat="1" ht="30" customHeight="1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30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pans="1:57" s="2" customFormat="1" ht="6.95" customHeight="1">
      <c r="A97" s="29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mergeCells count="42"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20SZ03 - Info centrum UK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64"/>
  <sheetViews>
    <sheetView showGridLines="0" tabSelected="1" topLeftCell="A105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5"/>
      <c r="L2" s="207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86"/>
      <c r="J3" s="16"/>
      <c r="K3" s="16"/>
      <c r="L3" s="17"/>
      <c r="AT3" s="14" t="s">
        <v>75</v>
      </c>
    </row>
    <row r="4" spans="1:46" s="1" customFormat="1" ht="24.95" customHeight="1">
      <c r="B4" s="17"/>
      <c r="D4" s="18" t="s">
        <v>82</v>
      </c>
      <c r="I4" s="85"/>
      <c r="L4" s="17"/>
      <c r="M4" s="87" t="s">
        <v>9</v>
      </c>
      <c r="AT4" s="14" t="s">
        <v>3</v>
      </c>
    </row>
    <row r="5" spans="1:46" s="1" customFormat="1" ht="6.95" customHeight="1">
      <c r="B5" s="17"/>
      <c r="I5" s="85"/>
      <c r="L5" s="17"/>
    </row>
    <row r="6" spans="1:46" s="2" customFormat="1" ht="12" customHeight="1">
      <c r="A6" s="29"/>
      <c r="B6" s="30"/>
      <c r="C6" s="29"/>
      <c r="D6" s="24" t="s">
        <v>15</v>
      </c>
      <c r="E6" s="29"/>
      <c r="F6" s="29"/>
      <c r="G6" s="29"/>
      <c r="H6" s="29"/>
      <c r="I6" s="88"/>
      <c r="J6" s="29"/>
      <c r="K6" s="29"/>
      <c r="L6" s="3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</row>
    <row r="7" spans="1:46" s="2" customFormat="1" ht="16.5" customHeight="1">
      <c r="A7" s="29"/>
      <c r="B7" s="30"/>
      <c r="C7" s="29"/>
      <c r="D7" s="29"/>
      <c r="E7" s="211" t="s">
        <v>16</v>
      </c>
      <c r="F7" s="235"/>
      <c r="G7" s="235"/>
      <c r="H7" s="235"/>
      <c r="I7" s="88"/>
      <c r="J7" s="29"/>
      <c r="K7" s="29"/>
      <c r="L7" s="3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</row>
    <row r="8" spans="1:46" s="2" customFormat="1" ht="11.25">
      <c r="A8" s="29"/>
      <c r="B8" s="30"/>
      <c r="C8" s="29"/>
      <c r="D8" s="29"/>
      <c r="E8" s="29"/>
      <c r="F8" s="29"/>
      <c r="G8" s="29"/>
      <c r="H8" s="29"/>
      <c r="I8" s="88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2" customHeight="1">
      <c r="A9" s="29"/>
      <c r="B9" s="30"/>
      <c r="C9" s="29"/>
      <c r="D9" s="24" t="s">
        <v>17</v>
      </c>
      <c r="E9" s="29"/>
      <c r="F9" s="22" t="s">
        <v>1</v>
      </c>
      <c r="G9" s="29"/>
      <c r="H9" s="29"/>
      <c r="I9" s="89" t="s">
        <v>18</v>
      </c>
      <c r="J9" s="22" t="s">
        <v>1</v>
      </c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19</v>
      </c>
      <c r="E10" s="29"/>
      <c r="F10" s="22" t="s">
        <v>20</v>
      </c>
      <c r="G10" s="29"/>
      <c r="H10" s="29"/>
      <c r="I10" s="89" t="s">
        <v>21</v>
      </c>
      <c r="J10" s="52" t="str">
        <f>'Rekapitulácia stavby'!AN8</f>
        <v>28. 10. 2020</v>
      </c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0.9" customHeight="1">
      <c r="A11" s="29"/>
      <c r="B11" s="30"/>
      <c r="C11" s="29"/>
      <c r="D11" s="29"/>
      <c r="E11" s="29"/>
      <c r="F11" s="29"/>
      <c r="G11" s="29"/>
      <c r="H11" s="29"/>
      <c r="I11" s="88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23</v>
      </c>
      <c r="E12" s="29"/>
      <c r="F12" s="29"/>
      <c r="G12" s="29"/>
      <c r="H12" s="29"/>
      <c r="I12" s="89" t="s">
        <v>24</v>
      </c>
      <c r="J12" s="22" t="s">
        <v>1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8" customHeight="1">
      <c r="A13" s="29"/>
      <c r="B13" s="30"/>
      <c r="C13" s="29"/>
      <c r="D13" s="29"/>
      <c r="E13" s="22" t="s">
        <v>25</v>
      </c>
      <c r="F13" s="29"/>
      <c r="G13" s="29"/>
      <c r="H13" s="29"/>
      <c r="I13" s="89" t="s">
        <v>26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6.95" customHeight="1">
      <c r="A14" s="29"/>
      <c r="B14" s="30"/>
      <c r="C14" s="29"/>
      <c r="D14" s="29"/>
      <c r="E14" s="29"/>
      <c r="F14" s="29"/>
      <c r="G14" s="29"/>
      <c r="H14" s="29"/>
      <c r="I14" s="88"/>
      <c r="J14" s="29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2" customHeight="1">
      <c r="A15" s="29"/>
      <c r="B15" s="30"/>
      <c r="C15" s="29"/>
      <c r="D15" s="24" t="s">
        <v>27</v>
      </c>
      <c r="E15" s="29"/>
      <c r="F15" s="29"/>
      <c r="G15" s="29"/>
      <c r="H15" s="29"/>
      <c r="I15" s="89" t="s">
        <v>24</v>
      </c>
      <c r="J15" s="25" t="str">
        <f>'Rekapitulácia stavby'!AN13</f>
        <v>Vyplň údaj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8" customHeight="1">
      <c r="A16" s="29"/>
      <c r="B16" s="30"/>
      <c r="C16" s="29"/>
      <c r="D16" s="29"/>
      <c r="E16" s="236" t="str">
        <f>'Rekapitulácia stavby'!E14</f>
        <v>Vyplň údaj</v>
      </c>
      <c r="F16" s="228"/>
      <c r="G16" s="228"/>
      <c r="H16" s="228"/>
      <c r="I16" s="89" t="s">
        <v>26</v>
      </c>
      <c r="J16" s="25" t="str">
        <f>'Rekapitulácia stavby'!AN14</f>
        <v>Vyplň údaj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6.95" customHeight="1">
      <c r="A17" s="29"/>
      <c r="B17" s="30"/>
      <c r="C17" s="29"/>
      <c r="D17" s="29"/>
      <c r="E17" s="29"/>
      <c r="F17" s="29"/>
      <c r="G17" s="29"/>
      <c r="H17" s="29"/>
      <c r="I17" s="88"/>
      <c r="J17" s="29"/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2" customHeight="1">
      <c r="A18" s="29"/>
      <c r="B18" s="30"/>
      <c r="C18" s="29"/>
      <c r="D18" s="24" t="s">
        <v>29</v>
      </c>
      <c r="E18" s="29"/>
      <c r="F18" s="29"/>
      <c r="G18" s="29"/>
      <c r="H18" s="29"/>
      <c r="I18" s="89" t="s">
        <v>24</v>
      </c>
      <c r="J18" s="22" t="s">
        <v>1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8" customHeight="1">
      <c r="A19" s="29"/>
      <c r="B19" s="30"/>
      <c r="C19" s="29"/>
      <c r="D19" s="29"/>
      <c r="E19" s="22" t="s">
        <v>30</v>
      </c>
      <c r="F19" s="29"/>
      <c r="G19" s="29"/>
      <c r="H19" s="29"/>
      <c r="I19" s="89" t="s">
        <v>26</v>
      </c>
      <c r="J19" s="22" t="s">
        <v>1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6.95" customHeight="1">
      <c r="A20" s="29"/>
      <c r="B20" s="30"/>
      <c r="C20" s="29"/>
      <c r="D20" s="29"/>
      <c r="E20" s="29"/>
      <c r="F20" s="29"/>
      <c r="G20" s="29"/>
      <c r="H20" s="29"/>
      <c r="I20" s="88"/>
      <c r="J20" s="29"/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2" customHeight="1">
      <c r="A21" s="29"/>
      <c r="B21" s="30"/>
      <c r="C21" s="29"/>
      <c r="D21" s="24" t="s">
        <v>32</v>
      </c>
      <c r="E21" s="29"/>
      <c r="F21" s="29"/>
      <c r="G21" s="29"/>
      <c r="H21" s="29"/>
      <c r="I21" s="89" t="s">
        <v>24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8" customHeight="1">
      <c r="A22" s="29"/>
      <c r="B22" s="30"/>
      <c r="C22" s="29"/>
      <c r="D22" s="29"/>
      <c r="E22" s="22" t="s">
        <v>33</v>
      </c>
      <c r="F22" s="29"/>
      <c r="G22" s="29"/>
      <c r="H22" s="29"/>
      <c r="I22" s="89" t="s">
        <v>26</v>
      </c>
      <c r="J22" s="22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6.95" customHeight="1">
      <c r="A23" s="29"/>
      <c r="B23" s="30"/>
      <c r="C23" s="29"/>
      <c r="D23" s="29"/>
      <c r="E23" s="29"/>
      <c r="F23" s="29"/>
      <c r="G23" s="29"/>
      <c r="H23" s="29"/>
      <c r="I23" s="88"/>
      <c r="J23" s="29"/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2" customHeight="1">
      <c r="A24" s="29"/>
      <c r="B24" s="30"/>
      <c r="C24" s="29"/>
      <c r="D24" s="24" t="s">
        <v>34</v>
      </c>
      <c r="E24" s="29"/>
      <c r="F24" s="29"/>
      <c r="G24" s="29"/>
      <c r="H24" s="29"/>
      <c r="I24" s="88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8" customFormat="1" ht="16.5" customHeight="1">
      <c r="A25" s="90"/>
      <c r="B25" s="91"/>
      <c r="C25" s="90"/>
      <c r="D25" s="90"/>
      <c r="E25" s="232" t="s">
        <v>1</v>
      </c>
      <c r="F25" s="232"/>
      <c r="G25" s="232"/>
      <c r="H25" s="232"/>
      <c r="I25" s="92"/>
      <c r="J25" s="90"/>
      <c r="K25" s="90"/>
      <c r="L25" s="93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</row>
    <row r="26" spans="1:31" s="2" customFormat="1" ht="6.95" customHeight="1">
      <c r="A26" s="29"/>
      <c r="B26" s="30"/>
      <c r="C26" s="29"/>
      <c r="D26" s="29"/>
      <c r="E26" s="29"/>
      <c r="F26" s="29"/>
      <c r="G26" s="29"/>
      <c r="H26" s="29"/>
      <c r="I26" s="88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63"/>
      <c r="E27" s="63"/>
      <c r="F27" s="63"/>
      <c r="G27" s="63"/>
      <c r="H27" s="63"/>
      <c r="I27" s="94"/>
      <c r="J27" s="63"/>
      <c r="K27" s="63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25.35" customHeight="1">
      <c r="A28" s="29"/>
      <c r="B28" s="30"/>
      <c r="C28" s="29"/>
      <c r="D28" s="95" t="s">
        <v>35</v>
      </c>
      <c r="E28" s="29"/>
      <c r="F28" s="29"/>
      <c r="G28" s="29"/>
      <c r="H28" s="29"/>
      <c r="I28" s="88"/>
      <c r="J28" s="68">
        <f>ROUND(J124, 2)</f>
        <v>0</v>
      </c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4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4.45" customHeight="1">
      <c r="A30" s="29"/>
      <c r="B30" s="30"/>
      <c r="C30" s="29"/>
      <c r="D30" s="29"/>
      <c r="E30" s="29"/>
      <c r="F30" s="33" t="s">
        <v>37</v>
      </c>
      <c r="G30" s="29"/>
      <c r="H30" s="29"/>
      <c r="I30" s="96" t="s">
        <v>36</v>
      </c>
      <c r="J30" s="33" t="s">
        <v>38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14.45" customHeight="1">
      <c r="A31" s="29"/>
      <c r="B31" s="30"/>
      <c r="C31" s="29"/>
      <c r="D31" s="97" t="s">
        <v>39</v>
      </c>
      <c r="E31" s="24" t="s">
        <v>40</v>
      </c>
      <c r="F31" s="98">
        <f>ROUND((ROUND((SUM(BE124:BE257)),  2) + SUM(BE259:BE263)), 2)</f>
        <v>0</v>
      </c>
      <c r="G31" s="29"/>
      <c r="H31" s="29"/>
      <c r="I31" s="99">
        <v>0.2</v>
      </c>
      <c r="J31" s="98">
        <f>ROUND((ROUND(((SUM(BE124:BE257))*I31),  2) + (SUM(BE259:BE263)*I31)), 2)</f>
        <v>0</v>
      </c>
      <c r="K31" s="29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4" t="s">
        <v>41</v>
      </c>
      <c r="F32" s="98">
        <f>ROUND((ROUND((SUM(BF124:BF257)),  2) + SUM(BF259:BF263)), 2)</f>
        <v>0</v>
      </c>
      <c r="G32" s="29"/>
      <c r="H32" s="29"/>
      <c r="I32" s="99">
        <v>0.2</v>
      </c>
      <c r="J32" s="98">
        <f>ROUND((ROUND(((SUM(BF124:BF257))*I32),  2) + (SUM(BF259:BF263)*I32)),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29"/>
      <c r="E33" s="24" t="s">
        <v>42</v>
      </c>
      <c r="F33" s="98">
        <f>ROUND((ROUND((SUM(BG124:BG257)),  2) + SUM(BG259:BG263)), 2)</f>
        <v>0</v>
      </c>
      <c r="G33" s="29"/>
      <c r="H33" s="29"/>
      <c r="I33" s="99">
        <v>0.2</v>
      </c>
      <c r="J33" s="98">
        <f>0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4" t="s">
        <v>43</v>
      </c>
      <c r="F34" s="98">
        <f>ROUND((ROUND((SUM(BH124:BH257)),  2) + SUM(BH259:BH263)), 2)</f>
        <v>0</v>
      </c>
      <c r="G34" s="29"/>
      <c r="H34" s="29"/>
      <c r="I34" s="99">
        <v>0.2</v>
      </c>
      <c r="J34" s="98">
        <f>0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44</v>
      </c>
      <c r="F35" s="98">
        <f>ROUND((ROUND((SUM(BI124:BI257)),  2) + SUM(BI259:BI263)), 2)</f>
        <v>0</v>
      </c>
      <c r="G35" s="29"/>
      <c r="H35" s="29"/>
      <c r="I35" s="99">
        <v>0</v>
      </c>
      <c r="J35" s="98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88"/>
      <c r="J36" s="29"/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25.35" customHeight="1">
      <c r="A37" s="29"/>
      <c r="B37" s="30"/>
      <c r="C37" s="100"/>
      <c r="D37" s="101" t="s">
        <v>45</v>
      </c>
      <c r="E37" s="57"/>
      <c r="F37" s="57"/>
      <c r="G37" s="102" t="s">
        <v>46</v>
      </c>
      <c r="H37" s="103" t="s">
        <v>47</v>
      </c>
      <c r="I37" s="104"/>
      <c r="J37" s="105">
        <f>SUM(J28:J35)</f>
        <v>0</v>
      </c>
      <c r="K37" s="106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customHeight="1">
      <c r="A38" s="29"/>
      <c r="B38" s="30"/>
      <c r="C38" s="29"/>
      <c r="D38" s="29"/>
      <c r="E38" s="29"/>
      <c r="F38" s="29"/>
      <c r="G38" s="29"/>
      <c r="H38" s="29"/>
      <c r="I38" s="88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1" customFormat="1" ht="14.45" customHeight="1">
      <c r="B39" s="17"/>
      <c r="I39" s="85"/>
      <c r="L39" s="17"/>
    </row>
    <row r="40" spans="1:31" s="1" customFormat="1" ht="14.45" customHeight="1">
      <c r="B40" s="17"/>
      <c r="I40" s="85"/>
      <c r="L40" s="17"/>
    </row>
    <row r="41" spans="1:31" s="1" customFormat="1" ht="14.45" customHeight="1">
      <c r="B41" s="17"/>
      <c r="I41" s="85"/>
      <c r="L41" s="17"/>
    </row>
    <row r="42" spans="1:31" s="1" customFormat="1" ht="14.45" customHeight="1">
      <c r="B42" s="17"/>
      <c r="I42" s="85"/>
      <c r="L42" s="17"/>
    </row>
    <row r="43" spans="1:31" s="1" customFormat="1" ht="14.45" customHeight="1">
      <c r="B43" s="17"/>
      <c r="I43" s="85"/>
      <c r="L43" s="17"/>
    </row>
    <row r="44" spans="1:31" s="1" customFormat="1" ht="14.45" customHeight="1">
      <c r="B44" s="17"/>
      <c r="I44" s="85"/>
      <c r="L44" s="17"/>
    </row>
    <row r="45" spans="1:31" s="1" customFormat="1" ht="14.45" customHeight="1">
      <c r="B45" s="17"/>
      <c r="I45" s="85"/>
      <c r="L45" s="17"/>
    </row>
    <row r="46" spans="1:31" s="1" customFormat="1" ht="14.45" customHeight="1">
      <c r="B46" s="17"/>
      <c r="I46" s="85"/>
      <c r="L46" s="17"/>
    </row>
    <row r="47" spans="1:31" s="1" customFormat="1" ht="14.45" customHeight="1">
      <c r="B47" s="17"/>
      <c r="I47" s="85"/>
      <c r="L47" s="17"/>
    </row>
    <row r="48" spans="1:31" s="1" customFormat="1" ht="14.45" customHeight="1">
      <c r="B48" s="17"/>
      <c r="I48" s="85"/>
      <c r="L48" s="17"/>
    </row>
    <row r="49" spans="1:31" s="1" customFormat="1" ht="14.45" customHeight="1">
      <c r="B49" s="17"/>
      <c r="I49" s="85"/>
      <c r="L49" s="17"/>
    </row>
    <row r="50" spans="1:31" s="2" customFormat="1" ht="14.45" customHeight="1">
      <c r="B50" s="39"/>
      <c r="D50" s="40" t="s">
        <v>48</v>
      </c>
      <c r="E50" s="41"/>
      <c r="F50" s="41"/>
      <c r="G50" s="40" t="s">
        <v>49</v>
      </c>
      <c r="H50" s="41"/>
      <c r="I50" s="107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50</v>
      </c>
      <c r="E61" s="32"/>
      <c r="F61" s="108" t="s">
        <v>51</v>
      </c>
      <c r="G61" s="42" t="s">
        <v>50</v>
      </c>
      <c r="H61" s="32"/>
      <c r="I61" s="109"/>
      <c r="J61" s="110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11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50</v>
      </c>
      <c r="E76" s="32"/>
      <c r="F76" s="108" t="s">
        <v>51</v>
      </c>
      <c r="G76" s="42" t="s">
        <v>50</v>
      </c>
      <c r="H76" s="32"/>
      <c r="I76" s="109"/>
      <c r="J76" s="110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83</v>
      </c>
      <c r="D82" s="29"/>
      <c r="E82" s="29"/>
      <c r="F82" s="29"/>
      <c r="G82" s="29"/>
      <c r="H82" s="29"/>
      <c r="I82" s="8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8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8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1" t="str">
        <f>E7</f>
        <v>Info centrum UK</v>
      </c>
      <c r="F85" s="235"/>
      <c r="G85" s="235"/>
      <c r="H85" s="235"/>
      <c r="I85" s="8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88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2" customHeight="1">
      <c r="A87" s="29"/>
      <c r="B87" s="30"/>
      <c r="C87" s="24" t="s">
        <v>19</v>
      </c>
      <c r="D87" s="29"/>
      <c r="E87" s="29"/>
      <c r="F87" s="22" t="str">
        <f>F10</f>
        <v>Štúrova ulica č. 9, Bratislava</v>
      </c>
      <c r="G87" s="29"/>
      <c r="H87" s="29"/>
      <c r="I87" s="89" t="s">
        <v>21</v>
      </c>
      <c r="J87" s="52" t="str">
        <f>IF(J10="","",J10)</f>
        <v>28. 10. 2020</v>
      </c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8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27.95" customHeight="1">
      <c r="A89" s="29"/>
      <c r="B89" s="30"/>
      <c r="C89" s="24" t="s">
        <v>23</v>
      </c>
      <c r="D89" s="29"/>
      <c r="E89" s="29"/>
      <c r="F89" s="22" t="str">
        <f>E13</f>
        <v>UK v Bratislave, Rektorát</v>
      </c>
      <c r="G89" s="29"/>
      <c r="H89" s="29"/>
      <c r="I89" s="89" t="s">
        <v>29</v>
      </c>
      <c r="J89" s="27" t="str">
        <f>E19</f>
        <v>Ing. Arch Milan Andráš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15.2" customHeight="1">
      <c r="A90" s="29"/>
      <c r="B90" s="30"/>
      <c r="C90" s="24" t="s">
        <v>27</v>
      </c>
      <c r="D90" s="29"/>
      <c r="E90" s="29"/>
      <c r="F90" s="22" t="str">
        <f>IF(E16="","",E16)</f>
        <v>Vyplň údaj</v>
      </c>
      <c r="G90" s="29"/>
      <c r="H90" s="29"/>
      <c r="I90" s="89" t="s">
        <v>32</v>
      </c>
      <c r="J90" s="27" t="str">
        <f>E22</f>
        <v>Bc. Zoltán Sándor</v>
      </c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0.35" customHeight="1">
      <c r="A91" s="29"/>
      <c r="B91" s="30"/>
      <c r="C91" s="29"/>
      <c r="D91" s="29"/>
      <c r="E91" s="29"/>
      <c r="F91" s="29"/>
      <c r="G91" s="29"/>
      <c r="H91" s="29"/>
      <c r="I91" s="88"/>
      <c r="J91" s="29"/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9.25" customHeight="1">
      <c r="A92" s="29"/>
      <c r="B92" s="30"/>
      <c r="C92" s="114" t="s">
        <v>84</v>
      </c>
      <c r="D92" s="100"/>
      <c r="E92" s="100"/>
      <c r="F92" s="100"/>
      <c r="G92" s="100"/>
      <c r="H92" s="100"/>
      <c r="I92" s="115"/>
      <c r="J92" s="116" t="s">
        <v>85</v>
      </c>
      <c r="K92" s="100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88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2.9" customHeight="1">
      <c r="A94" s="29"/>
      <c r="B94" s="30"/>
      <c r="C94" s="117" t="s">
        <v>86</v>
      </c>
      <c r="D94" s="29"/>
      <c r="E94" s="29"/>
      <c r="F94" s="29"/>
      <c r="G94" s="29"/>
      <c r="H94" s="29"/>
      <c r="I94" s="88"/>
      <c r="J94" s="68">
        <f>J124</f>
        <v>0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U94" s="14" t="s">
        <v>87</v>
      </c>
    </row>
    <row r="95" spans="1:47" s="9" customFormat="1" ht="24.95" customHeight="1">
      <c r="B95" s="118"/>
      <c r="D95" s="119" t="s">
        <v>88</v>
      </c>
      <c r="E95" s="120"/>
      <c r="F95" s="120"/>
      <c r="G95" s="120"/>
      <c r="H95" s="120"/>
      <c r="I95" s="121"/>
      <c r="J95" s="122">
        <f>J125</f>
        <v>0</v>
      </c>
      <c r="L95" s="118"/>
    </row>
    <row r="96" spans="1:47" s="10" customFormat="1" ht="19.899999999999999" customHeight="1">
      <c r="B96" s="123"/>
      <c r="D96" s="124" t="s">
        <v>89</v>
      </c>
      <c r="E96" s="125"/>
      <c r="F96" s="125"/>
      <c r="G96" s="125"/>
      <c r="H96" s="125"/>
      <c r="I96" s="126"/>
      <c r="J96" s="127">
        <f>J126</f>
        <v>0</v>
      </c>
      <c r="L96" s="123"/>
    </row>
    <row r="97" spans="1:31" s="10" customFormat="1" ht="19.899999999999999" customHeight="1">
      <c r="B97" s="123"/>
      <c r="D97" s="124" t="s">
        <v>90</v>
      </c>
      <c r="E97" s="125"/>
      <c r="F97" s="125"/>
      <c r="G97" s="125"/>
      <c r="H97" s="125"/>
      <c r="I97" s="126"/>
      <c r="J97" s="127">
        <f>J135</f>
        <v>0</v>
      </c>
      <c r="L97" s="123"/>
    </row>
    <row r="98" spans="1:31" s="10" customFormat="1" ht="19.899999999999999" customHeight="1">
      <c r="B98" s="123"/>
      <c r="D98" s="124" t="s">
        <v>91</v>
      </c>
      <c r="E98" s="125"/>
      <c r="F98" s="125"/>
      <c r="G98" s="125"/>
      <c r="H98" s="125"/>
      <c r="I98" s="126"/>
      <c r="J98" s="127">
        <f>J151</f>
        <v>0</v>
      </c>
      <c r="L98" s="123"/>
    </row>
    <row r="99" spans="1:31" s="10" customFormat="1" ht="19.899999999999999" customHeight="1">
      <c r="B99" s="123"/>
      <c r="D99" s="124" t="s">
        <v>92</v>
      </c>
      <c r="E99" s="125"/>
      <c r="F99" s="125"/>
      <c r="G99" s="125"/>
      <c r="H99" s="125"/>
      <c r="I99" s="126"/>
      <c r="J99" s="127">
        <f>J172</f>
        <v>0</v>
      </c>
      <c r="L99" s="123"/>
    </row>
    <row r="100" spans="1:31" s="10" customFormat="1" ht="19.899999999999999" customHeight="1">
      <c r="B100" s="123"/>
      <c r="D100" s="124" t="s">
        <v>93</v>
      </c>
      <c r="E100" s="125"/>
      <c r="F100" s="125"/>
      <c r="G100" s="125"/>
      <c r="H100" s="125"/>
      <c r="I100" s="126"/>
      <c r="J100" s="127">
        <f>J195</f>
        <v>0</v>
      </c>
      <c r="L100" s="123"/>
    </row>
    <row r="101" spans="1:31" s="10" customFormat="1" ht="19.899999999999999" customHeight="1">
      <c r="B101" s="123"/>
      <c r="D101" s="124" t="s">
        <v>94</v>
      </c>
      <c r="E101" s="125"/>
      <c r="F101" s="125"/>
      <c r="G101" s="125"/>
      <c r="H101" s="125"/>
      <c r="I101" s="126"/>
      <c r="J101" s="127">
        <f>J204</f>
        <v>0</v>
      </c>
      <c r="L101" s="123"/>
    </row>
    <row r="102" spans="1:31" s="10" customFormat="1" ht="19.899999999999999" customHeight="1">
      <c r="B102" s="123"/>
      <c r="D102" s="124" t="s">
        <v>95</v>
      </c>
      <c r="E102" s="125"/>
      <c r="F102" s="125"/>
      <c r="G102" s="125"/>
      <c r="H102" s="125"/>
      <c r="I102" s="126"/>
      <c r="J102" s="127">
        <f>J211</f>
        <v>0</v>
      </c>
      <c r="L102" s="123"/>
    </row>
    <row r="103" spans="1:31" s="10" customFormat="1" ht="19.899999999999999" customHeight="1">
      <c r="B103" s="123"/>
      <c r="D103" s="124" t="s">
        <v>96</v>
      </c>
      <c r="E103" s="125"/>
      <c r="F103" s="125"/>
      <c r="G103" s="125"/>
      <c r="H103" s="125"/>
      <c r="I103" s="126"/>
      <c r="J103" s="127">
        <f>J217</f>
        <v>0</v>
      </c>
      <c r="L103" s="123"/>
    </row>
    <row r="104" spans="1:31" s="10" customFormat="1" ht="19.899999999999999" customHeight="1">
      <c r="B104" s="123"/>
      <c r="D104" s="124" t="s">
        <v>97</v>
      </c>
      <c r="E104" s="125"/>
      <c r="F104" s="125"/>
      <c r="G104" s="125"/>
      <c r="H104" s="125"/>
      <c r="I104" s="126"/>
      <c r="J104" s="127">
        <f>J221</f>
        <v>0</v>
      </c>
      <c r="L104" s="123"/>
    </row>
    <row r="105" spans="1:31" s="9" customFormat="1" ht="24.95" customHeight="1">
      <c r="B105" s="118"/>
      <c r="D105" s="119" t="s">
        <v>98</v>
      </c>
      <c r="E105" s="120"/>
      <c r="F105" s="120"/>
      <c r="G105" s="120"/>
      <c r="H105" s="120"/>
      <c r="I105" s="121"/>
      <c r="J105" s="122">
        <f>J256</f>
        <v>0</v>
      </c>
      <c r="L105" s="118"/>
    </row>
    <row r="106" spans="1:31" s="9" customFormat="1" ht="21.75" customHeight="1">
      <c r="B106" s="118"/>
      <c r="D106" s="128" t="s">
        <v>99</v>
      </c>
      <c r="I106" s="129"/>
      <c r="J106" s="130">
        <f>J258</f>
        <v>0</v>
      </c>
      <c r="L106" s="118"/>
    </row>
    <row r="107" spans="1:31" s="2" customFormat="1" ht="21.75" customHeight="1">
      <c r="A107" s="29"/>
      <c r="B107" s="30"/>
      <c r="C107" s="29"/>
      <c r="D107" s="29"/>
      <c r="E107" s="29"/>
      <c r="F107" s="29"/>
      <c r="G107" s="29"/>
      <c r="H107" s="29"/>
      <c r="I107" s="88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5" customHeight="1">
      <c r="A108" s="29"/>
      <c r="B108" s="44"/>
      <c r="C108" s="45"/>
      <c r="D108" s="45"/>
      <c r="E108" s="45"/>
      <c r="F108" s="45"/>
      <c r="G108" s="45"/>
      <c r="H108" s="45"/>
      <c r="I108" s="112"/>
      <c r="J108" s="45"/>
      <c r="K108" s="45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12" spans="1:31" s="2" customFormat="1" ht="6.95" customHeight="1">
      <c r="A112" s="29"/>
      <c r="B112" s="46"/>
      <c r="C112" s="47"/>
      <c r="D112" s="47"/>
      <c r="E112" s="47"/>
      <c r="F112" s="47"/>
      <c r="G112" s="47"/>
      <c r="H112" s="47"/>
      <c r="I112" s="113"/>
      <c r="J112" s="47"/>
      <c r="K112" s="47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24.95" customHeight="1">
      <c r="A113" s="29"/>
      <c r="B113" s="30"/>
      <c r="C113" s="18" t="s">
        <v>100</v>
      </c>
      <c r="D113" s="29"/>
      <c r="E113" s="29"/>
      <c r="F113" s="29"/>
      <c r="G113" s="29"/>
      <c r="H113" s="29"/>
      <c r="I113" s="88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88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4" t="s">
        <v>15</v>
      </c>
      <c r="D115" s="29"/>
      <c r="E115" s="29"/>
      <c r="F115" s="29"/>
      <c r="G115" s="29"/>
      <c r="H115" s="29"/>
      <c r="I115" s="88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6.5" customHeight="1">
      <c r="A116" s="29"/>
      <c r="B116" s="30"/>
      <c r="C116" s="29"/>
      <c r="D116" s="29"/>
      <c r="E116" s="211" t="str">
        <f>E7</f>
        <v>Info centrum UK</v>
      </c>
      <c r="F116" s="235"/>
      <c r="G116" s="235"/>
      <c r="H116" s="235"/>
      <c r="I116" s="88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88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2" customHeight="1">
      <c r="A118" s="29"/>
      <c r="B118" s="30"/>
      <c r="C118" s="24" t="s">
        <v>19</v>
      </c>
      <c r="D118" s="29"/>
      <c r="E118" s="29"/>
      <c r="F118" s="22" t="str">
        <f>F10</f>
        <v>Štúrova ulica č. 9, Bratislava</v>
      </c>
      <c r="G118" s="29"/>
      <c r="H118" s="29"/>
      <c r="I118" s="89" t="s">
        <v>21</v>
      </c>
      <c r="J118" s="52" t="str">
        <f>IF(J10="","",J10)</f>
        <v>28. 10. 2020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6.95" customHeight="1">
      <c r="A119" s="29"/>
      <c r="B119" s="30"/>
      <c r="C119" s="29"/>
      <c r="D119" s="29"/>
      <c r="E119" s="29"/>
      <c r="F119" s="29"/>
      <c r="G119" s="29"/>
      <c r="H119" s="29"/>
      <c r="I119" s="88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27.95" customHeight="1">
      <c r="A120" s="29"/>
      <c r="B120" s="30"/>
      <c r="C120" s="24" t="s">
        <v>23</v>
      </c>
      <c r="D120" s="29"/>
      <c r="E120" s="29"/>
      <c r="F120" s="22" t="str">
        <f>E13</f>
        <v>UK v Bratislave, Rektorát</v>
      </c>
      <c r="G120" s="29"/>
      <c r="H120" s="29"/>
      <c r="I120" s="89" t="s">
        <v>29</v>
      </c>
      <c r="J120" s="27" t="str">
        <f>E19</f>
        <v>Ing. Arch Milan Andráš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2" customHeight="1">
      <c r="A121" s="29"/>
      <c r="B121" s="30"/>
      <c r="C121" s="24" t="s">
        <v>27</v>
      </c>
      <c r="D121" s="29"/>
      <c r="E121" s="29"/>
      <c r="F121" s="22" t="str">
        <f>IF(E16="","",E16)</f>
        <v>Vyplň údaj</v>
      </c>
      <c r="G121" s="29"/>
      <c r="H121" s="29"/>
      <c r="I121" s="89" t="s">
        <v>32</v>
      </c>
      <c r="J121" s="27" t="str">
        <f>E22</f>
        <v>Bc. Zoltán Sándor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0.35" customHeight="1">
      <c r="A122" s="29"/>
      <c r="B122" s="30"/>
      <c r="C122" s="29"/>
      <c r="D122" s="29"/>
      <c r="E122" s="29"/>
      <c r="F122" s="29"/>
      <c r="G122" s="29"/>
      <c r="H122" s="29"/>
      <c r="I122" s="88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11" customFormat="1" ht="29.25" customHeight="1">
      <c r="A123" s="131"/>
      <c r="B123" s="132"/>
      <c r="C123" s="133" t="s">
        <v>101</v>
      </c>
      <c r="D123" s="134" t="s">
        <v>60</v>
      </c>
      <c r="E123" s="134" t="s">
        <v>56</v>
      </c>
      <c r="F123" s="134" t="s">
        <v>57</v>
      </c>
      <c r="G123" s="134" t="s">
        <v>102</v>
      </c>
      <c r="H123" s="134" t="s">
        <v>103</v>
      </c>
      <c r="I123" s="135" t="s">
        <v>104</v>
      </c>
      <c r="J123" s="136" t="s">
        <v>85</v>
      </c>
      <c r="K123" s="137" t="s">
        <v>105</v>
      </c>
      <c r="L123" s="138"/>
      <c r="M123" s="59" t="s">
        <v>1</v>
      </c>
      <c r="N123" s="60" t="s">
        <v>39</v>
      </c>
      <c r="O123" s="60" t="s">
        <v>106</v>
      </c>
      <c r="P123" s="60" t="s">
        <v>107</v>
      </c>
      <c r="Q123" s="60" t="s">
        <v>108</v>
      </c>
      <c r="R123" s="60" t="s">
        <v>109</v>
      </c>
      <c r="S123" s="60" t="s">
        <v>110</v>
      </c>
      <c r="T123" s="61" t="s">
        <v>111</v>
      </c>
      <c r="U123" s="131"/>
      <c r="V123" s="131"/>
      <c r="W123" s="131"/>
      <c r="X123" s="131"/>
      <c r="Y123" s="131"/>
      <c r="Z123" s="131"/>
      <c r="AA123" s="131"/>
      <c r="AB123" s="131"/>
      <c r="AC123" s="131"/>
      <c r="AD123" s="131"/>
      <c r="AE123" s="131"/>
    </row>
    <row r="124" spans="1:65" s="2" customFormat="1" ht="22.9" customHeight="1">
      <c r="A124" s="29"/>
      <c r="B124" s="30"/>
      <c r="C124" s="66" t="s">
        <v>86</v>
      </c>
      <c r="D124" s="29"/>
      <c r="E124" s="29"/>
      <c r="F124" s="29"/>
      <c r="G124" s="29"/>
      <c r="H124" s="29"/>
      <c r="I124" s="88"/>
      <c r="J124" s="139">
        <f>BK124</f>
        <v>0</v>
      </c>
      <c r="K124" s="29"/>
      <c r="L124" s="30"/>
      <c r="M124" s="62"/>
      <c r="N124" s="53"/>
      <c r="O124" s="63"/>
      <c r="P124" s="140">
        <f>P125+P256+P258</f>
        <v>0</v>
      </c>
      <c r="Q124" s="63"/>
      <c r="R124" s="140">
        <f>R125+R256+R258</f>
        <v>0.48971779999999998</v>
      </c>
      <c r="S124" s="63"/>
      <c r="T124" s="141">
        <f>T125+T256+T258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74</v>
      </c>
      <c r="AU124" s="14" t="s">
        <v>87</v>
      </c>
      <c r="BK124" s="142">
        <f>BK125+BK256+BK258</f>
        <v>0</v>
      </c>
    </row>
    <row r="125" spans="1:65" s="12" customFormat="1" ht="25.9" customHeight="1">
      <c r="B125" s="143"/>
      <c r="D125" s="144" t="s">
        <v>74</v>
      </c>
      <c r="E125" s="145" t="s">
        <v>112</v>
      </c>
      <c r="F125" s="145" t="s">
        <v>113</v>
      </c>
      <c r="I125" s="146"/>
      <c r="J125" s="130">
        <f>BK125</f>
        <v>0</v>
      </c>
      <c r="L125" s="143"/>
      <c r="M125" s="147"/>
      <c r="N125" s="148"/>
      <c r="O125" s="148"/>
      <c r="P125" s="149">
        <f>P126+P135+P151+P172+P195+P204+P211+P217+P221</f>
        <v>0</v>
      </c>
      <c r="Q125" s="148"/>
      <c r="R125" s="149">
        <f>R126+R135+R151+R172+R195+R204+R211+R217+R221</f>
        <v>0.48971779999999998</v>
      </c>
      <c r="S125" s="148"/>
      <c r="T125" s="150">
        <f>T126+T135+T151+T172+T195+T204+T211+T217+T221</f>
        <v>0</v>
      </c>
      <c r="AR125" s="144" t="s">
        <v>114</v>
      </c>
      <c r="AT125" s="151" t="s">
        <v>74</v>
      </c>
      <c r="AU125" s="151" t="s">
        <v>75</v>
      </c>
      <c r="AY125" s="144" t="s">
        <v>115</v>
      </c>
      <c r="BK125" s="152">
        <f>BK126+BK135+BK151+BK172+BK195+BK204+BK211+BK217+BK221</f>
        <v>0</v>
      </c>
    </row>
    <row r="126" spans="1:65" s="12" customFormat="1" ht="22.9" customHeight="1">
      <c r="B126" s="143"/>
      <c r="D126" s="144" t="s">
        <v>74</v>
      </c>
      <c r="E126" s="153" t="s">
        <v>116</v>
      </c>
      <c r="F126" s="153" t="s">
        <v>117</v>
      </c>
      <c r="I126" s="146"/>
      <c r="J126" s="154">
        <f>BK126</f>
        <v>0</v>
      </c>
      <c r="L126" s="143"/>
      <c r="M126" s="147"/>
      <c r="N126" s="148"/>
      <c r="O126" s="148"/>
      <c r="P126" s="149">
        <f>SUM(P127:P134)</f>
        <v>0</v>
      </c>
      <c r="Q126" s="148"/>
      <c r="R126" s="149">
        <f>SUM(R127:R134)</f>
        <v>3.8898000000000001E-3</v>
      </c>
      <c r="S126" s="148"/>
      <c r="T126" s="150">
        <f>SUM(T127:T134)</f>
        <v>0</v>
      </c>
      <c r="AR126" s="144" t="s">
        <v>114</v>
      </c>
      <c r="AT126" s="151" t="s">
        <v>74</v>
      </c>
      <c r="AU126" s="151" t="s">
        <v>80</v>
      </c>
      <c r="AY126" s="144" t="s">
        <v>115</v>
      </c>
      <c r="BK126" s="152">
        <f>SUM(BK127:BK134)</f>
        <v>0</v>
      </c>
    </row>
    <row r="127" spans="1:65" s="2" customFormat="1" ht="24" customHeight="1">
      <c r="A127" s="29"/>
      <c r="B127" s="155"/>
      <c r="C127" s="156" t="s">
        <v>80</v>
      </c>
      <c r="D127" s="156" t="s">
        <v>118</v>
      </c>
      <c r="E127" s="157" t="s">
        <v>119</v>
      </c>
      <c r="F127" s="158" t="s">
        <v>120</v>
      </c>
      <c r="G127" s="159" t="s">
        <v>121</v>
      </c>
      <c r="H127" s="160">
        <v>73</v>
      </c>
      <c r="I127" s="161"/>
      <c r="J127" s="162">
        <f t="shared" ref="J127:J134" si="0">ROUND(I127*H127,2)</f>
        <v>0</v>
      </c>
      <c r="K127" s="163"/>
      <c r="L127" s="30"/>
      <c r="M127" s="164" t="s">
        <v>1</v>
      </c>
      <c r="N127" s="165" t="s">
        <v>41</v>
      </c>
      <c r="O127" s="55"/>
      <c r="P127" s="166">
        <f t="shared" ref="P127:P134" si="1">O127*H127</f>
        <v>0</v>
      </c>
      <c r="Q127" s="166">
        <v>0</v>
      </c>
      <c r="R127" s="166">
        <f t="shared" ref="R127:R134" si="2">Q127*H127</f>
        <v>0</v>
      </c>
      <c r="S127" s="166">
        <v>0</v>
      </c>
      <c r="T127" s="167">
        <f t="shared" ref="T127:T134" si="3"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8" t="s">
        <v>122</v>
      </c>
      <c r="AT127" s="168" t="s">
        <v>118</v>
      </c>
      <c r="AU127" s="168" t="s">
        <v>114</v>
      </c>
      <c r="AY127" s="14" t="s">
        <v>115</v>
      </c>
      <c r="BE127" s="169">
        <f t="shared" ref="BE127:BE134" si="4">IF(N127="základná",J127,0)</f>
        <v>0</v>
      </c>
      <c r="BF127" s="169">
        <f t="shared" ref="BF127:BF134" si="5">IF(N127="znížená",J127,0)</f>
        <v>0</v>
      </c>
      <c r="BG127" s="169">
        <f t="shared" ref="BG127:BG134" si="6">IF(N127="zákl. prenesená",J127,0)</f>
        <v>0</v>
      </c>
      <c r="BH127" s="169">
        <f t="shared" ref="BH127:BH134" si="7">IF(N127="zníž. prenesená",J127,0)</f>
        <v>0</v>
      </c>
      <c r="BI127" s="169">
        <f t="shared" ref="BI127:BI134" si="8">IF(N127="nulová",J127,0)</f>
        <v>0</v>
      </c>
      <c r="BJ127" s="14" t="s">
        <v>114</v>
      </c>
      <c r="BK127" s="169">
        <f t="shared" ref="BK127:BK134" si="9">ROUND(I127*H127,2)</f>
        <v>0</v>
      </c>
      <c r="BL127" s="14" t="s">
        <v>122</v>
      </c>
      <c r="BM127" s="168" t="s">
        <v>123</v>
      </c>
    </row>
    <row r="128" spans="1:65" s="2" customFormat="1" ht="24" customHeight="1">
      <c r="A128" s="29"/>
      <c r="B128" s="155"/>
      <c r="C128" s="170" t="s">
        <v>114</v>
      </c>
      <c r="D128" s="170" t="s">
        <v>124</v>
      </c>
      <c r="E128" s="171" t="s">
        <v>125</v>
      </c>
      <c r="F128" s="172" t="s">
        <v>126</v>
      </c>
      <c r="G128" s="173" t="s">
        <v>121</v>
      </c>
      <c r="H128" s="174">
        <v>35.700000000000003</v>
      </c>
      <c r="I128" s="175"/>
      <c r="J128" s="176">
        <f t="shared" si="0"/>
        <v>0</v>
      </c>
      <c r="K128" s="177"/>
      <c r="L128" s="178"/>
      <c r="M128" s="179" t="s">
        <v>1</v>
      </c>
      <c r="N128" s="180" t="s">
        <v>41</v>
      </c>
      <c r="O128" s="55"/>
      <c r="P128" s="166">
        <f t="shared" si="1"/>
        <v>0</v>
      </c>
      <c r="Q128" s="166">
        <v>1.0000000000000001E-5</v>
      </c>
      <c r="R128" s="166">
        <f t="shared" si="2"/>
        <v>3.5700000000000006E-4</v>
      </c>
      <c r="S128" s="166">
        <v>0</v>
      </c>
      <c r="T128" s="167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8" t="s">
        <v>127</v>
      </c>
      <c r="AT128" s="168" t="s">
        <v>124</v>
      </c>
      <c r="AU128" s="168" t="s">
        <v>114</v>
      </c>
      <c r="AY128" s="14" t="s">
        <v>115</v>
      </c>
      <c r="BE128" s="169">
        <f t="shared" si="4"/>
        <v>0</v>
      </c>
      <c r="BF128" s="169">
        <f t="shared" si="5"/>
        <v>0</v>
      </c>
      <c r="BG128" s="169">
        <f t="shared" si="6"/>
        <v>0</v>
      </c>
      <c r="BH128" s="169">
        <f t="shared" si="7"/>
        <v>0</v>
      </c>
      <c r="BI128" s="169">
        <f t="shared" si="8"/>
        <v>0</v>
      </c>
      <c r="BJ128" s="14" t="s">
        <v>114</v>
      </c>
      <c r="BK128" s="169">
        <f t="shared" si="9"/>
        <v>0</v>
      </c>
      <c r="BL128" s="14" t="s">
        <v>122</v>
      </c>
      <c r="BM128" s="168" t="s">
        <v>128</v>
      </c>
    </row>
    <row r="129" spans="1:65" s="2" customFormat="1" ht="24" customHeight="1">
      <c r="A129" s="29"/>
      <c r="B129" s="155"/>
      <c r="C129" s="170" t="s">
        <v>129</v>
      </c>
      <c r="D129" s="170" t="s">
        <v>124</v>
      </c>
      <c r="E129" s="171" t="s">
        <v>130</v>
      </c>
      <c r="F129" s="172" t="s">
        <v>131</v>
      </c>
      <c r="G129" s="173" t="s">
        <v>121</v>
      </c>
      <c r="H129" s="174">
        <v>25.5</v>
      </c>
      <c r="I129" s="175"/>
      <c r="J129" s="176">
        <f t="shared" si="0"/>
        <v>0</v>
      </c>
      <c r="K129" s="177"/>
      <c r="L129" s="178"/>
      <c r="M129" s="179" t="s">
        <v>1</v>
      </c>
      <c r="N129" s="180" t="s">
        <v>41</v>
      </c>
      <c r="O129" s="55"/>
      <c r="P129" s="166">
        <f t="shared" si="1"/>
        <v>0</v>
      </c>
      <c r="Q129" s="166">
        <v>4.0000000000000003E-5</v>
      </c>
      <c r="R129" s="166">
        <f t="shared" si="2"/>
        <v>1.0200000000000001E-3</v>
      </c>
      <c r="S129" s="166">
        <v>0</v>
      </c>
      <c r="T129" s="167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8" t="s">
        <v>127</v>
      </c>
      <c r="AT129" s="168" t="s">
        <v>124</v>
      </c>
      <c r="AU129" s="168" t="s">
        <v>114</v>
      </c>
      <c r="AY129" s="14" t="s">
        <v>115</v>
      </c>
      <c r="BE129" s="169">
        <f t="shared" si="4"/>
        <v>0</v>
      </c>
      <c r="BF129" s="169">
        <f t="shared" si="5"/>
        <v>0</v>
      </c>
      <c r="BG129" s="169">
        <f t="shared" si="6"/>
        <v>0</v>
      </c>
      <c r="BH129" s="169">
        <f t="shared" si="7"/>
        <v>0</v>
      </c>
      <c r="BI129" s="169">
        <f t="shared" si="8"/>
        <v>0</v>
      </c>
      <c r="BJ129" s="14" t="s">
        <v>114</v>
      </c>
      <c r="BK129" s="169">
        <f t="shared" si="9"/>
        <v>0</v>
      </c>
      <c r="BL129" s="14" t="s">
        <v>122</v>
      </c>
      <c r="BM129" s="168" t="s">
        <v>132</v>
      </c>
    </row>
    <row r="130" spans="1:65" s="2" customFormat="1" ht="24" customHeight="1">
      <c r="A130" s="29"/>
      <c r="B130" s="155"/>
      <c r="C130" s="170" t="s">
        <v>133</v>
      </c>
      <c r="D130" s="170" t="s">
        <v>124</v>
      </c>
      <c r="E130" s="171" t="s">
        <v>134</v>
      </c>
      <c r="F130" s="172" t="s">
        <v>135</v>
      </c>
      <c r="G130" s="173" t="s">
        <v>121</v>
      </c>
      <c r="H130" s="174">
        <v>10.199999999999999</v>
      </c>
      <c r="I130" s="175"/>
      <c r="J130" s="176">
        <f t="shared" si="0"/>
        <v>0</v>
      </c>
      <c r="K130" s="177"/>
      <c r="L130" s="178"/>
      <c r="M130" s="179" t="s">
        <v>1</v>
      </c>
      <c r="N130" s="180" t="s">
        <v>41</v>
      </c>
      <c r="O130" s="55"/>
      <c r="P130" s="166">
        <f t="shared" si="1"/>
        <v>0</v>
      </c>
      <c r="Q130" s="166">
        <v>5.0000000000000002E-5</v>
      </c>
      <c r="R130" s="166">
        <f t="shared" si="2"/>
        <v>5.1000000000000004E-4</v>
      </c>
      <c r="S130" s="166">
        <v>0</v>
      </c>
      <c r="T130" s="167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8" t="s">
        <v>127</v>
      </c>
      <c r="AT130" s="168" t="s">
        <v>124</v>
      </c>
      <c r="AU130" s="168" t="s">
        <v>114</v>
      </c>
      <c r="AY130" s="14" t="s">
        <v>115</v>
      </c>
      <c r="BE130" s="169">
        <f t="shared" si="4"/>
        <v>0</v>
      </c>
      <c r="BF130" s="169">
        <f t="shared" si="5"/>
        <v>0</v>
      </c>
      <c r="BG130" s="169">
        <f t="shared" si="6"/>
        <v>0</v>
      </c>
      <c r="BH130" s="169">
        <f t="shared" si="7"/>
        <v>0</v>
      </c>
      <c r="BI130" s="169">
        <f t="shared" si="8"/>
        <v>0</v>
      </c>
      <c r="BJ130" s="14" t="s">
        <v>114</v>
      </c>
      <c r="BK130" s="169">
        <f t="shared" si="9"/>
        <v>0</v>
      </c>
      <c r="BL130" s="14" t="s">
        <v>122</v>
      </c>
      <c r="BM130" s="168" t="s">
        <v>136</v>
      </c>
    </row>
    <row r="131" spans="1:65" s="2" customFormat="1" ht="24" customHeight="1">
      <c r="A131" s="29"/>
      <c r="B131" s="155"/>
      <c r="C131" s="170" t="s">
        <v>137</v>
      </c>
      <c r="D131" s="170" t="s">
        <v>124</v>
      </c>
      <c r="E131" s="171" t="s">
        <v>138</v>
      </c>
      <c r="F131" s="172" t="s">
        <v>139</v>
      </c>
      <c r="G131" s="173" t="s">
        <v>121</v>
      </c>
      <c r="H131" s="174">
        <v>3.06</v>
      </c>
      <c r="I131" s="175"/>
      <c r="J131" s="176">
        <f t="shared" si="0"/>
        <v>0</v>
      </c>
      <c r="K131" s="177"/>
      <c r="L131" s="178"/>
      <c r="M131" s="179" t="s">
        <v>1</v>
      </c>
      <c r="N131" s="180" t="s">
        <v>41</v>
      </c>
      <c r="O131" s="55"/>
      <c r="P131" s="166">
        <f t="shared" si="1"/>
        <v>0</v>
      </c>
      <c r="Q131" s="166">
        <v>1E-4</v>
      </c>
      <c r="R131" s="166">
        <f t="shared" si="2"/>
        <v>3.0600000000000001E-4</v>
      </c>
      <c r="S131" s="166">
        <v>0</v>
      </c>
      <c r="T131" s="167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8" t="s">
        <v>127</v>
      </c>
      <c r="AT131" s="168" t="s">
        <v>124</v>
      </c>
      <c r="AU131" s="168" t="s">
        <v>114</v>
      </c>
      <c r="AY131" s="14" t="s">
        <v>115</v>
      </c>
      <c r="BE131" s="169">
        <f t="shared" si="4"/>
        <v>0</v>
      </c>
      <c r="BF131" s="169">
        <f t="shared" si="5"/>
        <v>0</v>
      </c>
      <c r="BG131" s="169">
        <f t="shared" si="6"/>
        <v>0</v>
      </c>
      <c r="BH131" s="169">
        <f t="shared" si="7"/>
        <v>0</v>
      </c>
      <c r="BI131" s="169">
        <f t="shared" si="8"/>
        <v>0</v>
      </c>
      <c r="BJ131" s="14" t="s">
        <v>114</v>
      </c>
      <c r="BK131" s="169">
        <f t="shared" si="9"/>
        <v>0</v>
      </c>
      <c r="BL131" s="14" t="s">
        <v>122</v>
      </c>
      <c r="BM131" s="168" t="s">
        <v>140</v>
      </c>
    </row>
    <row r="132" spans="1:65" s="2" customFormat="1" ht="24" customHeight="1">
      <c r="A132" s="29"/>
      <c r="B132" s="155"/>
      <c r="C132" s="156" t="s">
        <v>141</v>
      </c>
      <c r="D132" s="156" t="s">
        <v>118</v>
      </c>
      <c r="E132" s="157" t="s">
        <v>142</v>
      </c>
      <c r="F132" s="158" t="s">
        <v>143</v>
      </c>
      <c r="G132" s="159" t="s">
        <v>121</v>
      </c>
      <c r="H132" s="160">
        <v>42</v>
      </c>
      <c r="I132" s="161"/>
      <c r="J132" s="162">
        <f t="shared" si="0"/>
        <v>0</v>
      </c>
      <c r="K132" s="163"/>
      <c r="L132" s="30"/>
      <c r="M132" s="164" t="s">
        <v>1</v>
      </c>
      <c r="N132" s="165" t="s">
        <v>41</v>
      </c>
      <c r="O132" s="55"/>
      <c r="P132" s="166">
        <f t="shared" si="1"/>
        <v>0</v>
      </c>
      <c r="Q132" s="166">
        <v>2.0000000000000002E-5</v>
      </c>
      <c r="R132" s="166">
        <f t="shared" si="2"/>
        <v>8.4000000000000003E-4</v>
      </c>
      <c r="S132" s="166">
        <v>0</v>
      </c>
      <c r="T132" s="167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8" t="s">
        <v>122</v>
      </c>
      <c r="AT132" s="168" t="s">
        <v>118</v>
      </c>
      <c r="AU132" s="168" t="s">
        <v>114</v>
      </c>
      <c r="AY132" s="14" t="s">
        <v>115</v>
      </c>
      <c r="BE132" s="169">
        <f t="shared" si="4"/>
        <v>0</v>
      </c>
      <c r="BF132" s="169">
        <f t="shared" si="5"/>
        <v>0</v>
      </c>
      <c r="BG132" s="169">
        <f t="shared" si="6"/>
        <v>0</v>
      </c>
      <c r="BH132" s="169">
        <f t="shared" si="7"/>
        <v>0</v>
      </c>
      <c r="BI132" s="169">
        <f t="shared" si="8"/>
        <v>0</v>
      </c>
      <c r="BJ132" s="14" t="s">
        <v>114</v>
      </c>
      <c r="BK132" s="169">
        <f t="shared" si="9"/>
        <v>0</v>
      </c>
      <c r="BL132" s="14" t="s">
        <v>122</v>
      </c>
      <c r="BM132" s="168" t="s">
        <v>144</v>
      </c>
    </row>
    <row r="133" spans="1:65" s="2" customFormat="1" ht="24" customHeight="1">
      <c r="A133" s="29"/>
      <c r="B133" s="155"/>
      <c r="C133" s="170" t="s">
        <v>145</v>
      </c>
      <c r="D133" s="170" t="s">
        <v>124</v>
      </c>
      <c r="E133" s="171" t="s">
        <v>146</v>
      </c>
      <c r="F133" s="172" t="s">
        <v>147</v>
      </c>
      <c r="G133" s="173" t="s">
        <v>121</v>
      </c>
      <c r="H133" s="174">
        <v>42.84</v>
      </c>
      <c r="I133" s="175"/>
      <c r="J133" s="176">
        <f t="shared" si="0"/>
        <v>0</v>
      </c>
      <c r="K133" s="177"/>
      <c r="L133" s="178"/>
      <c r="M133" s="179" t="s">
        <v>1</v>
      </c>
      <c r="N133" s="180" t="s">
        <v>41</v>
      </c>
      <c r="O133" s="55"/>
      <c r="P133" s="166">
        <f t="shared" si="1"/>
        <v>0</v>
      </c>
      <c r="Q133" s="166">
        <v>2.0000000000000002E-5</v>
      </c>
      <c r="R133" s="166">
        <f t="shared" si="2"/>
        <v>8.5680000000000012E-4</v>
      </c>
      <c r="S133" s="166">
        <v>0</v>
      </c>
      <c r="T133" s="167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8" t="s">
        <v>127</v>
      </c>
      <c r="AT133" s="168" t="s">
        <v>124</v>
      </c>
      <c r="AU133" s="168" t="s">
        <v>114</v>
      </c>
      <c r="AY133" s="14" t="s">
        <v>115</v>
      </c>
      <c r="BE133" s="169">
        <f t="shared" si="4"/>
        <v>0</v>
      </c>
      <c r="BF133" s="169">
        <f t="shared" si="5"/>
        <v>0</v>
      </c>
      <c r="BG133" s="169">
        <f t="shared" si="6"/>
        <v>0</v>
      </c>
      <c r="BH133" s="169">
        <f t="shared" si="7"/>
        <v>0</v>
      </c>
      <c r="BI133" s="169">
        <f t="shared" si="8"/>
        <v>0</v>
      </c>
      <c r="BJ133" s="14" t="s">
        <v>114</v>
      </c>
      <c r="BK133" s="169">
        <f t="shared" si="9"/>
        <v>0</v>
      </c>
      <c r="BL133" s="14" t="s">
        <v>122</v>
      </c>
      <c r="BM133" s="168" t="s">
        <v>148</v>
      </c>
    </row>
    <row r="134" spans="1:65" s="2" customFormat="1" ht="24" customHeight="1">
      <c r="A134" s="29"/>
      <c r="B134" s="155"/>
      <c r="C134" s="156" t="s">
        <v>149</v>
      </c>
      <c r="D134" s="156" t="s">
        <v>118</v>
      </c>
      <c r="E134" s="157" t="s">
        <v>150</v>
      </c>
      <c r="F134" s="158" t="s">
        <v>151</v>
      </c>
      <c r="G134" s="159" t="s">
        <v>152</v>
      </c>
      <c r="H134" s="181"/>
      <c r="I134" s="161"/>
      <c r="J134" s="162">
        <f t="shared" si="0"/>
        <v>0</v>
      </c>
      <c r="K134" s="163"/>
      <c r="L134" s="30"/>
      <c r="M134" s="164" t="s">
        <v>1</v>
      </c>
      <c r="N134" s="165" t="s">
        <v>41</v>
      </c>
      <c r="O134" s="55"/>
      <c r="P134" s="166">
        <f t="shared" si="1"/>
        <v>0</v>
      </c>
      <c r="Q134" s="166">
        <v>0</v>
      </c>
      <c r="R134" s="166">
        <f t="shared" si="2"/>
        <v>0</v>
      </c>
      <c r="S134" s="166">
        <v>0</v>
      </c>
      <c r="T134" s="167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8" t="s">
        <v>122</v>
      </c>
      <c r="AT134" s="168" t="s">
        <v>118</v>
      </c>
      <c r="AU134" s="168" t="s">
        <v>114</v>
      </c>
      <c r="AY134" s="14" t="s">
        <v>115</v>
      </c>
      <c r="BE134" s="169">
        <f t="shared" si="4"/>
        <v>0</v>
      </c>
      <c r="BF134" s="169">
        <f t="shared" si="5"/>
        <v>0</v>
      </c>
      <c r="BG134" s="169">
        <f t="shared" si="6"/>
        <v>0</v>
      </c>
      <c r="BH134" s="169">
        <f t="shared" si="7"/>
        <v>0</v>
      </c>
      <c r="BI134" s="169">
        <f t="shared" si="8"/>
        <v>0</v>
      </c>
      <c r="BJ134" s="14" t="s">
        <v>114</v>
      </c>
      <c r="BK134" s="169">
        <f t="shared" si="9"/>
        <v>0</v>
      </c>
      <c r="BL134" s="14" t="s">
        <v>122</v>
      </c>
      <c r="BM134" s="168" t="s">
        <v>153</v>
      </c>
    </row>
    <row r="135" spans="1:65" s="12" customFormat="1" ht="22.9" customHeight="1">
      <c r="B135" s="143"/>
      <c r="D135" s="144" t="s">
        <v>74</v>
      </c>
      <c r="E135" s="153" t="s">
        <v>154</v>
      </c>
      <c r="F135" s="153" t="s">
        <v>155</v>
      </c>
      <c r="I135" s="146"/>
      <c r="J135" s="154">
        <f>BK135</f>
        <v>0</v>
      </c>
      <c r="L135" s="143"/>
      <c r="M135" s="147"/>
      <c r="N135" s="148"/>
      <c r="O135" s="148"/>
      <c r="P135" s="149">
        <f>SUM(P136:P150)</f>
        <v>0</v>
      </c>
      <c r="Q135" s="148"/>
      <c r="R135" s="149">
        <f>SUM(R136:R150)</f>
        <v>4.5710000000000001E-2</v>
      </c>
      <c r="S135" s="148"/>
      <c r="T135" s="150">
        <f>SUM(T136:T150)</f>
        <v>0</v>
      </c>
      <c r="AR135" s="144" t="s">
        <v>114</v>
      </c>
      <c r="AT135" s="151" t="s">
        <v>74</v>
      </c>
      <c r="AU135" s="151" t="s">
        <v>80</v>
      </c>
      <c r="AY135" s="144" t="s">
        <v>115</v>
      </c>
      <c r="BK135" s="152">
        <f>SUM(BK136:BK150)</f>
        <v>0</v>
      </c>
    </row>
    <row r="136" spans="1:65" s="2" customFormat="1" ht="16.5" customHeight="1">
      <c r="A136" s="29"/>
      <c r="B136" s="155"/>
      <c r="C136" s="156" t="s">
        <v>156</v>
      </c>
      <c r="D136" s="156" t="s">
        <v>118</v>
      </c>
      <c r="E136" s="157" t="s">
        <v>157</v>
      </c>
      <c r="F136" s="158" t="s">
        <v>158</v>
      </c>
      <c r="G136" s="159" t="s">
        <v>121</v>
      </c>
      <c r="H136" s="160">
        <v>10</v>
      </c>
      <c r="I136" s="161"/>
      <c r="J136" s="162">
        <f t="shared" ref="J136:J150" si="10">ROUND(I136*H136,2)</f>
        <v>0</v>
      </c>
      <c r="K136" s="163"/>
      <c r="L136" s="30"/>
      <c r="M136" s="164" t="s">
        <v>1</v>
      </c>
      <c r="N136" s="165" t="s">
        <v>41</v>
      </c>
      <c r="O136" s="55"/>
      <c r="P136" s="166">
        <f t="shared" ref="P136:P150" si="11">O136*H136</f>
        <v>0</v>
      </c>
      <c r="Q136" s="166">
        <v>1.17E-3</v>
      </c>
      <c r="R136" s="166">
        <f t="shared" ref="R136:R150" si="12">Q136*H136</f>
        <v>1.17E-2</v>
      </c>
      <c r="S136" s="166">
        <v>0</v>
      </c>
      <c r="T136" s="167">
        <f t="shared" ref="T136:T150" si="13"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8" t="s">
        <v>122</v>
      </c>
      <c r="AT136" s="168" t="s">
        <v>118</v>
      </c>
      <c r="AU136" s="168" t="s">
        <v>114</v>
      </c>
      <c r="AY136" s="14" t="s">
        <v>115</v>
      </c>
      <c r="BE136" s="169">
        <f t="shared" ref="BE136:BE150" si="14">IF(N136="základná",J136,0)</f>
        <v>0</v>
      </c>
      <c r="BF136" s="169">
        <f t="shared" ref="BF136:BF150" si="15">IF(N136="znížená",J136,0)</f>
        <v>0</v>
      </c>
      <c r="BG136" s="169">
        <f t="shared" ref="BG136:BG150" si="16">IF(N136="zákl. prenesená",J136,0)</f>
        <v>0</v>
      </c>
      <c r="BH136" s="169">
        <f t="shared" ref="BH136:BH150" si="17">IF(N136="zníž. prenesená",J136,0)</f>
        <v>0</v>
      </c>
      <c r="BI136" s="169">
        <f t="shared" ref="BI136:BI150" si="18">IF(N136="nulová",J136,0)</f>
        <v>0</v>
      </c>
      <c r="BJ136" s="14" t="s">
        <v>114</v>
      </c>
      <c r="BK136" s="169">
        <f t="shared" ref="BK136:BK150" si="19">ROUND(I136*H136,2)</f>
        <v>0</v>
      </c>
      <c r="BL136" s="14" t="s">
        <v>122</v>
      </c>
      <c r="BM136" s="168" t="s">
        <v>159</v>
      </c>
    </row>
    <row r="137" spans="1:65" s="2" customFormat="1" ht="16.5" customHeight="1">
      <c r="A137" s="29"/>
      <c r="B137" s="155"/>
      <c r="C137" s="156" t="s">
        <v>160</v>
      </c>
      <c r="D137" s="156" t="s">
        <v>118</v>
      </c>
      <c r="E137" s="157" t="s">
        <v>161</v>
      </c>
      <c r="F137" s="158" t="s">
        <v>162</v>
      </c>
      <c r="G137" s="159" t="s">
        <v>121</v>
      </c>
      <c r="H137" s="160">
        <v>14</v>
      </c>
      <c r="I137" s="161"/>
      <c r="J137" s="162">
        <f t="shared" si="10"/>
        <v>0</v>
      </c>
      <c r="K137" s="163"/>
      <c r="L137" s="30"/>
      <c r="M137" s="164" t="s">
        <v>1</v>
      </c>
      <c r="N137" s="165" t="s">
        <v>41</v>
      </c>
      <c r="O137" s="55"/>
      <c r="P137" s="166">
        <f t="shared" si="11"/>
        <v>0</v>
      </c>
      <c r="Q137" s="166">
        <v>1.6299999999999999E-3</v>
      </c>
      <c r="R137" s="166">
        <f t="shared" si="12"/>
        <v>2.282E-2</v>
      </c>
      <c r="S137" s="166">
        <v>0</v>
      </c>
      <c r="T137" s="167">
        <f t="shared" si="1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8" t="s">
        <v>122</v>
      </c>
      <c r="AT137" s="168" t="s">
        <v>118</v>
      </c>
      <c r="AU137" s="168" t="s">
        <v>114</v>
      </c>
      <c r="AY137" s="14" t="s">
        <v>115</v>
      </c>
      <c r="BE137" s="169">
        <f t="shared" si="14"/>
        <v>0</v>
      </c>
      <c r="BF137" s="169">
        <f t="shared" si="15"/>
        <v>0</v>
      </c>
      <c r="BG137" s="169">
        <f t="shared" si="16"/>
        <v>0</v>
      </c>
      <c r="BH137" s="169">
        <f t="shared" si="17"/>
        <v>0</v>
      </c>
      <c r="BI137" s="169">
        <f t="shared" si="18"/>
        <v>0</v>
      </c>
      <c r="BJ137" s="14" t="s">
        <v>114</v>
      </c>
      <c r="BK137" s="169">
        <f t="shared" si="19"/>
        <v>0</v>
      </c>
      <c r="BL137" s="14" t="s">
        <v>122</v>
      </c>
      <c r="BM137" s="168" t="s">
        <v>163</v>
      </c>
    </row>
    <row r="138" spans="1:65" s="2" customFormat="1" ht="24" customHeight="1">
      <c r="A138" s="29"/>
      <c r="B138" s="155"/>
      <c r="C138" s="156" t="s">
        <v>164</v>
      </c>
      <c r="D138" s="156" t="s">
        <v>118</v>
      </c>
      <c r="E138" s="157" t="s">
        <v>165</v>
      </c>
      <c r="F138" s="158" t="s">
        <v>166</v>
      </c>
      <c r="G138" s="159" t="s">
        <v>167</v>
      </c>
      <c r="H138" s="160">
        <v>1</v>
      </c>
      <c r="I138" s="161"/>
      <c r="J138" s="162">
        <f t="shared" si="10"/>
        <v>0</v>
      </c>
      <c r="K138" s="163"/>
      <c r="L138" s="30"/>
      <c r="M138" s="164" t="s">
        <v>1</v>
      </c>
      <c r="N138" s="165" t="s">
        <v>41</v>
      </c>
      <c r="O138" s="55"/>
      <c r="P138" s="166">
        <f t="shared" si="11"/>
        <v>0</v>
      </c>
      <c r="Q138" s="166">
        <v>2.5000000000000001E-4</v>
      </c>
      <c r="R138" s="166">
        <f t="shared" si="12"/>
        <v>2.5000000000000001E-4</v>
      </c>
      <c r="S138" s="166">
        <v>0</v>
      </c>
      <c r="T138" s="167">
        <f t="shared" si="1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8" t="s">
        <v>122</v>
      </c>
      <c r="AT138" s="168" t="s">
        <v>118</v>
      </c>
      <c r="AU138" s="168" t="s">
        <v>114</v>
      </c>
      <c r="AY138" s="14" t="s">
        <v>115</v>
      </c>
      <c r="BE138" s="169">
        <f t="shared" si="14"/>
        <v>0</v>
      </c>
      <c r="BF138" s="169">
        <f t="shared" si="15"/>
        <v>0</v>
      </c>
      <c r="BG138" s="169">
        <f t="shared" si="16"/>
        <v>0</v>
      </c>
      <c r="BH138" s="169">
        <f t="shared" si="17"/>
        <v>0</v>
      </c>
      <c r="BI138" s="169">
        <f t="shared" si="18"/>
        <v>0</v>
      </c>
      <c r="BJ138" s="14" t="s">
        <v>114</v>
      </c>
      <c r="BK138" s="169">
        <f t="shared" si="19"/>
        <v>0</v>
      </c>
      <c r="BL138" s="14" t="s">
        <v>122</v>
      </c>
      <c r="BM138" s="168" t="s">
        <v>168</v>
      </c>
    </row>
    <row r="139" spans="1:65" s="2" customFormat="1" ht="16.5" customHeight="1">
      <c r="A139" s="29"/>
      <c r="B139" s="155"/>
      <c r="C139" s="156" t="s">
        <v>169</v>
      </c>
      <c r="D139" s="156" t="s">
        <v>118</v>
      </c>
      <c r="E139" s="157" t="s">
        <v>170</v>
      </c>
      <c r="F139" s="158" t="s">
        <v>171</v>
      </c>
      <c r="G139" s="159" t="s">
        <v>172</v>
      </c>
      <c r="H139" s="160">
        <v>1</v>
      </c>
      <c r="I139" s="161"/>
      <c r="J139" s="162">
        <f t="shared" si="10"/>
        <v>0</v>
      </c>
      <c r="K139" s="163"/>
      <c r="L139" s="30"/>
      <c r="M139" s="164" t="s">
        <v>1</v>
      </c>
      <c r="N139" s="165" t="s">
        <v>41</v>
      </c>
      <c r="O139" s="55"/>
      <c r="P139" s="166">
        <f t="shared" si="11"/>
        <v>0</v>
      </c>
      <c r="Q139" s="166">
        <v>2.5000000000000001E-4</v>
      </c>
      <c r="R139" s="166">
        <f t="shared" si="12"/>
        <v>2.5000000000000001E-4</v>
      </c>
      <c r="S139" s="166">
        <v>0</v>
      </c>
      <c r="T139" s="167">
        <f t="shared" si="1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8" t="s">
        <v>122</v>
      </c>
      <c r="AT139" s="168" t="s">
        <v>118</v>
      </c>
      <c r="AU139" s="168" t="s">
        <v>114</v>
      </c>
      <c r="AY139" s="14" t="s">
        <v>115</v>
      </c>
      <c r="BE139" s="169">
        <f t="shared" si="14"/>
        <v>0</v>
      </c>
      <c r="BF139" s="169">
        <f t="shared" si="15"/>
        <v>0</v>
      </c>
      <c r="BG139" s="169">
        <f t="shared" si="16"/>
        <v>0</v>
      </c>
      <c r="BH139" s="169">
        <f t="shared" si="17"/>
        <v>0</v>
      </c>
      <c r="BI139" s="169">
        <f t="shared" si="18"/>
        <v>0</v>
      </c>
      <c r="BJ139" s="14" t="s">
        <v>114</v>
      </c>
      <c r="BK139" s="169">
        <f t="shared" si="19"/>
        <v>0</v>
      </c>
      <c r="BL139" s="14" t="s">
        <v>122</v>
      </c>
      <c r="BM139" s="168" t="s">
        <v>173</v>
      </c>
    </row>
    <row r="140" spans="1:65" s="2" customFormat="1" ht="24" customHeight="1">
      <c r="A140" s="29"/>
      <c r="B140" s="155"/>
      <c r="C140" s="170" t="s">
        <v>174</v>
      </c>
      <c r="D140" s="170" t="s">
        <v>124</v>
      </c>
      <c r="E140" s="171" t="s">
        <v>175</v>
      </c>
      <c r="F140" s="172" t="s">
        <v>176</v>
      </c>
      <c r="G140" s="173" t="s">
        <v>172</v>
      </c>
      <c r="H140" s="174">
        <v>1</v>
      </c>
      <c r="I140" s="175"/>
      <c r="J140" s="176">
        <f t="shared" si="10"/>
        <v>0</v>
      </c>
      <c r="K140" s="177"/>
      <c r="L140" s="178"/>
      <c r="M140" s="179" t="s">
        <v>1</v>
      </c>
      <c r="N140" s="180" t="s">
        <v>41</v>
      </c>
      <c r="O140" s="55"/>
      <c r="P140" s="166">
        <f t="shared" si="11"/>
        <v>0</v>
      </c>
      <c r="Q140" s="166">
        <v>5.9999999999999995E-4</v>
      </c>
      <c r="R140" s="166">
        <f t="shared" si="12"/>
        <v>5.9999999999999995E-4</v>
      </c>
      <c r="S140" s="166">
        <v>0</v>
      </c>
      <c r="T140" s="167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8" t="s">
        <v>127</v>
      </c>
      <c r="AT140" s="168" t="s">
        <v>124</v>
      </c>
      <c r="AU140" s="168" t="s">
        <v>114</v>
      </c>
      <c r="AY140" s="14" t="s">
        <v>115</v>
      </c>
      <c r="BE140" s="169">
        <f t="shared" si="14"/>
        <v>0</v>
      </c>
      <c r="BF140" s="169">
        <f t="shared" si="15"/>
        <v>0</v>
      </c>
      <c r="BG140" s="169">
        <f t="shared" si="16"/>
        <v>0</v>
      </c>
      <c r="BH140" s="169">
        <f t="shared" si="17"/>
        <v>0</v>
      </c>
      <c r="BI140" s="169">
        <f t="shared" si="18"/>
        <v>0</v>
      </c>
      <c r="BJ140" s="14" t="s">
        <v>114</v>
      </c>
      <c r="BK140" s="169">
        <f t="shared" si="19"/>
        <v>0</v>
      </c>
      <c r="BL140" s="14" t="s">
        <v>122</v>
      </c>
      <c r="BM140" s="168" t="s">
        <v>177</v>
      </c>
    </row>
    <row r="141" spans="1:65" s="2" customFormat="1" ht="16.5" customHeight="1">
      <c r="A141" s="29"/>
      <c r="B141" s="155"/>
      <c r="C141" s="156" t="s">
        <v>178</v>
      </c>
      <c r="D141" s="156" t="s">
        <v>118</v>
      </c>
      <c r="E141" s="157" t="s">
        <v>179</v>
      </c>
      <c r="F141" s="158" t="s">
        <v>180</v>
      </c>
      <c r="G141" s="159" t="s">
        <v>172</v>
      </c>
      <c r="H141" s="160">
        <v>1</v>
      </c>
      <c r="I141" s="161"/>
      <c r="J141" s="162">
        <f t="shared" si="10"/>
        <v>0</v>
      </c>
      <c r="K141" s="163"/>
      <c r="L141" s="30"/>
      <c r="M141" s="164" t="s">
        <v>1</v>
      </c>
      <c r="N141" s="165" t="s">
        <v>41</v>
      </c>
      <c r="O141" s="55"/>
      <c r="P141" s="166">
        <f t="shared" si="11"/>
        <v>0</v>
      </c>
      <c r="Q141" s="166">
        <v>0</v>
      </c>
      <c r="R141" s="166">
        <f t="shared" si="12"/>
        <v>0</v>
      </c>
      <c r="S141" s="166">
        <v>0</v>
      </c>
      <c r="T141" s="167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8" t="s">
        <v>122</v>
      </c>
      <c r="AT141" s="168" t="s">
        <v>118</v>
      </c>
      <c r="AU141" s="168" t="s">
        <v>114</v>
      </c>
      <c r="AY141" s="14" t="s">
        <v>115</v>
      </c>
      <c r="BE141" s="169">
        <f t="shared" si="14"/>
        <v>0</v>
      </c>
      <c r="BF141" s="169">
        <f t="shared" si="15"/>
        <v>0</v>
      </c>
      <c r="BG141" s="169">
        <f t="shared" si="16"/>
        <v>0</v>
      </c>
      <c r="BH141" s="169">
        <f t="shared" si="17"/>
        <v>0</v>
      </c>
      <c r="BI141" s="169">
        <f t="shared" si="18"/>
        <v>0</v>
      </c>
      <c r="BJ141" s="14" t="s">
        <v>114</v>
      </c>
      <c r="BK141" s="169">
        <f t="shared" si="19"/>
        <v>0</v>
      </c>
      <c r="BL141" s="14" t="s">
        <v>122</v>
      </c>
      <c r="BM141" s="168" t="s">
        <v>181</v>
      </c>
    </row>
    <row r="142" spans="1:65" s="2" customFormat="1" ht="24" customHeight="1">
      <c r="A142" s="29"/>
      <c r="B142" s="155"/>
      <c r="C142" s="170" t="s">
        <v>182</v>
      </c>
      <c r="D142" s="170" t="s">
        <v>124</v>
      </c>
      <c r="E142" s="171" t="s">
        <v>183</v>
      </c>
      <c r="F142" s="172" t="s">
        <v>184</v>
      </c>
      <c r="G142" s="173" t="s">
        <v>172</v>
      </c>
      <c r="H142" s="174">
        <v>1</v>
      </c>
      <c r="I142" s="175"/>
      <c r="J142" s="176">
        <f t="shared" si="10"/>
        <v>0</v>
      </c>
      <c r="K142" s="177"/>
      <c r="L142" s="178"/>
      <c r="M142" s="179" t="s">
        <v>1</v>
      </c>
      <c r="N142" s="180" t="s">
        <v>41</v>
      </c>
      <c r="O142" s="55"/>
      <c r="P142" s="166">
        <f t="shared" si="11"/>
        <v>0</v>
      </c>
      <c r="Q142" s="166">
        <v>6.0999999999999997E-4</v>
      </c>
      <c r="R142" s="166">
        <f t="shared" si="12"/>
        <v>6.0999999999999997E-4</v>
      </c>
      <c r="S142" s="166">
        <v>0</v>
      </c>
      <c r="T142" s="167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8" t="s">
        <v>127</v>
      </c>
      <c r="AT142" s="168" t="s">
        <v>124</v>
      </c>
      <c r="AU142" s="168" t="s">
        <v>114</v>
      </c>
      <c r="AY142" s="14" t="s">
        <v>115</v>
      </c>
      <c r="BE142" s="169">
        <f t="shared" si="14"/>
        <v>0</v>
      </c>
      <c r="BF142" s="169">
        <f t="shared" si="15"/>
        <v>0</v>
      </c>
      <c r="BG142" s="169">
        <f t="shared" si="16"/>
        <v>0</v>
      </c>
      <c r="BH142" s="169">
        <f t="shared" si="17"/>
        <v>0</v>
      </c>
      <c r="BI142" s="169">
        <f t="shared" si="18"/>
        <v>0</v>
      </c>
      <c r="BJ142" s="14" t="s">
        <v>114</v>
      </c>
      <c r="BK142" s="169">
        <f t="shared" si="19"/>
        <v>0</v>
      </c>
      <c r="BL142" s="14" t="s">
        <v>122</v>
      </c>
      <c r="BM142" s="168" t="s">
        <v>185</v>
      </c>
    </row>
    <row r="143" spans="1:65" s="2" customFormat="1" ht="16.5" customHeight="1">
      <c r="A143" s="29"/>
      <c r="B143" s="155"/>
      <c r="C143" s="156" t="s">
        <v>122</v>
      </c>
      <c r="D143" s="156" t="s">
        <v>118</v>
      </c>
      <c r="E143" s="157" t="s">
        <v>186</v>
      </c>
      <c r="F143" s="158" t="s">
        <v>187</v>
      </c>
      <c r="G143" s="159" t="s">
        <v>121</v>
      </c>
      <c r="H143" s="160">
        <v>20</v>
      </c>
      <c r="I143" s="161"/>
      <c r="J143" s="162">
        <f t="shared" si="10"/>
        <v>0</v>
      </c>
      <c r="K143" s="163"/>
      <c r="L143" s="30"/>
      <c r="M143" s="164" t="s">
        <v>1</v>
      </c>
      <c r="N143" s="165" t="s">
        <v>41</v>
      </c>
      <c r="O143" s="55"/>
      <c r="P143" s="166">
        <f t="shared" si="11"/>
        <v>0</v>
      </c>
      <c r="Q143" s="166">
        <v>1.0000000000000001E-5</v>
      </c>
      <c r="R143" s="166">
        <f t="shared" si="12"/>
        <v>2.0000000000000001E-4</v>
      </c>
      <c r="S143" s="166">
        <v>0</v>
      </c>
      <c r="T143" s="167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8" t="s">
        <v>122</v>
      </c>
      <c r="AT143" s="168" t="s">
        <v>118</v>
      </c>
      <c r="AU143" s="168" t="s">
        <v>114</v>
      </c>
      <c r="AY143" s="14" t="s">
        <v>115</v>
      </c>
      <c r="BE143" s="169">
        <f t="shared" si="14"/>
        <v>0</v>
      </c>
      <c r="BF143" s="169">
        <f t="shared" si="15"/>
        <v>0</v>
      </c>
      <c r="BG143" s="169">
        <f t="shared" si="16"/>
        <v>0</v>
      </c>
      <c r="BH143" s="169">
        <f t="shared" si="17"/>
        <v>0</v>
      </c>
      <c r="BI143" s="169">
        <f t="shared" si="18"/>
        <v>0</v>
      </c>
      <c r="BJ143" s="14" t="s">
        <v>114</v>
      </c>
      <c r="BK143" s="169">
        <f t="shared" si="19"/>
        <v>0</v>
      </c>
      <c r="BL143" s="14" t="s">
        <v>122</v>
      </c>
      <c r="BM143" s="168" t="s">
        <v>188</v>
      </c>
    </row>
    <row r="144" spans="1:65" s="2" customFormat="1" ht="16.5" customHeight="1">
      <c r="A144" s="29"/>
      <c r="B144" s="155"/>
      <c r="C144" s="170" t="s">
        <v>189</v>
      </c>
      <c r="D144" s="170" t="s">
        <v>124</v>
      </c>
      <c r="E144" s="171" t="s">
        <v>190</v>
      </c>
      <c r="F144" s="172" t="s">
        <v>191</v>
      </c>
      <c r="G144" s="173" t="s">
        <v>121</v>
      </c>
      <c r="H144" s="174">
        <v>20</v>
      </c>
      <c r="I144" s="175"/>
      <c r="J144" s="176">
        <f t="shared" si="10"/>
        <v>0</v>
      </c>
      <c r="K144" s="177"/>
      <c r="L144" s="178"/>
      <c r="M144" s="179" t="s">
        <v>1</v>
      </c>
      <c r="N144" s="180" t="s">
        <v>41</v>
      </c>
      <c r="O144" s="55"/>
      <c r="P144" s="166">
        <f t="shared" si="11"/>
        <v>0</v>
      </c>
      <c r="Q144" s="166">
        <v>4.0999999999999999E-4</v>
      </c>
      <c r="R144" s="166">
        <f t="shared" si="12"/>
        <v>8.199999999999999E-3</v>
      </c>
      <c r="S144" s="166">
        <v>0</v>
      </c>
      <c r="T144" s="167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8" t="s">
        <v>127</v>
      </c>
      <c r="AT144" s="168" t="s">
        <v>124</v>
      </c>
      <c r="AU144" s="168" t="s">
        <v>114</v>
      </c>
      <c r="AY144" s="14" t="s">
        <v>115</v>
      </c>
      <c r="BE144" s="169">
        <f t="shared" si="14"/>
        <v>0</v>
      </c>
      <c r="BF144" s="169">
        <f t="shared" si="15"/>
        <v>0</v>
      </c>
      <c r="BG144" s="169">
        <f t="shared" si="16"/>
        <v>0</v>
      </c>
      <c r="BH144" s="169">
        <f t="shared" si="17"/>
        <v>0</v>
      </c>
      <c r="BI144" s="169">
        <f t="shared" si="18"/>
        <v>0</v>
      </c>
      <c r="BJ144" s="14" t="s">
        <v>114</v>
      </c>
      <c r="BK144" s="169">
        <f t="shared" si="19"/>
        <v>0</v>
      </c>
      <c r="BL144" s="14" t="s">
        <v>122</v>
      </c>
      <c r="BM144" s="168" t="s">
        <v>192</v>
      </c>
    </row>
    <row r="145" spans="1:65" s="2" customFormat="1" ht="24" customHeight="1">
      <c r="A145" s="29"/>
      <c r="B145" s="155"/>
      <c r="C145" s="156" t="s">
        <v>193</v>
      </c>
      <c r="D145" s="156" t="s">
        <v>118</v>
      </c>
      <c r="E145" s="157" t="s">
        <v>194</v>
      </c>
      <c r="F145" s="158" t="s">
        <v>195</v>
      </c>
      <c r="G145" s="159" t="s">
        <v>172</v>
      </c>
      <c r="H145" s="160">
        <v>4</v>
      </c>
      <c r="I145" s="161"/>
      <c r="J145" s="162">
        <f t="shared" si="10"/>
        <v>0</v>
      </c>
      <c r="K145" s="163"/>
      <c r="L145" s="30"/>
      <c r="M145" s="164" t="s">
        <v>1</v>
      </c>
      <c r="N145" s="165" t="s">
        <v>41</v>
      </c>
      <c r="O145" s="55"/>
      <c r="P145" s="166">
        <f t="shared" si="11"/>
        <v>0</v>
      </c>
      <c r="Q145" s="166">
        <v>0</v>
      </c>
      <c r="R145" s="166">
        <f t="shared" si="12"/>
        <v>0</v>
      </c>
      <c r="S145" s="166">
        <v>0</v>
      </c>
      <c r="T145" s="167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8" t="s">
        <v>122</v>
      </c>
      <c r="AT145" s="168" t="s">
        <v>118</v>
      </c>
      <c r="AU145" s="168" t="s">
        <v>114</v>
      </c>
      <c r="AY145" s="14" t="s">
        <v>115</v>
      </c>
      <c r="BE145" s="169">
        <f t="shared" si="14"/>
        <v>0</v>
      </c>
      <c r="BF145" s="169">
        <f t="shared" si="15"/>
        <v>0</v>
      </c>
      <c r="BG145" s="169">
        <f t="shared" si="16"/>
        <v>0</v>
      </c>
      <c r="BH145" s="169">
        <f t="shared" si="17"/>
        <v>0</v>
      </c>
      <c r="BI145" s="169">
        <f t="shared" si="18"/>
        <v>0</v>
      </c>
      <c r="BJ145" s="14" t="s">
        <v>114</v>
      </c>
      <c r="BK145" s="169">
        <f t="shared" si="19"/>
        <v>0</v>
      </c>
      <c r="BL145" s="14" t="s">
        <v>122</v>
      </c>
      <c r="BM145" s="168" t="s">
        <v>196</v>
      </c>
    </row>
    <row r="146" spans="1:65" s="2" customFormat="1" ht="36" customHeight="1">
      <c r="A146" s="29"/>
      <c r="B146" s="155"/>
      <c r="C146" s="170" t="s">
        <v>197</v>
      </c>
      <c r="D146" s="170" t="s">
        <v>124</v>
      </c>
      <c r="E146" s="171" t="s">
        <v>198</v>
      </c>
      <c r="F146" s="172" t="s">
        <v>199</v>
      </c>
      <c r="G146" s="173" t="s">
        <v>172</v>
      </c>
      <c r="H146" s="174">
        <v>4</v>
      </c>
      <c r="I146" s="175"/>
      <c r="J146" s="176">
        <f t="shared" si="10"/>
        <v>0</v>
      </c>
      <c r="K146" s="177"/>
      <c r="L146" s="178"/>
      <c r="M146" s="179" t="s">
        <v>1</v>
      </c>
      <c r="N146" s="180" t="s">
        <v>41</v>
      </c>
      <c r="O146" s="55"/>
      <c r="P146" s="166">
        <f t="shared" si="11"/>
        <v>0</v>
      </c>
      <c r="Q146" s="166">
        <v>2.7E-4</v>
      </c>
      <c r="R146" s="166">
        <f t="shared" si="12"/>
        <v>1.08E-3</v>
      </c>
      <c r="S146" s="166">
        <v>0</v>
      </c>
      <c r="T146" s="167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8" t="s">
        <v>127</v>
      </c>
      <c r="AT146" s="168" t="s">
        <v>124</v>
      </c>
      <c r="AU146" s="168" t="s">
        <v>114</v>
      </c>
      <c r="AY146" s="14" t="s">
        <v>115</v>
      </c>
      <c r="BE146" s="169">
        <f t="shared" si="14"/>
        <v>0</v>
      </c>
      <c r="BF146" s="169">
        <f t="shared" si="15"/>
        <v>0</v>
      </c>
      <c r="BG146" s="169">
        <f t="shared" si="16"/>
        <v>0</v>
      </c>
      <c r="BH146" s="169">
        <f t="shared" si="17"/>
        <v>0</v>
      </c>
      <c r="BI146" s="169">
        <f t="shared" si="18"/>
        <v>0</v>
      </c>
      <c r="BJ146" s="14" t="s">
        <v>114</v>
      </c>
      <c r="BK146" s="169">
        <f t="shared" si="19"/>
        <v>0</v>
      </c>
      <c r="BL146" s="14" t="s">
        <v>122</v>
      </c>
      <c r="BM146" s="168" t="s">
        <v>200</v>
      </c>
    </row>
    <row r="147" spans="1:65" s="2" customFormat="1" ht="24" customHeight="1">
      <c r="A147" s="29"/>
      <c r="B147" s="155"/>
      <c r="C147" s="156" t="s">
        <v>7</v>
      </c>
      <c r="D147" s="156" t="s">
        <v>118</v>
      </c>
      <c r="E147" s="157" t="s">
        <v>201</v>
      </c>
      <c r="F147" s="158" t="s">
        <v>202</v>
      </c>
      <c r="G147" s="159" t="s">
        <v>172</v>
      </c>
      <c r="H147" s="160">
        <v>6</v>
      </c>
      <c r="I147" s="161"/>
      <c r="J147" s="162">
        <f t="shared" si="10"/>
        <v>0</v>
      </c>
      <c r="K147" s="163"/>
      <c r="L147" s="30"/>
      <c r="M147" s="164" t="s">
        <v>1</v>
      </c>
      <c r="N147" s="165" t="s">
        <v>41</v>
      </c>
      <c r="O147" s="55"/>
      <c r="P147" s="166">
        <f t="shared" si="11"/>
        <v>0</v>
      </c>
      <c r="Q147" s="166">
        <v>0</v>
      </c>
      <c r="R147" s="166">
        <f t="shared" si="12"/>
        <v>0</v>
      </c>
      <c r="S147" s="166">
        <v>0</v>
      </c>
      <c r="T147" s="167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8" t="s">
        <v>122</v>
      </c>
      <c r="AT147" s="168" t="s">
        <v>118</v>
      </c>
      <c r="AU147" s="168" t="s">
        <v>114</v>
      </c>
      <c r="AY147" s="14" t="s">
        <v>115</v>
      </c>
      <c r="BE147" s="169">
        <f t="shared" si="14"/>
        <v>0</v>
      </c>
      <c r="BF147" s="169">
        <f t="shared" si="15"/>
        <v>0</v>
      </c>
      <c r="BG147" s="169">
        <f t="shared" si="16"/>
        <v>0</v>
      </c>
      <c r="BH147" s="169">
        <f t="shared" si="17"/>
        <v>0</v>
      </c>
      <c r="BI147" s="169">
        <f t="shared" si="18"/>
        <v>0</v>
      </c>
      <c r="BJ147" s="14" t="s">
        <v>114</v>
      </c>
      <c r="BK147" s="169">
        <f t="shared" si="19"/>
        <v>0</v>
      </c>
      <c r="BL147" s="14" t="s">
        <v>122</v>
      </c>
      <c r="BM147" s="168" t="s">
        <v>203</v>
      </c>
    </row>
    <row r="148" spans="1:65" s="2" customFormat="1" ht="24" customHeight="1">
      <c r="A148" s="29"/>
      <c r="B148" s="155"/>
      <c r="C148" s="156" t="s">
        <v>204</v>
      </c>
      <c r="D148" s="156" t="s">
        <v>118</v>
      </c>
      <c r="E148" s="157" t="s">
        <v>205</v>
      </c>
      <c r="F148" s="158" t="s">
        <v>206</v>
      </c>
      <c r="G148" s="159" t="s">
        <v>172</v>
      </c>
      <c r="H148" s="160">
        <v>6</v>
      </c>
      <c r="I148" s="161"/>
      <c r="J148" s="162">
        <f t="shared" si="10"/>
        <v>0</v>
      </c>
      <c r="K148" s="163"/>
      <c r="L148" s="30"/>
      <c r="M148" s="164" t="s">
        <v>1</v>
      </c>
      <c r="N148" s="165" t="s">
        <v>41</v>
      </c>
      <c r="O148" s="55"/>
      <c r="P148" s="166">
        <f t="shared" si="11"/>
        <v>0</v>
      </c>
      <c r="Q148" s="166">
        <v>0</v>
      </c>
      <c r="R148" s="166">
        <f t="shared" si="12"/>
        <v>0</v>
      </c>
      <c r="S148" s="166">
        <v>0</v>
      </c>
      <c r="T148" s="167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8" t="s">
        <v>122</v>
      </c>
      <c r="AT148" s="168" t="s">
        <v>118</v>
      </c>
      <c r="AU148" s="168" t="s">
        <v>114</v>
      </c>
      <c r="AY148" s="14" t="s">
        <v>115</v>
      </c>
      <c r="BE148" s="169">
        <f t="shared" si="14"/>
        <v>0</v>
      </c>
      <c r="BF148" s="169">
        <f t="shared" si="15"/>
        <v>0</v>
      </c>
      <c r="BG148" s="169">
        <f t="shared" si="16"/>
        <v>0</v>
      </c>
      <c r="BH148" s="169">
        <f t="shared" si="17"/>
        <v>0</v>
      </c>
      <c r="BI148" s="169">
        <f t="shared" si="18"/>
        <v>0</v>
      </c>
      <c r="BJ148" s="14" t="s">
        <v>114</v>
      </c>
      <c r="BK148" s="169">
        <f t="shared" si="19"/>
        <v>0</v>
      </c>
      <c r="BL148" s="14" t="s">
        <v>122</v>
      </c>
      <c r="BM148" s="168" t="s">
        <v>207</v>
      </c>
    </row>
    <row r="149" spans="1:65" s="2" customFormat="1" ht="24" customHeight="1">
      <c r="A149" s="29"/>
      <c r="B149" s="155"/>
      <c r="C149" s="156" t="s">
        <v>208</v>
      </c>
      <c r="D149" s="156" t="s">
        <v>118</v>
      </c>
      <c r="E149" s="157" t="s">
        <v>209</v>
      </c>
      <c r="F149" s="158" t="s">
        <v>210</v>
      </c>
      <c r="G149" s="159" t="s">
        <v>121</v>
      </c>
      <c r="H149" s="160">
        <v>44</v>
      </c>
      <c r="I149" s="161"/>
      <c r="J149" s="162">
        <f t="shared" si="10"/>
        <v>0</v>
      </c>
      <c r="K149" s="163"/>
      <c r="L149" s="30"/>
      <c r="M149" s="164" t="s">
        <v>1</v>
      </c>
      <c r="N149" s="165" t="s">
        <v>41</v>
      </c>
      <c r="O149" s="55"/>
      <c r="P149" s="166">
        <f t="shared" si="11"/>
        <v>0</v>
      </c>
      <c r="Q149" s="166">
        <v>0</v>
      </c>
      <c r="R149" s="166">
        <f t="shared" si="12"/>
        <v>0</v>
      </c>
      <c r="S149" s="166">
        <v>0</v>
      </c>
      <c r="T149" s="167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8" t="s">
        <v>122</v>
      </c>
      <c r="AT149" s="168" t="s">
        <v>118</v>
      </c>
      <c r="AU149" s="168" t="s">
        <v>114</v>
      </c>
      <c r="AY149" s="14" t="s">
        <v>115</v>
      </c>
      <c r="BE149" s="169">
        <f t="shared" si="14"/>
        <v>0</v>
      </c>
      <c r="BF149" s="169">
        <f t="shared" si="15"/>
        <v>0</v>
      </c>
      <c r="BG149" s="169">
        <f t="shared" si="16"/>
        <v>0</v>
      </c>
      <c r="BH149" s="169">
        <f t="shared" si="17"/>
        <v>0</v>
      </c>
      <c r="BI149" s="169">
        <f t="shared" si="18"/>
        <v>0</v>
      </c>
      <c r="BJ149" s="14" t="s">
        <v>114</v>
      </c>
      <c r="BK149" s="169">
        <f t="shared" si="19"/>
        <v>0</v>
      </c>
      <c r="BL149" s="14" t="s">
        <v>122</v>
      </c>
      <c r="BM149" s="168" t="s">
        <v>211</v>
      </c>
    </row>
    <row r="150" spans="1:65" s="2" customFormat="1" ht="24" customHeight="1">
      <c r="A150" s="29"/>
      <c r="B150" s="155"/>
      <c r="C150" s="156" t="s">
        <v>212</v>
      </c>
      <c r="D150" s="156" t="s">
        <v>118</v>
      </c>
      <c r="E150" s="157" t="s">
        <v>213</v>
      </c>
      <c r="F150" s="158" t="s">
        <v>214</v>
      </c>
      <c r="G150" s="159" t="s">
        <v>152</v>
      </c>
      <c r="H150" s="181"/>
      <c r="I150" s="161"/>
      <c r="J150" s="162">
        <f t="shared" si="10"/>
        <v>0</v>
      </c>
      <c r="K150" s="163"/>
      <c r="L150" s="30"/>
      <c r="M150" s="164" t="s">
        <v>1</v>
      </c>
      <c r="N150" s="165" t="s">
        <v>41</v>
      </c>
      <c r="O150" s="55"/>
      <c r="P150" s="166">
        <f t="shared" si="11"/>
        <v>0</v>
      </c>
      <c r="Q150" s="166">
        <v>0</v>
      </c>
      <c r="R150" s="166">
        <f t="shared" si="12"/>
        <v>0</v>
      </c>
      <c r="S150" s="166">
        <v>0</v>
      </c>
      <c r="T150" s="167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8" t="s">
        <v>122</v>
      </c>
      <c r="AT150" s="168" t="s">
        <v>118</v>
      </c>
      <c r="AU150" s="168" t="s">
        <v>114</v>
      </c>
      <c r="AY150" s="14" t="s">
        <v>115</v>
      </c>
      <c r="BE150" s="169">
        <f t="shared" si="14"/>
        <v>0</v>
      </c>
      <c r="BF150" s="169">
        <f t="shared" si="15"/>
        <v>0</v>
      </c>
      <c r="BG150" s="169">
        <f t="shared" si="16"/>
        <v>0</v>
      </c>
      <c r="BH150" s="169">
        <f t="shared" si="17"/>
        <v>0</v>
      </c>
      <c r="BI150" s="169">
        <f t="shared" si="18"/>
        <v>0</v>
      </c>
      <c r="BJ150" s="14" t="s">
        <v>114</v>
      </c>
      <c r="BK150" s="169">
        <f t="shared" si="19"/>
        <v>0</v>
      </c>
      <c r="BL150" s="14" t="s">
        <v>122</v>
      </c>
      <c r="BM150" s="168" t="s">
        <v>215</v>
      </c>
    </row>
    <row r="151" spans="1:65" s="12" customFormat="1" ht="22.9" customHeight="1">
      <c r="B151" s="143"/>
      <c r="D151" s="144" t="s">
        <v>74</v>
      </c>
      <c r="E151" s="153" t="s">
        <v>216</v>
      </c>
      <c r="F151" s="153" t="s">
        <v>217</v>
      </c>
      <c r="I151" s="146"/>
      <c r="J151" s="154">
        <f>BK151</f>
        <v>0</v>
      </c>
      <c r="L151" s="143"/>
      <c r="M151" s="147"/>
      <c r="N151" s="148"/>
      <c r="O151" s="148"/>
      <c r="P151" s="149">
        <f>SUM(P152:P171)</f>
        <v>0</v>
      </c>
      <c r="Q151" s="148"/>
      <c r="R151" s="149">
        <f>SUM(R152:R171)</f>
        <v>0.13331399999999999</v>
      </c>
      <c r="S151" s="148"/>
      <c r="T151" s="150">
        <f>SUM(T152:T171)</f>
        <v>0</v>
      </c>
      <c r="AR151" s="144" t="s">
        <v>114</v>
      </c>
      <c r="AT151" s="151" t="s">
        <v>74</v>
      </c>
      <c r="AU151" s="151" t="s">
        <v>80</v>
      </c>
      <c r="AY151" s="144" t="s">
        <v>115</v>
      </c>
      <c r="BK151" s="152">
        <f>SUM(BK152:BK171)</f>
        <v>0</v>
      </c>
    </row>
    <row r="152" spans="1:65" s="2" customFormat="1" ht="24" customHeight="1">
      <c r="A152" s="29"/>
      <c r="B152" s="155"/>
      <c r="C152" s="156" t="s">
        <v>218</v>
      </c>
      <c r="D152" s="156" t="s">
        <v>118</v>
      </c>
      <c r="E152" s="157" t="s">
        <v>219</v>
      </c>
      <c r="F152" s="158" t="s">
        <v>220</v>
      </c>
      <c r="G152" s="159" t="s">
        <v>121</v>
      </c>
      <c r="H152" s="160">
        <v>12</v>
      </c>
      <c r="I152" s="161"/>
      <c r="J152" s="162">
        <f t="shared" ref="J152:J171" si="20">ROUND(I152*H152,2)</f>
        <v>0</v>
      </c>
      <c r="K152" s="163"/>
      <c r="L152" s="30"/>
      <c r="M152" s="164" t="s">
        <v>1</v>
      </c>
      <c r="N152" s="165" t="s">
        <v>41</v>
      </c>
      <c r="O152" s="55"/>
      <c r="P152" s="166">
        <f t="shared" ref="P152:P171" si="21">O152*H152</f>
        <v>0</v>
      </c>
      <c r="Q152" s="166">
        <v>3.14E-3</v>
      </c>
      <c r="R152" s="166">
        <f t="shared" ref="R152:R171" si="22">Q152*H152</f>
        <v>3.7679999999999998E-2</v>
      </c>
      <c r="S152" s="166">
        <v>0</v>
      </c>
      <c r="T152" s="167">
        <f t="shared" ref="T152:T171" si="23"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8" t="s">
        <v>122</v>
      </c>
      <c r="AT152" s="168" t="s">
        <v>118</v>
      </c>
      <c r="AU152" s="168" t="s">
        <v>114</v>
      </c>
      <c r="AY152" s="14" t="s">
        <v>115</v>
      </c>
      <c r="BE152" s="169">
        <f t="shared" ref="BE152:BE171" si="24">IF(N152="základná",J152,0)</f>
        <v>0</v>
      </c>
      <c r="BF152" s="169">
        <f t="shared" ref="BF152:BF171" si="25">IF(N152="znížená",J152,0)</f>
        <v>0</v>
      </c>
      <c r="BG152" s="169">
        <f t="shared" ref="BG152:BG171" si="26">IF(N152="zákl. prenesená",J152,0)</f>
        <v>0</v>
      </c>
      <c r="BH152" s="169">
        <f t="shared" ref="BH152:BH171" si="27">IF(N152="zníž. prenesená",J152,0)</f>
        <v>0</v>
      </c>
      <c r="BI152" s="169">
        <f t="shared" ref="BI152:BI171" si="28">IF(N152="nulová",J152,0)</f>
        <v>0</v>
      </c>
      <c r="BJ152" s="14" t="s">
        <v>114</v>
      </c>
      <c r="BK152" s="169">
        <f t="shared" ref="BK152:BK171" si="29">ROUND(I152*H152,2)</f>
        <v>0</v>
      </c>
      <c r="BL152" s="14" t="s">
        <v>122</v>
      </c>
      <c r="BM152" s="168" t="s">
        <v>221</v>
      </c>
    </row>
    <row r="153" spans="1:65" s="2" customFormat="1" ht="24" customHeight="1">
      <c r="A153" s="29"/>
      <c r="B153" s="155"/>
      <c r="C153" s="156" t="s">
        <v>222</v>
      </c>
      <c r="D153" s="156" t="s">
        <v>118</v>
      </c>
      <c r="E153" s="157" t="s">
        <v>223</v>
      </c>
      <c r="F153" s="158" t="s">
        <v>224</v>
      </c>
      <c r="G153" s="159" t="s">
        <v>225</v>
      </c>
      <c r="H153" s="160">
        <v>1</v>
      </c>
      <c r="I153" s="161"/>
      <c r="J153" s="162">
        <f t="shared" si="20"/>
        <v>0</v>
      </c>
      <c r="K153" s="163"/>
      <c r="L153" s="30"/>
      <c r="M153" s="164" t="s">
        <v>1</v>
      </c>
      <c r="N153" s="165" t="s">
        <v>41</v>
      </c>
      <c r="O153" s="55"/>
      <c r="P153" s="166">
        <f t="shared" si="21"/>
        <v>0</v>
      </c>
      <c r="Q153" s="166">
        <v>5.2500000000000003E-3</v>
      </c>
      <c r="R153" s="166">
        <f t="shared" si="22"/>
        <v>5.2500000000000003E-3</v>
      </c>
      <c r="S153" s="166">
        <v>0</v>
      </c>
      <c r="T153" s="167">
        <f t="shared" si="2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8" t="s">
        <v>122</v>
      </c>
      <c r="AT153" s="168" t="s">
        <v>118</v>
      </c>
      <c r="AU153" s="168" t="s">
        <v>114</v>
      </c>
      <c r="AY153" s="14" t="s">
        <v>115</v>
      </c>
      <c r="BE153" s="169">
        <f t="shared" si="24"/>
        <v>0</v>
      </c>
      <c r="BF153" s="169">
        <f t="shared" si="25"/>
        <v>0</v>
      </c>
      <c r="BG153" s="169">
        <f t="shared" si="26"/>
        <v>0</v>
      </c>
      <c r="BH153" s="169">
        <f t="shared" si="27"/>
        <v>0</v>
      </c>
      <c r="BI153" s="169">
        <f t="shared" si="28"/>
        <v>0</v>
      </c>
      <c r="BJ153" s="14" t="s">
        <v>114</v>
      </c>
      <c r="BK153" s="169">
        <f t="shared" si="29"/>
        <v>0</v>
      </c>
      <c r="BL153" s="14" t="s">
        <v>122</v>
      </c>
      <c r="BM153" s="168" t="s">
        <v>226</v>
      </c>
    </row>
    <row r="154" spans="1:65" s="2" customFormat="1" ht="24" customHeight="1">
      <c r="A154" s="29"/>
      <c r="B154" s="155"/>
      <c r="C154" s="156" t="s">
        <v>227</v>
      </c>
      <c r="D154" s="156" t="s">
        <v>118</v>
      </c>
      <c r="E154" s="157" t="s">
        <v>228</v>
      </c>
      <c r="F154" s="158" t="s">
        <v>229</v>
      </c>
      <c r="G154" s="159" t="s">
        <v>121</v>
      </c>
      <c r="H154" s="160">
        <v>35</v>
      </c>
      <c r="I154" s="161"/>
      <c r="J154" s="162">
        <f t="shared" si="20"/>
        <v>0</v>
      </c>
      <c r="K154" s="163"/>
      <c r="L154" s="30"/>
      <c r="M154" s="164" t="s">
        <v>1</v>
      </c>
      <c r="N154" s="165" t="s">
        <v>41</v>
      </c>
      <c r="O154" s="55"/>
      <c r="P154" s="166">
        <f t="shared" si="21"/>
        <v>0</v>
      </c>
      <c r="Q154" s="166">
        <v>1.6000000000000001E-4</v>
      </c>
      <c r="R154" s="166">
        <f t="shared" si="22"/>
        <v>5.6000000000000008E-3</v>
      </c>
      <c r="S154" s="166">
        <v>0</v>
      </c>
      <c r="T154" s="167">
        <f t="shared" si="2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8" t="s">
        <v>122</v>
      </c>
      <c r="AT154" s="168" t="s">
        <v>118</v>
      </c>
      <c r="AU154" s="168" t="s">
        <v>114</v>
      </c>
      <c r="AY154" s="14" t="s">
        <v>115</v>
      </c>
      <c r="BE154" s="169">
        <f t="shared" si="24"/>
        <v>0</v>
      </c>
      <c r="BF154" s="169">
        <f t="shared" si="25"/>
        <v>0</v>
      </c>
      <c r="BG154" s="169">
        <f t="shared" si="26"/>
        <v>0</v>
      </c>
      <c r="BH154" s="169">
        <f t="shared" si="27"/>
        <v>0</v>
      </c>
      <c r="BI154" s="169">
        <f t="shared" si="28"/>
        <v>0</v>
      </c>
      <c r="BJ154" s="14" t="s">
        <v>114</v>
      </c>
      <c r="BK154" s="169">
        <f t="shared" si="29"/>
        <v>0</v>
      </c>
      <c r="BL154" s="14" t="s">
        <v>122</v>
      </c>
      <c r="BM154" s="168" t="s">
        <v>230</v>
      </c>
    </row>
    <row r="155" spans="1:65" s="2" customFormat="1" ht="24" customHeight="1">
      <c r="A155" s="29"/>
      <c r="B155" s="155"/>
      <c r="C155" s="156" t="s">
        <v>231</v>
      </c>
      <c r="D155" s="156" t="s">
        <v>118</v>
      </c>
      <c r="E155" s="157" t="s">
        <v>232</v>
      </c>
      <c r="F155" s="158" t="s">
        <v>233</v>
      </c>
      <c r="G155" s="159" t="s">
        <v>121</v>
      </c>
      <c r="H155" s="160">
        <v>25</v>
      </c>
      <c r="I155" s="161"/>
      <c r="J155" s="162">
        <f t="shared" si="20"/>
        <v>0</v>
      </c>
      <c r="K155" s="163"/>
      <c r="L155" s="30"/>
      <c r="M155" s="164" t="s">
        <v>1</v>
      </c>
      <c r="N155" s="165" t="s">
        <v>41</v>
      </c>
      <c r="O155" s="55"/>
      <c r="P155" s="166">
        <f t="shared" si="21"/>
        <v>0</v>
      </c>
      <c r="Q155" s="166">
        <v>2.2000000000000001E-4</v>
      </c>
      <c r="R155" s="166">
        <f t="shared" si="22"/>
        <v>5.5000000000000005E-3</v>
      </c>
      <c r="S155" s="166">
        <v>0</v>
      </c>
      <c r="T155" s="167">
        <f t="shared" si="2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8" t="s">
        <v>122</v>
      </c>
      <c r="AT155" s="168" t="s">
        <v>118</v>
      </c>
      <c r="AU155" s="168" t="s">
        <v>114</v>
      </c>
      <c r="AY155" s="14" t="s">
        <v>115</v>
      </c>
      <c r="BE155" s="169">
        <f t="shared" si="24"/>
        <v>0</v>
      </c>
      <c r="BF155" s="169">
        <f t="shared" si="25"/>
        <v>0</v>
      </c>
      <c r="BG155" s="169">
        <f t="shared" si="26"/>
        <v>0</v>
      </c>
      <c r="BH155" s="169">
        <f t="shared" si="27"/>
        <v>0</v>
      </c>
      <c r="BI155" s="169">
        <f t="shared" si="28"/>
        <v>0</v>
      </c>
      <c r="BJ155" s="14" t="s">
        <v>114</v>
      </c>
      <c r="BK155" s="169">
        <f t="shared" si="29"/>
        <v>0</v>
      </c>
      <c r="BL155" s="14" t="s">
        <v>122</v>
      </c>
      <c r="BM155" s="168" t="s">
        <v>234</v>
      </c>
    </row>
    <row r="156" spans="1:65" s="2" customFormat="1" ht="24" customHeight="1">
      <c r="A156" s="29"/>
      <c r="B156" s="155"/>
      <c r="C156" s="156" t="s">
        <v>235</v>
      </c>
      <c r="D156" s="156" t="s">
        <v>118</v>
      </c>
      <c r="E156" s="157" t="s">
        <v>236</v>
      </c>
      <c r="F156" s="158" t="s">
        <v>237</v>
      </c>
      <c r="G156" s="159" t="s">
        <v>121</v>
      </c>
      <c r="H156" s="160">
        <v>10</v>
      </c>
      <c r="I156" s="161"/>
      <c r="J156" s="162">
        <f t="shared" si="20"/>
        <v>0</v>
      </c>
      <c r="K156" s="163"/>
      <c r="L156" s="30"/>
      <c r="M156" s="164" t="s">
        <v>1</v>
      </c>
      <c r="N156" s="165" t="s">
        <v>41</v>
      </c>
      <c r="O156" s="55"/>
      <c r="P156" s="166">
        <f t="shared" si="21"/>
        <v>0</v>
      </c>
      <c r="Q156" s="166">
        <v>3.8999999999999999E-4</v>
      </c>
      <c r="R156" s="166">
        <f t="shared" si="22"/>
        <v>3.8999999999999998E-3</v>
      </c>
      <c r="S156" s="166">
        <v>0</v>
      </c>
      <c r="T156" s="167">
        <f t="shared" si="2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8" t="s">
        <v>122</v>
      </c>
      <c r="AT156" s="168" t="s">
        <v>118</v>
      </c>
      <c r="AU156" s="168" t="s">
        <v>114</v>
      </c>
      <c r="AY156" s="14" t="s">
        <v>115</v>
      </c>
      <c r="BE156" s="169">
        <f t="shared" si="24"/>
        <v>0</v>
      </c>
      <c r="BF156" s="169">
        <f t="shared" si="25"/>
        <v>0</v>
      </c>
      <c r="BG156" s="169">
        <f t="shared" si="26"/>
        <v>0</v>
      </c>
      <c r="BH156" s="169">
        <f t="shared" si="27"/>
        <v>0</v>
      </c>
      <c r="BI156" s="169">
        <f t="shared" si="28"/>
        <v>0</v>
      </c>
      <c r="BJ156" s="14" t="s">
        <v>114</v>
      </c>
      <c r="BK156" s="169">
        <f t="shared" si="29"/>
        <v>0</v>
      </c>
      <c r="BL156" s="14" t="s">
        <v>122</v>
      </c>
      <c r="BM156" s="168" t="s">
        <v>238</v>
      </c>
    </row>
    <row r="157" spans="1:65" s="2" customFormat="1" ht="24" customHeight="1">
      <c r="A157" s="29"/>
      <c r="B157" s="155"/>
      <c r="C157" s="156" t="s">
        <v>239</v>
      </c>
      <c r="D157" s="156" t="s">
        <v>118</v>
      </c>
      <c r="E157" s="157" t="s">
        <v>240</v>
      </c>
      <c r="F157" s="158" t="s">
        <v>241</v>
      </c>
      <c r="G157" s="159" t="s">
        <v>121</v>
      </c>
      <c r="H157" s="160">
        <v>3</v>
      </c>
      <c r="I157" s="161"/>
      <c r="J157" s="162">
        <f t="shared" si="20"/>
        <v>0</v>
      </c>
      <c r="K157" s="163"/>
      <c r="L157" s="30"/>
      <c r="M157" s="164" t="s">
        <v>1</v>
      </c>
      <c r="N157" s="165" t="s">
        <v>41</v>
      </c>
      <c r="O157" s="55"/>
      <c r="P157" s="166">
        <f t="shared" si="21"/>
        <v>0</v>
      </c>
      <c r="Q157" s="166">
        <v>5.1000000000000004E-4</v>
      </c>
      <c r="R157" s="166">
        <f t="shared" si="22"/>
        <v>1.5300000000000001E-3</v>
      </c>
      <c r="S157" s="166">
        <v>0</v>
      </c>
      <c r="T157" s="167">
        <f t="shared" si="2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8" t="s">
        <v>122</v>
      </c>
      <c r="AT157" s="168" t="s">
        <v>118</v>
      </c>
      <c r="AU157" s="168" t="s">
        <v>114</v>
      </c>
      <c r="AY157" s="14" t="s">
        <v>115</v>
      </c>
      <c r="BE157" s="169">
        <f t="shared" si="24"/>
        <v>0</v>
      </c>
      <c r="BF157" s="169">
        <f t="shared" si="25"/>
        <v>0</v>
      </c>
      <c r="BG157" s="169">
        <f t="shared" si="26"/>
        <v>0</v>
      </c>
      <c r="BH157" s="169">
        <f t="shared" si="27"/>
        <v>0</v>
      </c>
      <c r="BI157" s="169">
        <f t="shared" si="28"/>
        <v>0</v>
      </c>
      <c r="BJ157" s="14" t="s">
        <v>114</v>
      </c>
      <c r="BK157" s="169">
        <f t="shared" si="29"/>
        <v>0</v>
      </c>
      <c r="BL157" s="14" t="s">
        <v>122</v>
      </c>
      <c r="BM157" s="168" t="s">
        <v>242</v>
      </c>
    </row>
    <row r="158" spans="1:65" s="2" customFormat="1" ht="24" customHeight="1">
      <c r="A158" s="29"/>
      <c r="B158" s="155"/>
      <c r="C158" s="156" t="s">
        <v>243</v>
      </c>
      <c r="D158" s="156" t="s">
        <v>118</v>
      </c>
      <c r="E158" s="157" t="s">
        <v>244</v>
      </c>
      <c r="F158" s="158" t="s">
        <v>245</v>
      </c>
      <c r="G158" s="159" t="s">
        <v>167</v>
      </c>
      <c r="H158" s="160">
        <v>1</v>
      </c>
      <c r="I158" s="161"/>
      <c r="J158" s="162">
        <f t="shared" si="20"/>
        <v>0</v>
      </c>
      <c r="K158" s="163"/>
      <c r="L158" s="30"/>
      <c r="M158" s="164" t="s">
        <v>1</v>
      </c>
      <c r="N158" s="165" t="s">
        <v>41</v>
      </c>
      <c r="O158" s="55"/>
      <c r="P158" s="166">
        <f t="shared" si="21"/>
        <v>0</v>
      </c>
      <c r="Q158" s="166">
        <v>3.0000000000000001E-5</v>
      </c>
      <c r="R158" s="166">
        <f t="shared" si="22"/>
        <v>3.0000000000000001E-5</v>
      </c>
      <c r="S158" s="166">
        <v>0</v>
      </c>
      <c r="T158" s="167">
        <f t="shared" si="2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8" t="s">
        <v>122</v>
      </c>
      <c r="AT158" s="168" t="s">
        <v>118</v>
      </c>
      <c r="AU158" s="168" t="s">
        <v>114</v>
      </c>
      <c r="AY158" s="14" t="s">
        <v>115</v>
      </c>
      <c r="BE158" s="169">
        <f t="shared" si="24"/>
        <v>0</v>
      </c>
      <c r="BF158" s="169">
        <f t="shared" si="25"/>
        <v>0</v>
      </c>
      <c r="BG158" s="169">
        <f t="shared" si="26"/>
        <v>0</v>
      </c>
      <c r="BH158" s="169">
        <f t="shared" si="27"/>
        <v>0</v>
      </c>
      <c r="BI158" s="169">
        <f t="shared" si="28"/>
        <v>0</v>
      </c>
      <c r="BJ158" s="14" t="s">
        <v>114</v>
      </c>
      <c r="BK158" s="169">
        <f t="shared" si="29"/>
        <v>0</v>
      </c>
      <c r="BL158" s="14" t="s">
        <v>122</v>
      </c>
      <c r="BM158" s="168" t="s">
        <v>246</v>
      </c>
    </row>
    <row r="159" spans="1:65" s="2" customFormat="1" ht="24" customHeight="1">
      <c r="A159" s="29"/>
      <c r="B159" s="155"/>
      <c r="C159" s="156" t="s">
        <v>247</v>
      </c>
      <c r="D159" s="156" t="s">
        <v>118</v>
      </c>
      <c r="E159" s="157" t="s">
        <v>248</v>
      </c>
      <c r="F159" s="158" t="s">
        <v>249</v>
      </c>
      <c r="G159" s="159" t="s">
        <v>172</v>
      </c>
      <c r="H159" s="160">
        <v>2</v>
      </c>
      <c r="I159" s="161"/>
      <c r="J159" s="162">
        <f t="shared" si="20"/>
        <v>0</v>
      </c>
      <c r="K159" s="163"/>
      <c r="L159" s="30"/>
      <c r="M159" s="164" t="s">
        <v>1</v>
      </c>
      <c r="N159" s="165" t="s">
        <v>41</v>
      </c>
      <c r="O159" s="55"/>
      <c r="P159" s="166">
        <f t="shared" si="21"/>
        <v>0</v>
      </c>
      <c r="Q159" s="166">
        <v>4.0000000000000003E-5</v>
      </c>
      <c r="R159" s="166">
        <f t="shared" si="22"/>
        <v>8.0000000000000007E-5</v>
      </c>
      <c r="S159" s="166">
        <v>0</v>
      </c>
      <c r="T159" s="167">
        <f t="shared" si="2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8" t="s">
        <v>122</v>
      </c>
      <c r="AT159" s="168" t="s">
        <v>118</v>
      </c>
      <c r="AU159" s="168" t="s">
        <v>114</v>
      </c>
      <c r="AY159" s="14" t="s">
        <v>115</v>
      </c>
      <c r="BE159" s="169">
        <f t="shared" si="24"/>
        <v>0</v>
      </c>
      <c r="BF159" s="169">
        <f t="shared" si="25"/>
        <v>0</v>
      </c>
      <c r="BG159" s="169">
        <f t="shared" si="26"/>
        <v>0</v>
      </c>
      <c r="BH159" s="169">
        <f t="shared" si="27"/>
        <v>0</v>
      </c>
      <c r="BI159" s="169">
        <f t="shared" si="28"/>
        <v>0</v>
      </c>
      <c r="BJ159" s="14" t="s">
        <v>114</v>
      </c>
      <c r="BK159" s="169">
        <f t="shared" si="29"/>
        <v>0</v>
      </c>
      <c r="BL159" s="14" t="s">
        <v>122</v>
      </c>
      <c r="BM159" s="168" t="s">
        <v>250</v>
      </c>
    </row>
    <row r="160" spans="1:65" s="2" customFormat="1" ht="24" customHeight="1">
      <c r="A160" s="29"/>
      <c r="B160" s="155"/>
      <c r="C160" s="170" t="s">
        <v>127</v>
      </c>
      <c r="D160" s="170" t="s">
        <v>124</v>
      </c>
      <c r="E160" s="171" t="s">
        <v>251</v>
      </c>
      <c r="F160" s="172" t="s">
        <v>252</v>
      </c>
      <c r="G160" s="173" t="s">
        <v>172</v>
      </c>
      <c r="H160" s="174">
        <v>2</v>
      </c>
      <c r="I160" s="175"/>
      <c r="J160" s="176">
        <f t="shared" si="20"/>
        <v>0</v>
      </c>
      <c r="K160" s="177"/>
      <c r="L160" s="178"/>
      <c r="M160" s="179" t="s">
        <v>1</v>
      </c>
      <c r="N160" s="180" t="s">
        <v>41</v>
      </c>
      <c r="O160" s="55"/>
      <c r="P160" s="166">
        <f t="shared" si="21"/>
        <v>0</v>
      </c>
      <c r="Q160" s="166">
        <v>4.1999999999999998E-5</v>
      </c>
      <c r="R160" s="166">
        <f t="shared" si="22"/>
        <v>8.3999999999999995E-5</v>
      </c>
      <c r="S160" s="166">
        <v>0</v>
      </c>
      <c r="T160" s="167">
        <f t="shared" si="2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8" t="s">
        <v>127</v>
      </c>
      <c r="AT160" s="168" t="s">
        <v>124</v>
      </c>
      <c r="AU160" s="168" t="s">
        <v>114</v>
      </c>
      <c r="AY160" s="14" t="s">
        <v>115</v>
      </c>
      <c r="BE160" s="169">
        <f t="shared" si="24"/>
        <v>0</v>
      </c>
      <c r="BF160" s="169">
        <f t="shared" si="25"/>
        <v>0</v>
      </c>
      <c r="BG160" s="169">
        <f t="shared" si="26"/>
        <v>0</v>
      </c>
      <c r="BH160" s="169">
        <f t="shared" si="27"/>
        <v>0</v>
      </c>
      <c r="BI160" s="169">
        <f t="shared" si="28"/>
        <v>0</v>
      </c>
      <c r="BJ160" s="14" t="s">
        <v>114</v>
      </c>
      <c r="BK160" s="169">
        <f t="shared" si="29"/>
        <v>0</v>
      </c>
      <c r="BL160" s="14" t="s">
        <v>122</v>
      </c>
      <c r="BM160" s="168" t="s">
        <v>253</v>
      </c>
    </row>
    <row r="161" spans="1:65" s="2" customFormat="1" ht="24" customHeight="1">
      <c r="A161" s="29"/>
      <c r="B161" s="155"/>
      <c r="C161" s="156" t="s">
        <v>254</v>
      </c>
      <c r="D161" s="156" t="s">
        <v>118</v>
      </c>
      <c r="E161" s="157" t="s">
        <v>255</v>
      </c>
      <c r="F161" s="158" t="s">
        <v>256</v>
      </c>
      <c r="G161" s="159" t="s">
        <v>172</v>
      </c>
      <c r="H161" s="160">
        <v>1</v>
      </c>
      <c r="I161" s="161"/>
      <c r="J161" s="162">
        <f t="shared" si="20"/>
        <v>0</v>
      </c>
      <c r="K161" s="163"/>
      <c r="L161" s="30"/>
      <c r="M161" s="164" t="s">
        <v>1</v>
      </c>
      <c r="N161" s="165" t="s">
        <v>41</v>
      </c>
      <c r="O161" s="55"/>
      <c r="P161" s="166">
        <f t="shared" si="21"/>
        <v>0</v>
      </c>
      <c r="Q161" s="166">
        <v>5.0000000000000002E-5</v>
      </c>
      <c r="R161" s="166">
        <f t="shared" si="22"/>
        <v>5.0000000000000002E-5</v>
      </c>
      <c r="S161" s="166">
        <v>0</v>
      </c>
      <c r="T161" s="167">
        <f t="shared" si="2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8" t="s">
        <v>122</v>
      </c>
      <c r="AT161" s="168" t="s">
        <v>118</v>
      </c>
      <c r="AU161" s="168" t="s">
        <v>114</v>
      </c>
      <c r="AY161" s="14" t="s">
        <v>115</v>
      </c>
      <c r="BE161" s="169">
        <f t="shared" si="24"/>
        <v>0</v>
      </c>
      <c r="BF161" s="169">
        <f t="shared" si="25"/>
        <v>0</v>
      </c>
      <c r="BG161" s="169">
        <f t="shared" si="26"/>
        <v>0</v>
      </c>
      <c r="BH161" s="169">
        <f t="shared" si="27"/>
        <v>0</v>
      </c>
      <c r="BI161" s="169">
        <f t="shared" si="28"/>
        <v>0</v>
      </c>
      <c r="BJ161" s="14" t="s">
        <v>114</v>
      </c>
      <c r="BK161" s="169">
        <f t="shared" si="29"/>
        <v>0</v>
      </c>
      <c r="BL161" s="14" t="s">
        <v>122</v>
      </c>
      <c r="BM161" s="168" t="s">
        <v>257</v>
      </c>
    </row>
    <row r="162" spans="1:65" s="2" customFormat="1" ht="24" customHeight="1">
      <c r="A162" s="29"/>
      <c r="B162" s="155"/>
      <c r="C162" s="170" t="s">
        <v>258</v>
      </c>
      <c r="D162" s="170" t="s">
        <v>124</v>
      </c>
      <c r="E162" s="171" t="s">
        <v>259</v>
      </c>
      <c r="F162" s="172" t="s">
        <v>260</v>
      </c>
      <c r="G162" s="173" t="s">
        <v>172</v>
      </c>
      <c r="H162" s="174">
        <v>1</v>
      </c>
      <c r="I162" s="175"/>
      <c r="J162" s="176">
        <f t="shared" si="20"/>
        <v>0</v>
      </c>
      <c r="K162" s="177"/>
      <c r="L162" s="178"/>
      <c r="M162" s="179" t="s">
        <v>1</v>
      </c>
      <c r="N162" s="180" t="s">
        <v>41</v>
      </c>
      <c r="O162" s="55"/>
      <c r="P162" s="166">
        <f t="shared" si="21"/>
        <v>0</v>
      </c>
      <c r="Q162" s="166">
        <v>8.0000000000000007E-5</v>
      </c>
      <c r="R162" s="166">
        <f t="shared" si="22"/>
        <v>8.0000000000000007E-5</v>
      </c>
      <c r="S162" s="166">
        <v>0</v>
      </c>
      <c r="T162" s="167">
        <f t="shared" si="2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8" t="s">
        <v>127</v>
      </c>
      <c r="AT162" s="168" t="s">
        <v>124</v>
      </c>
      <c r="AU162" s="168" t="s">
        <v>114</v>
      </c>
      <c r="AY162" s="14" t="s">
        <v>115</v>
      </c>
      <c r="BE162" s="169">
        <f t="shared" si="24"/>
        <v>0</v>
      </c>
      <c r="BF162" s="169">
        <f t="shared" si="25"/>
        <v>0</v>
      </c>
      <c r="BG162" s="169">
        <f t="shared" si="26"/>
        <v>0</v>
      </c>
      <c r="BH162" s="169">
        <f t="shared" si="27"/>
        <v>0</v>
      </c>
      <c r="BI162" s="169">
        <f t="shared" si="28"/>
        <v>0</v>
      </c>
      <c r="BJ162" s="14" t="s">
        <v>114</v>
      </c>
      <c r="BK162" s="169">
        <f t="shared" si="29"/>
        <v>0</v>
      </c>
      <c r="BL162" s="14" t="s">
        <v>122</v>
      </c>
      <c r="BM162" s="168" t="s">
        <v>261</v>
      </c>
    </row>
    <row r="163" spans="1:65" s="2" customFormat="1" ht="24" customHeight="1">
      <c r="A163" s="29"/>
      <c r="B163" s="155"/>
      <c r="C163" s="156" t="s">
        <v>262</v>
      </c>
      <c r="D163" s="156" t="s">
        <v>118</v>
      </c>
      <c r="E163" s="157" t="s">
        <v>263</v>
      </c>
      <c r="F163" s="158" t="s">
        <v>264</v>
      </c>
      <c r="G163" s="159" t="s">
        <v>172</v>
      </c>
      <c r="H163" s="160">
        <v>1</v>
      </c>
      <c r="I163" s="161"/>
      <c r="J163" s="162">
        <f t="shared" si="20"/>
        <v>0</v>
      </c>
      <c r="K163" s="163"/>
      <c r="L163" s="30"/>
      <c r="M163" s="164" t="s">
        <v>1</v>
      </c>
      <c r="N163" s="165" t="s">
        <v>41</v>
      </c>
      <c r="O163" s="55"/>
      <c r="P163" s="166">
        <f t="shared" si="21"/>
        <v>0</v>
      </c>
      <c r="Q163" s="166">
        <v>6.0000000000000002E-5</v>
      </c>
      <c r="R163" s="166">
        <f t="shared" si="22"/>
        <v>6.0000000000000002E-5</v>
      </c>
      <c r="S163" s="166">
        <v>0</v>
      </c>
      <c r="T163" s="167">
        <f t="shared" si="2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8" t="s">
        <v>122</v>
      </c>
      <c r="AT163" s="168" t="s">
        <v>118</v>
      </c>
      <c r="AU163" s="168" t="s">
        <v>114</v>
      </c>
      <c r="AY163" s="14" t="s">
        <v>115</v>
      </c>
      <c r="BE163" s="169">
        <f t="shared" si="24"/>
        <v>0</v>
      </c>
      <c r="BF163" s="169">
        <f t="shared" si="25"/>
        <v>0</v>
      </c>
      <c r="BG163" s="169">
        <f t="shared" si="26"/>
        <v>0</v>
      </c>
      <c r="BH163" s="169">
        <f t="shared" si="27"/>
        <v>0</v>
      </c>
      <c r="BI163" s="169">
        <f t="shared" si="28"/>
        <v>0</v>
      </c>
      <c r="BJ163" s="14" t="s">
        <v>114</v>
      </c>
      <c r="BK163" s="169">
        <f t="shared" si="29"/>
        <v>0</v>
      </c>
      <c r="BL163" s="14" t="s">
        <v>122</v>
      </c>
      <c r="BM163" s="168" t="s">
        <v>265</v>
      </c>
    </row>
    <row r="164" spans="1:65" s="2" customFormat="1" ht="36" customHeight="1">
      <c r="A164" s="29"/>
      <c r="B164" s="155"/>
      <c r="C164" s="170" t="s">
        <v>266</v>
      </c>
      <c r="D164" s="170" t="s">
        <v>124</v>
      </c>
      <c r="E164" s="171" t="s">
        <v>267</v>
      </c>
      <c r="F164" s="172" t="s">
        <v>268</v>
      </c>
      <c r="G164" s="173" t="s">
        <v>172</v>
      </c>
      <c r="H164" s="174">
        <v>1</v>
      </c>
      <c r="I164" s="175"/>
      <c r="J164" s="176">
        <f t="shared" si="20"/>
        <v>0</v>
      </c>
      <c r="K164" s="177"/>
      <c r="L164" s="178"/>
      <c r="M164" s="179" t="s">
        <v>1</v>
      </c>
      <c r="N164" s="180" t="s">
        <v>41</v>
      </c>
      <c r="O164" s="55"/>
      <c r="P164" s="166">
        <f t="shared" si="21"/>
        <v>0</v>
      </c>
      <c r="Q164" s="166">
        <v>1.7999999999999999E-2</v>
      </c>
      <c r="R164" s="166">
        <f t="shared" si="22"/>
        <v>1.7999999999999999E-2</v>
      </c>
      <c r="S164" s="166">
        <v>0</v>
      </c>
      <c r="T164" s="167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8" t="s">
        <v>127</v>
      </c>
      <c r="AT164" s="168" t="s">
        <v>124</v>
      </c>
      <c r="AU164" s="168" t="s">
        <v>114</v>
      </c>
      <c r="AY164" s="14" t="s">
        <v>115</v>
      </c>
      <c r="BE164" s="169">
        <f t="shared" si="24"/>
        <v>0</v>
      </c>
      <c r="BF164" s="169">
        <f t="shared" si="25"/>
        <v>0</v>
      </c>
      <c r="BG164" s="169">
        <f t="shared" si="26"/>
        <v>0</v>
      </c>
      <c r="BH164" s="169">
        <f t="shared" si="27"/>
        <v>0</v>
      </c>
      <c r="BI164" s="169">
        <f t="shared" si="28"/>
        <v>0</v>
      </c>
      <c r="BJ164" s="14" t="s">
        <v>114</v>
      </c>
      <c r="BK164" s="169">
        <f t="shared" si="29"/>
        <v>0</v>
      </c>
      <c r="BL164" s="14" t="s">
        <v>122</v>
      </c>
      <c r="BM164" s="168" t="s">
        <v>269</v>
      </c>
    </row>
    <row r="165" spans="1:65" s="2" customFormat="1" ht="16.5" customHeight="1">
      <c r="A165" s="29"/>
      <c r="B165" s="155"/>
      <c r="C165" s="156" t="s">
        <v>270</v>
      </c>
      <c r="D165" s="156" t="s">
        <v>118</v>
      </c>
      <c r="E165" s="157" t="s">
        <v>271</v>
      </c>
      <c r="F165" s="158" t="s">
        <v>272</v>
      </c>
      <c r="G165" s="159" t="s">
        <v>172</v>
      </c>
      <c r="H165" s="160">
        <v>1</v>
      </c>
      <c r="I165" s="161"/>
      <c r="J165" s="162">
        <f t="shared" si="20"/>
        <v>0</v>
      </c>
      <c r="K165" s="163"/>
      <c r="L165" s="30"/>
      <c r="M165" s="164" t="s">
        <v>1</v>
      </c>
      <c r="N165" s="165" t="s">
        <v>41</v>
      </c>
      <c r="O165" s="55"/>
      <c r="P165" s="166">
        <f t="shared" si="21"/>
        <v>0</v>
      </c>
      <c r="Q165" s="166">
        <v>4.0000000000000003E-5</v>
      </c>
      <c r="R165" s="166">
        <f t="shared" si="22"/>
        <v>4.0000000000000003E-5</v>
      </c>
      <c r="S165" s="166">
        <v>0</v>
      </c>
      <c r="T165" s="167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8" t="s">
        <v>122</v>
      </c>
      <c r="AT165" s="168" t="s">
        <v>118</v>
      </c>
      <c r="AU165" s="168" t="s">
        <v>114</v>
      </c>
      <c r="AY165" s="14" t="s">
        <v>115</v>
      </c>
      <c r="BE165" s="169">
        <f t="shared" si="24"/>
        <v>0</v>
      </c>
      <c r="BF165" s="169">
        <f t="shared" si="25"/>
        <v>0</v>
      </c>
      <c r="BG165" s="169">
        <f t="shared" si="26"/>
        <v>0</v>
      </c>
      <c r="BH165" s="169">
        <f t="shared" si="27"/>
        <v>0</v>
      </c>
      <c r="BI165" s="169">
        <f t="shared" si="28"/>
        <v>0</v>
      </c>
      <c r="BJ165" s="14" t="s">
        <v>114</v>
      </c>
      <c r="BK165" s="169">
        <f t="shared" si="29"/>
        <v>0</v>
      </c>
      <c r="BL165" s="14" t="s">
        <v>122</v>
      </c>
      <c r="BM165" s="168" t="s">
        <v>273</v>
      </c>
    </row>
    <row r="166" spans="1:65" s="2" customFormat="1" ht="24" customHeight="1">
      <c r="A166" s="29"/>
      <c r="B166" s="155"/>
      <c r="C166" s="170" t="s">
        <v>274</v>
      </c>
      <c r="D166" s="170" t="s">
        <v>124</v>
      </c>
      <c r="E166" s="171" t="s">
        <v>275</v>
      </c>
      <c r="F166" s="172" t="s">
        <v>276</v>
      </c>
      <c r="G166" s="173" t="s">
        <v>172</v>
      </c>
      <c r="H166" s="174">
        <v>1</v>
      </c>
      <c r="I166" s="175"/>
      <c r="J166" s="176">
        <f t="shared" si="20"/>
        <v>0</v>
      </c>
      <c r="K166" s="177"/>
      <c r="L166" s="178"/>
      <c r="M166" s="179" t="s">
        <v>1</v>
      </c>
      <c r="N166" s="180" t="s">
        <v>41</v>
      </c>
      <c r="O166" s="55"/>
      <c r="P166" s="166">
        <f t="shared" si="21"/>
        <v>0</v>
      </c>
      <c r="Q166" s="166">
        <v>6.7000000000000002E-4</v>
      </c>
      <c r="R166" s="166">
        <f t="shared" si="22"/>
        <v>6.7000000000000002E-4</v>
      </c>
      <c r="S166" s="166">
        <v>0</v>
      </c>
      <c r="T166" s="167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8" t="s">
        <v>127</v>
      </c>
      <c r="AT166" s="168" t="s">
        <v>124</v>
      </c>
      <c r="AU166" s="168" t="s">
        <v>114</v>
      </c>
      <c r="AY166" s="14" t="s">
        <v>115</v>
      </c>
      <c r="BE166" s="169">
        <f t="shared" si="24"/>
        <v>0</v>
      </c>
      <c r="BF166" s="169">
        <f t="shared" si="25"/>
        <v>0</v>
      </c>
      <c r="BG166" s="169">
        <f t="shared" si="26"/>
        <v>0</v>
      </c>
      <c r="BH166" s="169">
        <f t="shared" si="27"/>
        <v>0</v>
      </c>
      <c r="BI166" s="169">
        <f t="shared" si="28"/>
        <v>0</v>
      </c>
      <c r="BJ166" s="14" t="s">
        <v>114</v>
      </c>
      <c r="BK166" s="169">
        <f t="shared" si="29"/>
        <v>0</v>
      </c>
      <c r="BL166" s="14" t="s">
        <v>122</v>
      </c>
      <c r="BM166" s="168" t="s">
        <v>277</v>
      </c>
    </row>
    <row r="167" spans="1:65" s="2" customFormat="1" ht="24" customHeight="1">
      <c r="A167" s="29"/>
      <c r="B167" s="155"/>
      <c r="C167" s="156" t="s">
        <v>278</v>
      </c>
      <c r="D167" s="156" t="s">
        <v>118</v>
      </c>
      <c r="E167" s="157" t="s">
        <v>279</v>
      </c>
      <c r="F167" s="158" t="s">
        <v>280</v>
      </c>
      <c r="G167" s="159" t="s">
        <v>225</v>
      </c>
      <c r="H167" s="160">
        <v>1</v>
      </c>
      <c r="I167" s="161"/>
      <c r="J167" s="162">
        <f t="shared" si="20"/>
        <v>0</v>
      </c>
      <c r="K167" s="163"/>
      <c r="L167" s="30"/>
      <c r="M167" s="164" t="s">
        <v>1</v>
      </c>
      <c r="N167" s="165" t="s">
        <v>41</v>
      </c>
      <c r="O167" s="55"/>
      <c r="P167" s="166">
        <f t="shared" si="21"/>
        <v>0</v>
      </c>
      <c r="Q167" s="166">
        <v>2.5999999999999998E-4</v>
      </c>
      <c r="R167" s="166">
        <f t="shared" si="22"/>
        <v>2.5999999999999998E-4</v>
      </c>
      <c r="S167" s="166">
        <v>0</v>
      </c>
      <c r="T167" s="167">
        <f t="shared" si="2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8" t="s">
        <v>122</v>
      </c>
      <c r="AT167" s="168" t="s">
        <v>118</v>
      </c>
      <c r="AU167" s="168" t="s">
        <v>114</v>
      </c>
      <c r="AY167" s="14" t="s">
        <v>115</v>
      </c>
      <c r="BE167" s="169">
        <f t="shared" si="24"/>
        <v>0</v>
      </c>
      <c r="BF167" s="169">
        <f t="shared" si="25"/>
        <v>0</v>
      </c>
      <c r="BG167" s="169">
        <f t="shared" si="26"/>
        <v>0</v>
      </c>
      <c r="BH167" s="169">
        <f t="shared" si="27"/>
        <v>0</v>
      </c>
      <c r="BI167" s="169">
        <f t="shared" si="28"/>
        <v>0</v>
      </c>
      <c r="BJ167" s="14" t="s">
        <v>114</v>
      </c>
      <c r="BK167" s="169">
        <f t="shared" si="29"/>
        <v>0</v>
      </c>
      <c r="BL167" s="14" t="s">
        <v>122</v>
      </c>
      <c r="BM167" s="168" t="s">
        <v>281</v>
      </c>
    </row>
    <row r="168" spans="1:65" s="2" customFormat="1" ht="36" customHeight="1">
      <c r="A168" s="29"/>
      <c r="B168" s="155"/>
      <c r="C168" s="170" t="s">
        <v>282</v>
      </c>
      <c r="D168" s="170" t="s">
        <v>124</v>
      </c>
      <c r="E168" s="171" t="s">
        <v>283</v>
      </c>
      <c r="F168" s="172" t="s">
        <v>284</v>
      </c>
      <c r="G168" s="173" t="s">
        <v>172</v>
      </c>
      <c r="H168" s="174">
        <v>1</v>
      </c>
      <c r="I168" s="175"/>
      <c r="J168" s="176">
        <f t="shared" si="20"/>
        <v>0</v>
      </c>
      <c r="K168" s="177"/>
      <c r="L168" s="178"/>
      <c r="M168" s="179" t="s">
        <v>1</v>
      </c>
      <c r="N168" s="180" t="s">
        <v>41</v>
      </c>
      <c r="O168" s="55"/>
      <c r="P168" s="166">
        <f t="shared" si="21"/>
        <v>0</v>
      </c>
      <c r="Q168" s="166">
        <v>2.0500000000000001E-2</v>
      </c>
      <c r="R168" s="166">
        <f t="shared" si="22"/>
        <v>2.0500000000000001E-2</v>
      </c>
      <c r="S168" s="166">
        <v>0</v>
      </c>
      <c r="T168" s="167">
        <f t="shared" si="2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8" t="s">
        <v>127</v>
      </c>
      <c r="AT168" s="168" t="s">
        <v>124</v>
      </c>
      <c r="AU168" s="168" t="s">
        <v>114</v>
      </c>
      <c r="AY168" s="14" t="s">
        <v>115</v>
      </c>
      <c r="BE168" s="169">
        <f t="shared" si="24"/>
        <v>0</v>
      </c>
      <c r="BF168" s="169">
        <f t="shared" si="25"/>
        <v>0</v>
      </c>
      <c r="BG168" s="169">
        <f t="shared" si="26"/>
        <v>0</v>
      </c>
      <c r="BH168" s="169">
        <f t="shared" si="27"/>
        <v>0</v>
      </c>
      <c r="BI168" s="169">
        <f t="shared" si="28"/>
        <v>0</v>
      </c>
      <c r="BJ168" s="14" t="s">
        <v>114</v>
      </c>
      <c r="BK168" s="169">
        <f t="shared" si="29"/>
        <v>0</v>
      </c>
      <c r="BL168" s="14" t="s">
        <v>122</v>
      </c>
      <c r="BM168" s="168" t="s">
        <v>285</v>
      </c>
    </row>
    <row r="169" spans="1:65" s="2" customFormat="1" ht="24" customHeight="1">
      <c r="A169" s="29"/>
      <c r="B169" s="155"/>
      <c r="C169" s="156" t="s">
        <v>286</v>
      </c>
      <c r="D169" s="156" t="s">
        <v>118</v>
      </c>
      <c r="E169" s="157" t="s">
        <v>287</v>
      </c>
      <c r="F169" s="158" t="s">
        <v>288</v>
      </c>
      <c r="G169" s="159" t="s">
        <v>121</v>
      </c>
      <c r="H169" s="160">
        <v>85</v>
      </c>
      <c r="I169" s="161"/>
      <c r="J169" s="162">
        <f t="shared" si="20"/>
        <v>0</v>
      </c>
      <c r="K169" s="163"/>
      <c r="L169" s="30"/>
      <c r="M169" s="164" t="s">
        <v>1</v>
      </c>
      <c r="N169" s="165" t="s">
        <v>41</v>
      </c>
      <c r="O169" s="55"/>
      <c r="P169" s="166">
        <f t="shared" si="21"/>
        <v>0</v>
      </c>
      <c r="Q169" s="166">
        <v>3.8999999999999999E-4</v>
      </c>
      <c r="R169" s="166">
        <f t="shared" si="22"/>
        <v>3.3149999999999999E-2</v>
      </c>
      <c r="S169" s="166">
        <v>0</v>
      </c>
      <c r="T169" s="167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8" t="s">
        <v>122</v>
      </c>
      <c r="AT169" s="168" t="s">
        <v>118</v>
      </c>
      <c r="AU169" s="168" t="s">
        <v>114</v>
      </c>
      <c r="AY169" s="14" t="s">
        <v>115</v>
      </c>
      <c r="BE169" s="169">
        <f t="shared" si="24"/>
        <v>0</v>
      </c>
      <c r="BF169" s="169">
        <f t="shared" si="25"/>
        <v>0</v>
      </c>
      <c r="BG169" s="169">
        <f t="shared" si="26"/>
        <v>0</v>
      </c>
      <c r="BH169" s="169">
        <f t="shared" si="27"/>
        <v>0</v>
      </c>
      <c r="BI169" s="169">
        <f t="shared" si="28"/>
        <v>0</v>
      </c>
      <c r="BJ169" s="14" t="s">
        <v>114</v>
      </c>
      <c r="BK169" s="169">
        <f t="shared" si="29"/>
        <v>0</v>
      </c>
      <c r="BL169" s="14" t="s">
        <v>122</v>
      </c>
      <c r="BM169" s="168" t="s">
        <v>289</v>
      </c>
    </row>
    <row r="170" spans="1:65" s="2" customFormat="1" ht="24" customHeight="1">
      <c r="A170" s="29"/>
      <c r="B170" s="155"/>
      <c r="C170" s="156" t="s">
        <v>290</v>
      </c>
      <c r="D170" s="156" t="s">
        <v>118</v>
      </c>
      <c r="E170" s="157" t="s">
        <v>291</v>
      </c>
      <c r="F170" s="158" t="s">
        <v>292</v>
      </c>
      <c r="G170" s="159" t="s">
        <v>121</v>
      </c>
      <c r="H170" s="160">
        <v>85</v>
      </c>
      <c r="I170" s="161"/>
      <c r="J170" s="162">
        <f t="shared" si="20"/>
        <v>0</v>
      </c>
      <c r="K170" s="163"/>
      <c r="L170" s="30"/>
      <c r="M170" s="164" t="s">
        <v>1</v>
      </c>
      <c r="N170" s="165" t="s">
        <v>41</v>
      </c>
      <c r="O170" s="55"/>
      <c r="P170" s="166">
        <f t="shared" si="21"/>
        <v>0</v>
      </c>
      <c r="Q170" s="166">
        <v>1.0000000000000001E-5</v>
      </c>
      <c r="R170" s="166">
        <f t="shared" si="22"/>
        <v>8.5000000000000006E-4</v>
      </c>
      <c r="S170" s="166">
        <v>0</v>
      </c>
      <c r="T170" s="167">
        <f t="shared" si="2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8" t="s">
        <v>122</v>
      </c>
      <c r="AT170" s="168" t="s">
        <v>118</v>
      </c>
      <c r="AU170" s="168" t="s">
        <v>114</v>
      </c>
      <c r="AY170" s="14" t="s">
        <v>115</v>
      </c>
      <c r="BE170" s="169">
        <f t="shared" si="24"/>
        <v>0</v>
      </c>
      <c r="BF170" s="169">
        <f t="shared" si="25"/>
        <v>0</v>
      </c>
      <c r="BG170" s="169">
        <f t="shared" si="26"/>
        <v>0</v>
      </c>
      <c r="BH170" s="169">
        <f t="shared" si="27"/>
        <v>0</v>
      </c>
      <c r="BI170" s="169">
        <f t="shared" si="28"/>
        <v>0</v>
      </c>
      <c r="BJ170" s="14" t="s">
        <v>114</v>
      </c>
      <c r="BK170" s="169">
        <f t="shared" si="29"/>
        <v>0</v>
      </c>
      <c r="BL170" s="14" t="s">
        <v>122</v>
      </c>
      <c r="BM170" s="168" t="s">
        <v>293</v>
      </c>
    </row>
    <row r="171" spans="1:65" s="2" customFormat="1" ht="24" customHeight="1">
      <c r="A171" s="29"/>
      <c r="B171" s="155"/>
      <c r="C171" s="156" t="s">
        <v>294</v>
      </c>
      <c r="D171" s="156" t="s">
        <v>118</v>
      </c>
      <c r="E171" s="157" t="s">
        <v>295</v>
      </c>
      <c r="F171" s="158" t="s">
        <v>296</v>
      </c>
      <c r="G171" s="159" t="s">
        <v>152</v>
      </c>
      <c r="H171" s="181"/>
      <c r="I171" s="161"/>
      <c r="J171" s="162">
        <f t="shared" si="20"/>
        <v>0</v>
      </c>
      <c r="K171" s="163"/>
      <c r="L171" s="30"/>
      <c r="M171" s="164" t="s">
        <v>1</v>
      </c>
      <c r="N171" s="165" t="s">
        <v>41</v>
      </c>
      <c r="O171" s="55"/>
      <c r="P171" s="166">
        <f t="shared" si="21"/>
        <v>0</v>
      </c>
      <c r="Q171" s="166">
        <v>0</v>
      </c>
      <c r="R171" s="166">
        <f t="shared" si="22"/>
        <v>0</v>
      </c>
      <c r="S171" s="166">
        <v>0</v>
      </c>
      <c r="T171" s="167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8" t="s">
        <v>122</v>
      </c>
      <c r="AT171" s="168" t="s">
        <v>118</v>
      </c>
      <c r="AU171" s="168" t="s">
        <v>114</v>
      </c>
      <c r="AY171" s="14" t="s">
        <v>115</v>
      </c>
      <c r="BE171" s="169">
        <f t="shared" si="24"/>
        <v>0</v>
      </c>
      <c r="BF171" s="169">
        <f t="shared" si="25"/>
        <v>0</v>
      </c>
      <c r="BG171" s="169">
        <f t="shared" si="26"/>
        <v>0</v>
      </c>
      <c r="BH171" s="169">
        <f t="shared" si="27"/>
        <v>0</v>
      </c>
      <c r="BI171" s="169">
        <f t="shared" si="28"/>
        <v>0</v>
      </c>
      <c r="BJ171" s="14" t="s">
        <v>114</v>
      </c>
      <c r="BK171" s="169">
        <f t="shared" si="29"/>
        <v>0</v>
      </c>
      <c r="BL171" s="14" t="s">
        <v>122</v>
      </c>
      <c r="BM171" s="168" t="s">
        <v>297</v>
      </c>
    </row>
    <row r="172" spans="1:65" s="12" customFormat="1" ht="22.9" customHeight="1">
      <c r="B172" s="143"/>
      <c r="D172" s="144" t="s">
        <v>74</v>
      </c>
      <c r="E172" s="153" t="s">
        <v>298</v>
      </c>
      <c r="F172" s="153" t="s">
        <v>299</v>
      </c>
      <c r="I172" s="146"/>
      <c r="J172" s="154">
        <f>BK172</f>
        <v>0</v>
      </c>
      <c r="L172" s="143"/>
      <c r="M172" s="147"/>
      <c r="N172" s="148"/>
      <c r="O172" s="148"/>
      <c r="P172" s="149">
        <f>SUM(P173:P194)</f>
        <v>0</v>
      </c>
      <c r="Q172" s="148"/>
      <c r="R172" s="149">
        <f>SUM(R173:R194)</f>
        <v>7.7304000000000012E-2</v>
      </c>
      <c r="S172" s="148"/>
      <c r="T172" s="150">
        <f>SUM(T173:T194)</f>
        <v>0</v>
      </c>
      <c r="AR172" s="144" t="s">
        <v>114</v>
      </c>
      <c r="AT172" s="151" t="s">
        <v>74</v>
      </c>
      <c r="AU172" s="151" t="s">
        <v>80</v>
      </c>
      <c r="AY172" s="144" t="s">
        <v>115</v>
      </c>
      <c r="BK172" s="152">
        <f>SUM(BK173:BK194)</f>
        <v>0</v>
      </c>
    </row>
    <row r="173" spans="1:65" s="2" customFormat="1" ht="24" customHeight="1">
      <c r="A173" s="29"/>
      <c r="B173" s="155"/>
      <c r="C173" s="156" t="s">
        <v>300</v>
      </c>
      <c r="D173" s="156" t="s">
        <v>118</v>
      </c>
      <c r="E173" s="157" t="s">
        <v>301</v>
      </c>
      <c r="F173" s="158" t="s">
        <v>302</v>
      </c>
      <c r="G173" s="159" t="s">
        <v>225</v>
      </c>
      <c r="H173" s="160">
        <v>5</v>
      </c>
      <c r="I173" s="161"/>
      <c r="J173" s="162">
        <f t="shared" ref="J173:J194" si="30">ROUND(I173*H173,2)</f>
        <v>0</v>
      </c>
      <c r="K173" s="163"/>
      <c r="L173" s="30"/>
      <c r="M173" s="164" t="s">
        <v>1</v>
      </c>
      <c r="N173" s="165" t="s">
        <v>41</v>
      </c>
      <c r="O173" s="55"/>
      <c r="P173" s="166">
        <f t="shared" ref="P173:P194" si="31">O173*H173</f>
        <v>0</v>
      </c>
      <c r="Q173" s="166">
        <v>0</v>
      </c>
      <c r="R173" s="166">
        <f t="shared" ref="R173:R194" si="32">Q173*H173</f>
        <v>0</v>
      </c>
      <c r="S173" s="166">
        <v>0</v>
      </c>
      <c r="T173" s="167">
        <f t="shared" ref="T173:T194" si="33"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8" t="s">
        <v>122</v>
      </c>
      <c r="AT173" s="168" t="s">
        <v>118</v>
      </c>
      <c r="AU173" s="168" t="s">
        <v>114</v>
      </c>
      <c r="AY173" s="14" t="s">
        <v>115</v>
      </c>
      <c r="BE173" s="169">
        <f t="shared" ref="BE173:BE194" si="34">IF(N173="základná",J173,0)</f>
        <v>0</v>
      </c>
      <c r="BF173" s="169">
        <f t="shared" ref="BF173:BF194" si="35">IF(N173="znížená",J173,0)</f>
        <v>0</v>
      </c>
      <c r="BG173" s="169">
        <f t="shared" ref="BG173:BG194" si="36">IF(N173="zákl. prenesená",J173,0)</f>
        <v>0</v>
      </c>
      <c r="BH173" s="169">
        <f t="shared" ref="BH173:BH194" si="37">IF(N173="zníž. prenesená",J173,0)</f>
        <v>0</v>
      </c>
      <c r="BI173" s="169">
        <f t="shared" ref="BI173:BI194" si="38">IF(N173="nulová",J173,0)</f>
        <v>0</v>
      </c>
      <c r="BJ173" s="14" t="s">
        <v>114</v>
      </c>
      <c r="BK173" s="169">
        <f t="shared" ref="BK173:BK194" si="39">ROUND(I173*H173,2)</f>
        <v>0</v>
      </c>
      <c r="BL173" s="14" t="s">
        <v>122</v>
      </c>
      <c r="BM173" s="168" t="s">
        <v>303</v>
      </c>
    </row>
    <row r="174" spans="1:65" s="2" customFormat="1" ht="36" customHeight="1">
      <c r="A174" s="29"/>
      <c r="B174" s="155"/>
      <c r="C174" s="170" t="s">
        <v>304</v>
      </c>
      <c r="D174" s="170" t="s">
        <v>124</v>
      </c>
      <c r="E174" s="171" t="s">
        <v>305</v>
      </c>
      <c r="F174" s="172" t="s">
        <v>306</v>
      </c>
      <c r="G174" s="173" t="s">
        <v>172</v>
      </c>
      <c r="H174" s="174">
        <v>5</v>
      </c>
      <c r="I174" s="175"/>
      <c r="J174" s="176">
        <f t="shared" si="30"/>
        <v>0</v>
      </c>
      <c r="K174" s="177"/>
      <c r="L174" s="178"/>
      <c r="M174" s="179" t="s">
        <v>1</v>
      </c>
      <c r="N174" s="180" t="s">
        <v>41</v>
      </c>
      <c r="O174" s="55"/>
      <c r="P174" s="166">
        <f t="shared" si="31"/>
        <v>0</v>
      </c>
      <c r="Q174" s="166">
        <v>7.1999999999999998E-3</v>
      </c>
      <c r="R174" s="166">
        <f t="shared" si="32"/>
        <v>3.5999999999999997E-2</v>
      </c>
      <c r="S174" s="166">
        <v>0</v>
      </c>
      <c r="T174" s="167">
        <f t="shared" si="3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8" t="s">
        <v>127</v>
      </c>
      <c r="AT174" s="168" t="s">
        <v>124</v>
      </c>
      <c r="AU174" s="168" t="s">
        <v>114</v>
      </c>
      <c r="AY174" s="14" t="s">
        <v>115</v>
      </c>
      <c r="BE174" s="169">
        <f t="shared" si="34"/>
        <v>0</v>
      </c>
      <c r="BF174" s="169">
        <f t="shared" si="35"/>
        <v>0</v>
      </c>
      <c r="BG174" s="169">
        <f t="shared" si="36"/>
        <v>0</v>
      </c>
      <c r="BH174" s="169">
        <f t="shared" si="37"/>
        <v>0</v>
      </c>
      <c r="BI174" s="169">
        <f t="shared" si="38"/>
        <v>0</v>
      </c>
      <c r="BJ174" s="14" t="s">
        <v>114</v>
      </c>
      <c r="BK174" s="169">
        <f t="shared" si="39"/>
        <v>0</v>
      </c>
      <c r="BL174" s="14" t="s">
        <v>122</v>
      </c>
      <c r="BM174" s="168" t="s">
        <v>307</v>
      </c>
    </row>
    <row r="175" spans="1:65" s="2" customFormat="1" ht="16.5" customHeight="1">
      <c r="A175" s="29"/>
      <c r="B175" s="155"/>
      <c r="C175" s="156" t="s">
        <v>308</v>
      </c>
      <c r="D175" s="156" t="s">
        <v>118</v>
      </c>
      <c r="E175" s="157" t="s">
        <v>309</v>
      </c>
      <c r="F175" s="158" t="s">
        <v>310</v>
      </c>
      <c r="G175" s="159" t="s">
        <v>172</v>
      </c>
      <c r="H175" s="160">
        <v>5</v>
      </c>
      <c r="I175" s="161"/>
      <c r="J175" s="162">
        <f t="shared" si="30"/>
        <v>0</v>
      </c>
      <c r="K175" s="163"/>
      <c r="L175" s="30"/>
      <c r="M175" s="164" t="s">
        <v>1</v>
      </c>
      <c r="N175" s="165" t="s">
        <v>41</v>
      </c>
      <c r="O175" s="55"/>
      <c r="P175" s="166">
        <f t="shared" si="31"/>
        <v>0</v>
      </c>
      <c r="Q175" s="166">
        <v>0</v>
      </c>
      <c r="R175" s="166">
        <f t="shared" si="32"/>
        <v>0</v>
      </c>
      <c r="S175" s="166">
        <v>0</v>
      </c>
      <c r="T175" s="167">
        <f t="shared" si="3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8" t="s">
        <v>122</v>
      </c>
      <c r="AT175" s="168" t="s">
        <v>118</v>
      </c>
      <c r="AU175" s="168" t="s">
        <v>114</v>
      </c>
      <c r="AY175" s="14" t="s">
        <v>115</v>
      </c>
      <c r="BE175" s="169">
        <f t="shared" si="34"/>
        <v>0</v>
      </c>
      <c r="BF175" s="169">
        <f t="shared" si="35"/>
        <v>0</v>
      </c>
      <c r="BG175" s="169">
        <f t="shared" si="36"/>
        <v>0</v>
      </c>
      <c r="BH175" s="169">
        <f t="shared" si="37"/>
        <v>0</v>
      </c>
      <c r="BI175" s="169">
        <f t="shared" si="38"/>
        <v>0</v>
      </c>
      <c r="BJ175" s="14" t="s">
        <v>114</v>
      </c>
      <c r="BK175" s="169">
        <f t="shared" si="39"/>
        <v>0</v>
      </c>
      <c r="BL175" s="14" t="s">
        <v>122</v>
      </c>
      <c r="BM175" s="168" t="s">
        <v>311</v>
      </c>
    </row>
    <row r="176" spans="1:65" s="2" customFormat="1" ht="24" customHeight="1">
      <c r="A176" s="29"/>
      <c r="B176" s="155"/>
      <c r="C176" s="156" t="s">
        <v>312</v>
      </c>
      <c r="D176" s="156" t="s">
        <v>118</v>
      </c>
      <c r="E176" s="157" t="s">
        <v>313</v>
      </c>
      <c r="F176" s="158" t="s">
        <v>314</v>
      </c>
      <c r="G176" s="159" t="s">
        <v>172</v>
      </c>
      <c r="H176" s="160">
        <v>4</v>
      </c>
      <c r="I176" s="161"/>
      <c r="J176" s="162">
        <f t="shared" si="30"/>
        <v>0</v>
      </c>
      <c r="K176" s="163"/>
      <c r="L176" s="30"/>
      <c r="M176" s="164" t="s">
        <v>1</v>
      </c>
      <c r="N176" s="165" t="s">
        <v>41</v>
      </c>
      <c r="O176" s="55"/>
      <c r="P176" s="166">
        <f t="shared" si="31"/>
        <v>0</v>
      </c>
      <c r="Q176" s="166">
        <v>2.7E-4</v>
      </c>
      <c r="R176" s="166">
        <f t="shared" si="32"/>
        <v>1.08E-3</v>
      </c>
      <c r="S176" s="166">
        <v>0</v>
      </c>
      <c r="T176" s="167">
        <f t="shared" si="3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8" t="s">
        <v>122</v>
      </c>
      <c r="AT176" s="168" t="s">
        <v>118</v>
      </c>
      <c r="AU176" s="168" t="s">
        <v>114</v>
      </c>
      <c r="AY176" s="14" t="s">
        <v>115</v>
      </c>
      <c r="BE176" s="169">
        <f t="shared" si="34"/>
        <v>0</v>
      </c>
      <c r="BF176" s="169">
        <f t="shared" si="35"/>
        <v>0</v>
      </c>
      <c r="BG176" s="169">
        <f t="shared" si="36"/>
        <v>0</v>
      </c>
      <c r="BH176" s="169">
        <f t="shared" si="37"/>
        <v>0</v>
      </c>
      <c r="BI176" s="169">
        <f t="shared" si="38"/>
        <v>0</v>
      </c>
      <c r="BJ176" s="14" t="s">
        <v>114</v>
      </c>
      <c r="BK176" s="169">
        <f t="shared" si="39"/>
        <v>0</v>
      </c>
      <c r="BL176" s="14" t="s">
        <v>122</v>
      </c>
      <c r="BM176" s="168" t="s">
        <v>315</v>
      </c>
    </row>
    <row r="177" spans="1:65" s="2" customFormat="1" ht="16.5" customHeight="1">
      <c r="A177" s="29"/>
      <c r="B177" s="155"/>
      <c r="C177" s="156" t="s">
        <v>316</v>
      </c>
      <c r="D177" s="156" t="s">
        <v>118</v>
      </c>
      <c r="E177" s="157" t="s">
        <v>317</v>
      </c>
      <c r="F177" s="158" t="s">
        <v>318</v>
      </c>
      <c r="G177" s="159" t="s">
        <v>172</v>
      </c>
      <c r="H177" s="160">
        <v>1</v>
      </c>
      <c r="I177" s="161"/>
      <c r="J177" s="162">
        <f t="shared" si="30"/>
        <v>0</v>
      </c>
      <c r="K177" s="163"/>
      <c r="L177" s="30"/>
      <c r="M177" s="164" t="s">
        <v>1</v>
      </c>
      <c r="N177" s="165" t="s">
        <v>41</v>
      </c>
      <c r="O177" s="55"/>
      <c r="P177" s="166">
        <f t="shared" si="31"/>
        <v>0</v>
      </c>
      <c r="Q177" s="166">
        <v>1.7000000000000001E-4</v>
      </c>
      <c r="R177" s="166">
        <f t="shared" si="32"/>
        <v>1.7000000000000001E-4</v>
      </c>
      <c r="S177" s="166">
        <v>0</v>
      </c>
      <c r="T177" s="167">
        <f t="shared" si="3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8" t="s">
        <v>122</v>
      </c>
      <c r="AT177" s="168" t="s">
        <v>118</v>
      </c>
      <c r="AU177" s="168" t="s">
        <v>114</v>
      </c>
      <c r="AY177" s="14" t="s">
        <v>115</v>
      </c>
      <c r="BE177" s="169">
        <f t="shared" si="34"/>
        <v>0</v>
      </c>
      <c r="BF177" s="169">
        <f t="shared" si="35"/>
        <v>0</v>
      </c>
      <c r="BG177" s="169">
        <f t="shared" si="36"/>
        <v>0</v>
      </c>
      <c r="BH177" s="169">
        <f t="shared" si="37"/>
        <v>0</v>
      </c>
      <c r="BI177" s="169">
        <f t="shared" si="38"/>
        <v>0</v>
      </c>
      <c r="BJ177" s="14" t="s">
        <v>114</v>
      </c>
      <c r="BK177" s="169">
        <f t="shared" si="39"/>
        <v>0</v>
      </c>
      <c r="BL177" s="14" t="s">
        <v>122</v>
      </c>
      <c r="BM177" s="168" t="s">
        <v>319</v>
      </c>
    </row>
    <row r="178" spans="1:65" s="2" customFormat="1" ht="24" customHeight="1">
      <c r="A178" s="29"/>
      <c r="B178" s="155"/>
      <c r="C178" s="156" t="s">
        <v>320</v>
      </c>
      <c r="D178" s="156" t="s">
        <v>118</v>
      </c>
      <c r="E178" s="157" t="s">
        <v>321</v>
      </c>
      <c r="F178" s="158" t="s">
        <v>322</v>
      </c>
      <c r="G178" s="159" t="s">
        <v>225</v>
      </c>
      <c r="H178" s="160">
        <v>5</v>
      </c>
      <c r="I178" s="161"/>
      <c r="J178" s="162">
        <f t="shared" si="30"/>
        <v>0</v>
      </c>
      <c r="K178" s="163"/>
      <c r="L178" s="30"/>
      <c r="M178" s="164" t="s">
        <v>1</v>
      </c>
      <c r="N178" s="165" t="s">
        <v>41</v>
      </c>
      <c r="O178" s="55"/>
      <c r="P178" s="166">
        <f t="shared" si="31"/>
        <v>0</v>
      </c>
      <c r="Q178" s="166">
        <v>0</v>
      </c>
      <c r="R178" s="166">
        <f t="shared" si="32"/>
        <v>0</v>
      </c>
      <c r="S178" s="166">
        <v>0</v>
      </c>
      <c r="T178" s="167">
        <f t="shared" si="3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8" t="s">
        <v>122</v>
      </c>
      <c r="AT178" s="168" t="s">
        <v>118</v>
      </c>
      <c r="AU178" s="168" t="s">
        <v>114</v>
      </c>
      <c r="AY178" s="14" t="s">
        <v>115</v>
      </c>
      <c r="BE178" s="169">
        <f t="shared" si="34"/>
        <v>0</v>
      </c>
      <c r="BF178" s="169">
        <f t="shared" si="35"/>
        <v>0</v>
      </c>
      <c r="BG178" s="169">
        <f t="shared" si="36"/>
        <v>0</v>
      </c>
      <c r="BH178" s="169">
        <f t="shared" si="37"/>
        <v>0</v>
      </c>
      <c r="BI178" s="169">
        <f t="shared" si="38"/>
        <v>0</v>
      </c>
      <c r="BJ178" s="14" t="s">
        <v>114</v>
      </c>
      <c r="BK178" s="169">
        <f t="shared" si="39"/>
        <v>0</v>
      </c>
      <c r="BL178" s="14" t="s">
        <v>122</v>
      </c>
      <c r="BM178" s="168" t="s">
        <v>323</v>
      </c>
    </row>
    <row r="179" spans="1:65" s="2" customFormat="1" ht="24" customHeight="1">
      <c r="A179" s="29"/>
      <c r="B179" s="155"/>
      <c r="C179" s="156" t="s">
        <v>324</v>
      </c>
      <c r="D179" s="156" t="s">
        <v>118</v>
      </c>
      <c r="E179" s="157" t="s">
        <v>325</v>
      </c>
      <c r="F179" s="158" t="s">
        <v>326</v>
      </c>
      <c r="G179" s="159" t="s">
        <v>225</v>
      </c>
      <c r="H179" s="160">
        <v>1</v>
      </c>
      <c r="I179" s="161"/>
      <c r="J179" s="162">
        <f t="shared" si="30"/>
        <v>0</v>
      </c>
      <c r="K179" s="163"/>
      <c r="L179" s="30"/>
      <c r="M179" s="164" t="s">
        <v>1</v>
      </c>
      <c r="N179" s="165" t="s">
        <v>41</v>
      </c>
      <c r="O179" s="55"/>
      <c r="P179" s="166">
        <f t="shared" si="31"/>
        <v>0</v>
      </c>
      <c r="Q179" s="166">
        <v>2.5999999999999998E-4</v>
      </c>
      <c r="R179" s="166">
        <f t="shared" si="32"/>
        <v>2.5999999999999998E-4</v>
      </c>
      <c r="S179" s="166">
        <v>0</v>
      </c>
      <c r="T179" s="167">
        <f t="shared" si="3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8" t="s">
        <v>122</v>
      </c>
      <c r="AT179" s="168" t="s">
        <v>118</v>
      </c>
      <c r="AU179" s="168" t="s">
        <v>114</v>
      </c>
      <c r="AY179" s="14" t="s">
        <v>115</v>
      </c>
      <c r="BE179" s="169">
        <f t="shared" si="34"/>
        <v>0</v>
      </c>
      <c r="BF179" s="169">
        <f t="shared" si="35"/>
        <v>0</v>
      </c>
      <c r="BG179" s="169">
        <f t="shared" si="36"/>
        <v>0</v>
      </c>
      <c r="BH179" s="169">
        <f t="shared" si="37"/>
        <v>0</v>
      </c>
      <c r="BI179" s="169">
        <f t="shared" si="38"/>
        <v>0</v>
      </c>
      <c r="BJ179" s="14" t="s">
        <v>114</v>
      </c>
      <c r="BK179" s="169">
        <f t="shared" si="39"/>
        <v>0</v>
      </c>
      <c r="BL179" s="14" t="s">
        <v>122</v>
      </c>
      <c r="BM179" s="168" t="s">
        <v>327</v>
      </c>
    </row>
    <row r="180" spans="1:65" s="2" customFormat="1" ht="24" customHeight="1">
      <c r="A180" s="29"/>
      <c r="B180" s="155"/>
      <c r="C180" s="156" t="s">
        <v>328</v>
      </c>
      <c r="D180" s="156" t="s">
        <v>118</v>
      </c>
      <c r="E180" s="157" t="s">
        <v>329</v>
      </c>
      <c r="F180" s="158" t="s">
        <v>330</v>
      </c>
      <c r="G180" s="159" t="s">
        <v>225</v>
      </c>
      <c r="H180" s="160">
        <v>1</v>
      </c>
      <c r="I180" s="161"/>
      <c r="J180" s="162">
        <f t="shared" si="30"/>
        <v>0</v>
      </c>
      <c r="K180" s="163"/>
      <c r="L180" s="30"/>
      <c r="M180" s="164" t="s">
        <v>1</v>
      </c>
      <c r="N180" s="165" t="s">
        <v>41</v>
      </c>
      <c r="O180" s="55"/>
      <c r="P180" s="166">
        <f t="shared" si="31"/>
        <v>0</v>
      </c>
      <c r="Q180" s="166">
        <v>7.2000000000000005E-4</v>
      </c>
      <c r="R180" s="166">
        <f t="shared" si="32"/>
        <v>7.2000000000000005E-4</v>
      </c>
      <c r="S180" s="166">
        <v>0</v>
      </c>
      <c r="T180" s="167">
        <f t="shared" si="3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8" t="s">
        <v>122</v>
      </c>
      <c r="AT180" s="168" t="s">
        <v>118</v>
      </c>
      <c r="AU180" s="168" t="s">
        <v>114</v>
      </c>
      <c r="AY180" s="14" t="s">
        <v>115</v>
      </c>
      <c r="BE180" s="169">
        <f t="shared" si="34"/>
        <v>0</v>
      </c>
      <c r="BF180" s="169">
        <f t="shared" si="35"/>
        <v>0</v>
      </c>
      <c r="BG180" s="169">
        <f t="shared" si="36"/>
        <v>0</v>
      </c>
      <c r="BH180" s="169">
        <f t="shared" si="37"/>
        <v>0</v>
      </c>
      <c r="BI180" s="169">
        <f t="shared" si="38"/>
        <v>0</v>
      </c>
      <c r="BJ180" s="14" t="s">
        <v>114</v>
      </c>
      <c r="BK180" s="169">
        <f t="shared" si="39"/>
        <v>0</v>
      </c>
      <c r="BL180" s="14" t="s">
        <v>122</v>
      </c>
      <c r="BM180" s="168" t="s">
        <v>331</v>
      </c>
    </row>
    <row r="181" spans="1:65" s="2" customFormat="1" ht="24" customHeight="1">
      <c r="A181" s="29"/>
      <c r="B181" s="155"/>
      <c r="C181" s="156" t="s">
        <v>332</v>
      </c>
      <c r="D181" s="156" t="s">
        <v>118</v>
      </c>
      <c r="E181" s="157" t="s">
        <v>333</v>
      </c>
      <c r="F181" s="158" t="s">
        <v>334</v>
      </c>
      <c r="G181" s="159" t="s">
        <v>225</v>
      </c>
      <c r="H181" s="160">
        <v>1</v>
      </c>
      <c r="I181" s="161"/>
      <c r="J181" s="162">
        <f t="shared" si="30"/>
        <v>0</v>
      </c>
      <c r="K181" s="163"/>
      <c r="L181" s="30"/>
      <c r="M181" s="164" t="s">
        <v>1</v>
      </c>
      <c r="N181" s="165" t="s">
        <v>41</v>
      </c>
      <c r="O181" s="55"/>
      <c r="P181" s="166">
        <f t="shared" si="31"/>
        <v>0</v>
      </c>
      <c r="Q181" s="166">
        <v>6.6E-4</v>
      </c>
      <c r="R181" s="166">
        <f t="shared" si="32"/>
        <v>6.6E-4</v>
      </c>
      <c r="S181" s="166">
        <v>0</v>
      </c>
      <c r="T181" s="167">
        <f t="shared" si="3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8" t="s">
        <v>122</v>
      </c>
      <c r="AT181" s="168" t="s">
        <v>118</v>
      </c>
      <c r="AU181" s="168" t="s">
        <v>114</v>
      </c>
      <c r="AY181" s="14" t="s">
        <v>115</v>
      </c>
      <c r="BE181" s="169">
        <f t="shared" si="34"/>
        <v>0</v>
      </c>
      <c r="BF181" s="169">
        <f t="shared" si="35"/>
        <v>0</v>
      </c>
      <c r="BG181" s="169">
        <f t="shared" si="36"/>
        <v>0</v>
      </c>
      <c r="BH181" s="169">
        <f t="shared" si="37"/>
        <v>0</v>
      </c>
      <c r="BI181" s="169">
        <f t="shared" si="38"/>
        <v>0</v>
      </c>
      <c r="BJ181" s="14" t="s">
        <v>114</v>
      </c>
      <c r="BK181" s="169">
        <f t="shared" si="39"/>
        <v>0</v>
      </c>
      <c r="BL181" s="14" t="s">
        <v>122</v>
      </c>
      <c r="BM181" s="168" t="s">
        <v>335</v>
      </c>
    </row>
    <row r="182" spans="1:65" s="2" customFormat="1" ht="24" customHeight="1">
      <c r="A182" s="29"/>
      <c r="B182" s="155"/>
      <c r="C182" s="170" t="s">
        <v>336</v>
      </c>
      <c r="D182" s="170" t="s">
        <v>124</v>
      </c>
      <c r="E182" s="171" t="s">
        <v>337</v>
      </c>
      <c r="F182" s="172" t="s">
        <v>338</v>
      </c>
      <c r="G182" s="173" t="s">
        <v>172</v>
      </c>
      <c r="H182" s="174">
        <v>1</v>
      </c>
      <c r="I182" s="175"/>
      <c r="J182" s="176">
        <f t="shared" si="30"/>
        <v>0</v>
      </c>
      <c r="K182" s="177"/>
      <c r="L182" s="178"/>
      <c r="M182" s="179" t="s">
        <v>1</v>
      </c>
      <c r="N182" s="180" t="s">
        <v>41</v>
      </c>
      <c r="O182" s="55"/>
      <c r="P182" s="166">
        <f t="shared" si="31"/>
        <v>0</v>
      </c>
      <c r="Q182" s="166">
        <v>2.4E-2</v>
      </c>
      <c r="R182" s="166">
        <f t="shared" si="32"/>
        <v>2.4E-2</v>
      </c>
      <c r="S182" s="166">
        <v>0</v>
      </c>
      <c r="T182" s="167">
        <f t="shared" si="3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8" t="s">
        <v>127</v>
      </c>
      <c r="AT182" s="168" t="s">
        <v>124</v>
      </c>
      <c r="AU182" s="168" t="s">
        <v>114</v>
      </c>
      <c r="AY182" s="14" t="s">
        <v>115</v>
      </c>
      <c r="BE182" s="169">
        <f t="shared" si="34"/>
        <v>0</v>
      </c>
      <c r="BF182" s="169">
        <f t="shared" si="35"/>
        <v>0</v>
      </c>
      <c r="BG182" s="169">
        <f t="shared" si="36"/>
        <v>0</v>
      </c>
      <c r="BH182" s="169">
        <f t="shared" si="37"/>
        <v>0</v>
      </c>
      <c r="BI182" s="169">
        <f t="shared" si="38"/>
        <v>0</v>
      </c>
      <c r="BJ182" s="14" t="s">
        <v>114</v>
      </c>
      <c r="BK182" s="169">
        <f t="shared" si="39"/>
        <v>0</v>
      </c>
      <c r="BL182" s="14" t="s">
        <v>122</v>
      </c>
      <c r="BM182" s="168" t="s">
        <v>339</v>
      </c>
    </row>
    <row r="183" spans="1:65" s="2" customFormat="1" ht="16.5" customHeight="1">
      <c r="A183" s="29"/>
      <c r="B183" s="155"/>
      <c r="C183" s="156" t="s">
        <v>340</v>
      </c>
      <c r="D183" s="156" t="s">
        <v>118</v>
      </c>
      <c r="E183" s="157" t="s">
        <v>341</v>
      </c>
      <c r="F183" s="158" t="s">
        <v>342</v>
      </c>
      <c r="G183" s="159" t="s">
        <v>225</v>
      </c>
      <c r="H183" s="160">
        <v>18</v>
      </c>
      <c r="I183" s="161"/>
      <c r="J183" s="162">
        <f t="shared" si="30"/>
        <v>0</v>
      </c>
      <c r="K183" s="163"/>
      <c r="L183" s="30"/>
      <c r="M183" s="164" t="s">
        <v>1</v>
      </c>
      <c r="N183" s="165" t="s">
        <v>41</v>
      </c>
      <c r="O183" s="55"/>
      <c r="P183" s="166">
        <f t="shared" si="31"/>
        <v>0</v>
      </c>
      <c r="Q183" s="166">
        <v>2.7999999999999998E-4</v>
      </c>
      <c r="R183" s="166">
        <f t="shared" si="32"/>
        <v>5.0399999999999993E-3</v>
      </c>
      <c r="S183" s="166">
        <v>0</v>
      </c>
      <c r="T183" s="167">
        <f t="shared" si="3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8" t="s">
        <v>122</v>
      </c>
      <c r="AT183" s="168" t="s">
        <v>118</v>
      </c>
      <c r="AU183" s="168" t="s">
        <v>114</v>
      </c>
      <c r="AY183" s="14" t="s">
        <v>115</v>
      </c>
      <c r="BE183" s="169">
        <f t="shared" si="34"/>
        <v>0</v>
      </c>
      <c r="BF183" s="169">
        <f t="shared" si="35"/>
        <v>0</v>
      </c>
      <c r="BG183" s="169">
        <f t="shared" si="36"/>
        <v>0</v>
      </c>
      <c r="BH183" s="169">
        <f t="shared" si="37"/>
        <v>0</v>
      </c>
      <c r="BI183" s="169">
        <f t="shared" si="38"/>
        <v>0</v>
      </c>
      <c r="BJ183" s="14" t="s">
        <v>114</v>
      </c>
      <c r="BK183" s="169">
        <f t="shared" si="39"/>
        <v>0</v>
      </c>
      <c r="BL183" s="14" t="s">
        <v>122</v>
      </c>
      <c r="BM183" s="168" t="s">
        <v>343</v>
      </c>
    </row>
    <row r="184" spans="1:65" s="2" customFormat="1" ht="24" customHeight="1">
      <c r="A184" s="29"/>
      <c r="B184" s="155"/>
      <c r="C184" s="170" t="s">
        <v>344</v>
      </c>
      <c r="D184" s="170" t="s">
        <v>124</v>
      </c>
      <c r="E184" s="171" t="s">
        <v>345</v>
      </c>
      <c r="F184" s="172" t="s">
        <v>346</v>
      </c>
      <c r="G184" s="173" t="s">
        <v>172</v>
      </c>
      <c r="H184" s="174">
        <v>18</v>
      </c>
      <c r="I184" s="175"/>
      <c r="J184" s="176">
        <f t="shared" si="30"/>
        <v>0</v>
      </c>
      <c r="K184" s="177"/>
      <c r="L184" s="178"/>
      <c r="M184" s="179" t="s">
        <v>1</v>
      </c>
      <c r="N184" s="180" t="s">
        <v>41</v>
      </c>
      <c r="O184" s="55"/>
      <c r="P184" s="166">
        <f t="shared" si="31"/>
        <v>0</v>
      </c>
      <c r="Q184" s="166">
        <v>1.63E-4</v>
      </c>
      <c r="R184" s="166">
        <f t="shared" si="32"/>
        <v>2.934E-3</v>
      </c>
      <c r="S184" s="166">
        <v>0</v>
      </c>
      <c r="T184" s="167">
        <f t="shared" si="3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8" t="s">
        <v>127</v>
      </c>
      <c r="AT184" s="168" t="s">
        <v>124</v>
      </c>
      <c r="AU184" s="168" t="s">
        <v>114</v>
      </c>
      <c r="AY184" s="14" t="s">
        <v>115</v>
      </c>
      <c r="BE184" s="169">
        <f t="shared" si="34"/>
        <v>0</v>
      </c>
      <c r="BF184" s="169">
        <f t="shared" si="35"/>
        <v>0</v>
      </c>
      <c r="BG184" s="169">
        <f t="shared" si="36"/>
        <v>0</v>
      </c>
      <c r="BH184" s="169">
        <f t="shared" si="37"/>
        <v>0</v>
      </c>
      <c r="BI184" s="169">
        <f t="shared" si="38"/>
        <v>0</v>
      </c>
      <c r="BJ184" s="14" t="s">
        <v>114</v>
      </c>
      <c r="BK184" s="169">
        <f t="shared" si="39"/>
        <v>0</v>
      </c>
      <c r="BL184" s="14" t="s">
        <v>122</v>
      </c>
      <c r="BM184" s="168" t="s">
        <v>347</v>
      </c>
    </row>
    <row r="185" spans="1:65" s="2" customFormat="1" ht="24" customHeight="1">
      <c r="A185" s="29"/>
      <c r="B185" s="155"/>
      <c r="C185" s="156" t="s">
        <v>348</v>
      </c>
      <c r="D185" s="156" t="s">
        <v>118</v>
      </c>
      <c r="E185" s="157" t="s">
        <v>349</v>
      </c>
      <c r="F185" s="158" t="s">
        <v>350</v>
      </c>
      <c r="G185" s="159" t="s">
        <v>172</v>
      </c>
      <c r="H185" s="160">
        <v>5</v>
      </c>
      <c r="I185" s="161"/>
      <c r="J185" s="162">
        <f t="shared" si="30"/>
        <v>0</v>
      </c>
      <c r="K185" s="163"/>
      <c r="L185" s="30"/>
      <c r="M185" s="164" t="s">
        <v>1</v>
      </c>
      <c r="N185" s="165" t="s">
        <v>41</v>
      </c>
      <c r="O185" s="55"/>
      <c r="P185" s="166">
        <f t="shared" si="31"/>
        <v>0</v>
      </c>
      <c r="Q185" s="166">
        <v>1E-4</v>
      </c>
      <c r="R185" s="166">
        <f t="shared" si="32"/>
        <v>5.0000000000000001E-4</v>
      </c>
      <c r="S185" s="166">
        <v>0</v>
      </c>
      <c r="T185" s="167">
        <f t="shared" si="3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8" t="s">
        <v>122</v>
      </c>
      <c r="AT185" s="168" t="s">
        <v>118</v>
      </c>
      <c r="AU185" s="168" t="s">
        <v>114</v>
      </c>
      <c r="AY185" s="14" t="s">
        <v>115</v>
      </c>
      <c r="BE185" s="169">
        <f t="shared" si="34"/>
        <v>0</v>
      </c>
      <c r="BF185" s="169">
        <f t="shared" si="35"/>
        <v>0</v>
      </c>
      <c r="BG185" s="169">
        <f t="shared" si="36"/>
        <v>0</v>
      </c>
      <c r="BH185" s="169">
        <f t="shared" si="37"/>
        <v>0</v>
      </c>
      <c r="BI185" s="169">
        <f t="shared" si="38"/>
        <v>0</v>
      </c>
      <c r="BJ185" s="14" t="s">
        <v>114</v>
      </c>
      <c r="BK185" s="169">
        <f t="shared" si="39"/>
        <v>0</v>
      </c>
      <c r="BL185" s="14" t="s">
        <v>122</v>
      </c>
      <c r="BM185" s="168" t="s">
        <v>351</v>
      </c>
    </row>
    <row r="186" spans="1:65" s="2" customFormat="1" ht="24" customHeight="1">
      <c r="A186" s="29"/>
      <c r="B186" s="155"/>
      <c r="C186" s="156" t="s">
        <v>352</v>
      </c>
      <c r="D186" s="156" t="s">
        <v>118</v>
      </c>
      <c r="E186" s="157" t="s">
        <v>353</v>
      </c>
      <c r="F186" s="158" t="s">
        <v>354</v>
      </c>
      <c r="G186" s="159" t="s">
        <v>172</v>
      </c>
      <c r="H186" s="160">
        <v>4</v>
      </c>
      <c r="I186" s="161"/>
      <c r="J186" s="162">
        <f t="shared" si="30"/>
        <v>0</v>
      </c>
      <c r="K186" s="163"/>
      <c r="L186" s="30"/>
      <c r="M186" s="164" t="s">
        <v>1</v>
      </c>
      <c r="N186" s="165" t="s">
        <v>41</v>
      </c>
      <c r="O186" s="55"/>
      <c r="P186" s="166">
        <f t="shared" si="31"/>
        <v>0</v>
      </c>
      <c r="Q186" s="166">
        <v>0</v>
      </c>
      <c r="R186" s="166">
        <f t="shared" si="32"/>
        <v>0</v>
      </c>
      <c r="S186" s="166">
        <v>0</v>
      </c>
      <c r="T186" s="167">
        <f t="shared" si="3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8" t="s">
        <v>122</v>
      </c>
      <c r="AT186" s="168" t="s">
        <v>118</v>
      </c>
      <c r="AU186" s="168" t="s">
        <v>114</v>
      </c>
      <c r="AY186" s="14" t="s">
        <v>115</v>
      </c>
      <c r="BE186" s="169">
        <f t="shared" si="34"/>
        <v>0</v>
      </c>
      <c r="BF186" s="169">
        <f t="shared" si="35"/>
        <v>0</v>
      </c>
      <c r="BG186" s="169">
        <f t="shared" si="36"/>
        <v>0</v>
      </c>
      <c r="BH186" s="169">
        <f t="shared" si="37"/>
        <v>0</v>
      </c>
      <c r="BI186" s="169">
        <f t="shared" si="38"/>
        <v>0</v>
      </c>
      <c r="BJ186" s="14" t="s">
        <v>114</v>
      </c>
      <c r="BK186" s="169">
        <f t="shared" si="39"/>
        <v>0</v>
      </c>
      <c r="BL186" s="14" t="s">
        <v>122</v>
      </c>
      <c r="BM186" s="168" t="s">
        <v>355</v>
      </c>
    </row>
    <row r="187" spans="1:65" s="2" customFormat="1" ht="36" customHeight="1">
      <c r="A187" s="29"/>
      <c r="B187" s="155"/>
      <c r="C187" s="170" t="s">
        <v>356</v>
      </c>
      <c r="D187" s="170" t="s">
        <v>124</v>
      </c>
      <c r="E187" s="171" t="s">
        <v>357</v>
      </c>
      <c r="F187" s="172" t="s">
        <v>358</v>
      </c>
      <c r="G187" s="173" t="s">
        <v>172</v>
      </c>
      <c r="H187" s="174">
        <v>4</v>
      </c>
      <c r="I187" s="175"/>
      <c r="J187" s="176">
        <f t="shared" si="30"/>
        <v>0</v>
      </c>
      <c r="K187" s="177"/>
      <c r="L187" s="178"/>
      <c r="M187" s="179" t="s">
        <v>1</v>
      </c>
      <c r="N187" s="180" t="s">
        <v>41</v>
      </c>
      <c r="O187" s="55"/>
      <c r="P187" s="166">
        <f t="shared" si="31"/>
        <v>0</v>
      </c>
      <c r="Q187" s="166">
        <v>1.16E-3</v>
      </c>
      <c r="R187" s="166">
        <f t="shared" si="32"/>
        <v>4.64E-3</v>
      </c>
      <c r="S187" s="166">
        <v>0</v>
      </c>
      <c r="T187" s="167">
        <f t="shared" si="3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8" t="s">
        <v>127</v>
      </c>
      <c r="AT187" s="168" t="s">
        <v>124</v>
      </c>
      <c r="AU187" s="168" t="s">
        <v>114</v>
      </c>
      <c r="AY187" s="14" t="s">
        <v>115</v>
      </c>
      <c r="BE187" s="169">
        <f t="shared" si="34"/>
        <v>0</v>
      </c>
      <c r="BF187" s="169">
        <f t="shared" si="35"/>
        <v>0</v>
      </c>
      <c r="BG187" s="169">
        <f t="shared" si="36"/>
        <v>0</v>
      </c>
      <c r="BH187" s="169">
        <f t="shared" si="37"/>
        <v>0</v>
      </c>
      <c r="BI187" s="169">
        <f t="shared" si="38"/>
        <v>0</v>
      </c>
      <c r="BJ187" s="14" t="s">
        <v>114</v>
      </c>
      <c r="BK187" s="169">
        <f t="shared" si="39"/>
        <v>0</v>
      </c>
      <c r="BL187" s="14" t="s">
        <v>122</v>
      </c>
      <c r="BM187" s="168" t="s">
        <v>359</v>
      </c>
    </row>
    <row r="188" spans="1:65" s="2" customFormat="1" ht="24" customHeight="1">
      <c r="A188" s="29"/>
      <c r="B188" s="155"/>
      <c r="C188" s="156" t="s">
        <v>360</v>
      </c>
      <c r="D188" s="156" t="s">
        <v>118</v>
      </c>
      <c r="E188" s="157" t="s">
        <v>361</v>
      </c>
      <c r="F188" s="158" t="s">
        <v>362</v>
      </c>
      <c r="G188" s="159" t="s">
        <v>172</v>
      </c>
      <c r="H188" s="160">
        <v>1</v>
      </c>
      <c r="I188" s="161"/>
      <c r="J188" s="162">
        <f t="shared" si="30"/>
        <v>0</v>
      </c>
      <c r="K188" s="163"/>
      <c r="L188" s="30"/>
      <c r="M188" s="164" t="s">
        <v>1</v>
      </c>
      <c r="N188" s="165" t="s">
        <v>41</v>
      </c>
      <c r="O188" s="55"/>
      <c r="P188" s="166">
        <f t="shared" si="31"/>
        <v>0</v>
      </c>
      <c r="Q188" s="166">
        <v>1.0000000000000001E-5</v>
      </c>
      <c r="R188" s="166">
        <f t="shared" si="32"/>
        <v>1.0000000000000001E-5</v>
      </c>
      <c r="S188" s="166">
        <v>0</v>
      </c>
      <c r="T188" s="167">
        <f t="shared" si="3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8" t="s">
        <v>122</v>
      </c>
      <c r="AT188" s="168" t="s">
        <v>118</v>
      </c>
      <c r="AU188" s="168" t="s">
        <v>114</v>
      </c>
      <c r="AY188" s="14" t="s">
        <v>115</v>
      </c>
      <c r="BE188" s="169">
        <f t="shared" si="34"/>
        <v>0</v>
      </c>
      <c r="BF188" s="169">
        <f t="shared" si="35"/>
        <v>0</v>
      </c>
      <c r="BG188" s="169">
        <f t="shared" si="36"/>
        <v>0</v>
      </c>
      <c r="BH188" s="169">
        <f t="shared" si="37"/>
        <v>0</v>
      </c>
      <c r="BI188" s="169">
        <f t="shared" si="38"/>
        <v>0</v>
      </c>
      <c r="BJ188" s="14" t="s">
        <v>114</v>
      </c>
      <c r="BK188" s="169">
        <f t="shared" si="39"/>
        <v>0</v>
      </c>
      <c r="BL188" s="14" t="s">
        <v>122</v>
      </c>
      <c r="BM188" s="168" t="s">
        <v>363</v>
      </c>
    </row>
    <row r="189" spans="1:65" s="2" customFormat="1" ht="36" customHeight="1">
      <c r="A189" s="29"/>
      <c r="B189" s="155"/>
      <c r="C189" s="170" t="s">
        <v>364</v>
      </c>
      <c r="D189" s="170" t="s">
        <v>124</v>
      </c>
      <c r="E189" s="171" t="s">
        <v>365</v>
      </c>
      <c r="F189" s="172" t="s">
        <v>366</v>
      </c>
      <c r="G189" s="173" t="s">
        <v>172</v>
      </c>
      <c r="H189" s="174">
        <v>1</v>
      </c>
      <c r="I189" s="175"/>
      <c r="J189" s="176">
        <f t="shared" si="30"/>
        <v>0</v>
      </c>
      <c r="K189" s="177"/>
      <c r="L189" s="178"/>
      <c r="M189" s="179" t="s">
        <v>1</v>
      </c>
      <c r="N189" s="180" t="s">
        <v>41</v>
      </c>
      <c r="O189" s="55"/>
      <c r="P189" s="166">
        <f t="shared" si="31"/>
        <v>0</v>
      </c>
      <c r="Q189" s="166">
        <v>3.6000000000000002E-4</v>
      </c>
      <c r="R189" s="166">
        <f t="shared" si="32"/>
        <v>3.6000000000000002E-4</v>
      </c>
      <c r="S189" s="166">
        <v>0</v>
      </c>
      <c r="T189" s="167">
        <f t="shared" si="3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8" t="s">
        <v>127</v>
      </c>
      <c r="AT189" s="168" t="s">
        <v>124</v>
      </c>
      <c r="AU189" s="168" t="s">
        <v>114</v>
      </c>
      <c r="AY189" s="14" t="s">
        <v>115</v>
      </c>
      <c r="BE189" s="169">
        <f t="shared" si="34"/>
        <v>0</v>
      </c>
      <c r="BF189" s="169">
        <f t="shared" si="35"/>
        <v>0</v>
      </c>
      <c r="BG189" s="169">
        <f t="shared" si="36"/>
        <v>0</v>
      </c>
      <c r="BH189" s="169">
        <f t="shared" si="37"/>
        <v>0</v>
      </c>
      <c r="BI189" s="169">
        <f t="shared" si="38"/>
        <v>0</v>
      </c>
      <c r="BJ189" s="14" t="s">
        <v>114</v>
      </c>
      <c r="BK189" s="169">
        <f t="shared" si="39"/>
        <v>0</v>
      </c>
      <c r="BL189" s="14" t="s">
        <v>122</v>
      </c>
      <c r="BM189" s="168" t="s">
        <v>367</v>
      </c>
    </row>
    <row r="190" spans="1:65" s="2" customFormat="1" ht="24" customHeight="1">
      <c r="A190" s="29"/>
      <c r="B190" s="155"/>
      <c r="C190" s="156" t="s">
        <v>368</v>
      </c>
      <c r="D190" s="156" t="s">
        <v>118</v>
      </c>
      <c r="E190" s="157" t="s">
        <v>369</v>
      </c>
      <c r="F190" s="158" t="s">
        <v>370</v>
      </c>
      <c r="G190" s="159" t="s">
        <v>172</v>
      </c>
      <c r="H190" s="160">
        <v>1</v>
      </c>
      <c r="I190" s="161"/>
      <c r="J190" s="162">
        <f t="shared" si="30"/>
        <v>0</v>
      </c>
      <c r="K190" s="163"/>
      <c r="L190" s="30"/>
      <c r="M190" s="164" t="s">
        <v>1</v>
      </c>
      <c r="N190" s="165" t="s">
        <v>41</v>
      </c>
      <c r="O190" s="55"/>
      <c r="P190" s="166">
        <f t="shared" si="31"/>
        <v>0</v>
      </c>
      <c r="Q190" s="166">
        <v>0</v>
      </c>
      <c r="R190" s="166">
        <f t="shared" si="32"/>
        <v>0</v>
      </c>
      <c r="S190" s="166">
        <v>0</v>
      </c>
      <c r="T190" s="167">
        <f t="shared" si="3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8" t="s">
        <v>122</v>
      </c>
      <c r="AT190" s="168" t="s">
        <v>118</v>
      </c>
      <c r="AU190" s="168" t="s">
        <v>114</v>
      </c>
      <c r="AY190" s="14" t="s">
        <v>115</v>
      </c>
      <c r="BE190" s="169">
        <f t="shared" si="34"/>
        <v>0</v>
      </c>
      <c r="BF190" s="169">
        <f t="shared" si="35"/>
        <v>0</v>
      </c>
      <c r="BG190" s="169">
        <f t="shared" si="36"/>
        <v>0</v>
      </c>
      <c r="BH190" s="169">
        <f t="shared" si="37"/>
        <v>0</v>
      </c>
      <c r="BI190" s="169">
        <f t="shared" si="38"/>
        <v>0</v>
      </c>
      <c r="BJ190" s="14" t="s">
        <v>114</v>
      </c>
      <c r="BK190" s="169">
        <f t="shared" si="39"/>
        <v>0</v>
      </c>
      <c r="BL190" s="14" t="s">
        <v>122</v>
      </c>
      <c r="BM190" s="168" t="s">
        <v>371</v>
      </c>
    </row>
    <row r="191" spans="1:65" s="2" customFormat="1" ht="48" customHeight="1">
      <c r="A191" s="29"/>
      <c r="B191" s="155"/>
      <c r="C191" s="170" t="s">
        <v>372</v>
      </c>
      <c r="D191" s="170" t="s">
        <v>124</v>
      </c>
      <c r="E191" s="171" t="s">
        <v>373</v>
      </c>
      <c r="F191" s="172" t="s">
        <v>374</v>
      </c>
      <c r="G191" s="173" t="s">
        <v>172</v>
      </c>
      <c r="H191" s="174">
        <v>1</v>
      </c>
      <c r="I191" s="175"/>
      <c r="J191" s="176">
        <f t="shared" si="30"/>
        <v>0</v>
      </c>
      <c r="K191" s="177"/>
      <c r="L191" s="178"/>
      <c r="M191" s="179" t="s">
        <v>1</v>
      </c>
      <c r="N191" s="180" t="s">
        <v>41</v>
      </c>
      <c r="O191" s="55"/>
      <c r="P191" s="166">
        <f t="shared" si="31"/>
        <v>0</v>
      </c>
      <c r="Q191" s="166">
        <v>7.5000000000000002E-4</v>
      </c>
      <c r="R191" s="166">
        <f t="shared" si="32"/>
        <v>7.5000000000000002E-4</v>
      </c>
      <c r="S191" s="166">
        <v>0</v>
      </c>
      <c r="T191" s="167">
        <f t="shared" si="3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8" t="s">
        <v>127</v>
      </c>
      <c r="AT191" s="168" t="s">
        <v>124</v>
      </c>
      <c r="AU191" s="168" t="s">
        <v>114</v>
      </c>
      <c r="AY191" s="14" t="s">
        <v>115</v>
      </c>
      <c r="BE191" s="169">
        <f t="shared" si="34"/>
        <v>0</v>
      </c>
      <c r="BF191" s="169">
        <f t="shared" si="35"/>
        <v>0</v>
      </c>
      <c r="BG191" s="169">
        <f t="shared" si="36"/>
        <v>0</v>
      </c>
      <c r="BH191" s="169">
        <f t="shared" si="37"/>
        <v>0</v>
      </c>
      <c r="BI191" s="169">
        <f t="shared" si="38"/>
        <v>0</v>
      </c>
      <c r="BJ191" s="14" t="s">
        <v>114</v>
      </c>
      <c r="BK191" s="169">
        <f t="shared" si="39"/>
        <v>0</v>
      </c>
      <c r="BL191" s="14" t="s">
        <v>122</v>
      </c>
      <c r="BM191" s="168" t="s">
        <v>375</v>
      </c>
    </row>
    <row r="192" spans="1:65" s="2" customFormat="1" ht="24" customHeight="1">
      <c r="A192" s="29"/>
      <c r="B192" s="155"/>
      <c r="C192" s="156" t="s">
        <v>376</v>
      </c>
      <c r="D192" s="156" t="s">
        <v>118</v>
      </c>
      <c r="E192" s="157" t="s">
        <v>377</v>
      </c>
      <c r="F192" s="158" t="s">
        <v>378</v>
      </c>
      <c r="G192" s="159" t="s">
        <v>172</v>
      </c>
      <c r="H192" s="160">
        <v>1</v>
      </c>
      <c r="I192" s="161"/>
      <c r="J192" s="162">
        <f t="shared" si="30"/>
        <v>0</v>
      </c>
      <c r="K192" s="163"/>
      <c r="L192" s="30"/>
      <c r="M192" s="164" t="s">
        <v>1</v>
      </c>
      <c r="N192" s="165" t="s">
        <v>41</v>
      </c>
      <c r="O192" s="55"/>
      <c r="P192" s="166">
        <f t="shared" si="31"/>
        <v>0</v>
      </c>
      <c r="Q192" s="166">
        <v>0</v>
      </c>
      <c r="R192" s="166">
        <f t="shared" si="32"/>
        <v>0</v>
      </c>
      <c r="S192" s="166">
        <v>0</v>
      </c>
      <c r="T192" s="167">
        <f t="shared" si="3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8" t="s">
        <v>122</v>
      </c>
      <c r="AT192" s="168" t="s">
        <v>118</v>
      </c>
      <c r="AU192" s="168" t="s">
        <v>114</v>
      </c>
      <c r="AY192" s="14" t="s">
        <v>115</v>
      </c>
      <c r="BE192" s="169">
        <f t="shared" si="34"/>
        <v>0</v>
      </c>
      <c r="BF192" s="169">
        <f t="shared" si="35"/>
        <v>0</v>
      </c>
      <c r="BG192" s="169">
        <f t="shared" si="36"/>
        <v>0</v>
      </c>
      <c r="BH192" s="169">
        <f t="shared" si="37"/>
        <v>0</v>
      </c>
      <c r="BI192" s="169">
        <f t="shared" si="38"/>
        <v>0</v>
      </c>
      <c r="BJ192" s="14" t="s">
        <v>114</v>
      </c>
      <c r="BK192" s="169">
        <f t="shared" si="39"/>
        <v>0</v>
      </c>
      <c r="BL192" s="14" t="s">
        <v>122</v>
      </c>
      <c r="BM192" s="168" t="s">
        <v>379</v>
      </c>
    </row>
    <row r="193" spans="1:65" s="2" customFormat="1" ht="36" customHeight="1">
      <c r="A193" s="29"/>
      <c r="B193" s="155"/>
      <c r="C193" s="170" t="s">
        <v>380</v>
      </c>
      <c r="D193" s="170" t="s">
        <v>124</v>
      </c>
      <c r="E193" s="171" t="s">
        <v>381</v>
      </c>
      <c r="F193" s="172" t="s">
        <v>382</v>
      </c>
      <c r="G193" s="173" t="s">
        <v>172</v>
      </c>
      <c r="H193" s="174">
        <v>1</v>
      </c>
      <c r="I193" s="175"/>
      <c r="J193" s="176">
        <f t="shared" si="30"/>
        <v>0</v>
      </c>
      <c r="K193" s="177"/>
      <c r="L193" s="178"/>
      <c r="M193" s="179" t="s">
        <v>1</v>
      </c>
      <c r="N193" s="180" t="s">
        <v>41</v>
      </c>
      <c r="O193" s="55"/>
      <c r="P193" s="166">
        <f t="shared" si="31"/>
        <v>0</v>
      </c>
      <c r="Q193" s="166">
        <v>1.8000000000000001E-4</v>
      </c>
      <c r="R193" s="166">
        <f t="shared" si="32"/>
        <v>1.8000000000000001E-4</v>
      </c>
      <c r="S193" s="166">
        <v>0</v>
      </c>
      <c r="T193" s="167">
        <f t="shared" si="3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8" t="s">
        <v>127</v>
      </c>
      <c r="AT193" s="168" t="s">
        <v>124</v>
      </c>
      <c r="AU193" s="168" t="s">
        <v>114</v>
      </c>
      <c r="AY193" s="14" t="s">
        <v>115</v>
      </c>
      <c r="BE193" s="169">
        <f t="shared" si="34"/>
        <v>0</v>
      </c>
      <c r="BF193" s="169">
        <f t="shared" si="35"/>
        <v>0</v>
      </c>
      <c r="BG193" s="169">
        <f t="shared" si="36"/>
        <v>0</v>
      </c>
      <c r="BH193" s="169">
        <f t="shared" si="37"/>
        <v>0</v>
      </c>
      <c r="BI193" s="169">
        <f t="shared" si="38"/>
        <v>0</v>
      </c>
      <c r="BJ193" s="14" t="s">
        <v>114</v>
      </c>
      <c r="BK193" s="169">
        <f t="shared" si="39"/>
        <v>0</v>
      </c>
      <c r="BL193" s="14" t="s">
        <v>122</v>
      </c>
      <c r="BM193" s="168" t="s">
        <v>383</v>
      </c>
    </row>
    <row r="194" spans="1:65" s="2" customFormat="1" ht="24" customHeight="1">
      <c r="A194" s="29"/>
      <c r="B194" s="155"/>
      <c r="C194" s="156" t="s">
        <v>384</v>
      </c>
      <c r="D194" s="156" t="s">
        <v>118</v>
      </c>
      <c r="E194" s="157" t="s">
        <v>385</v>
      </c>
      <c r="F194" s="158" t="s">
        <v>386</v>
      </c>
      <c r="G194" s="159" t="s">
        <v>152</v>
      </c>
      <c r="H194" s="181"/>
      <c r="I194" s="161"/>
      <c r="J194" s="162">
        <f t="shared" si="30"/>
        <v>0</v>
      </c>
      <c r="K194" s="163"/>
      <c r="L194" s="30"/>
      <c r="M194" s="164" t="s">
        <v>1</v>
      </c>
      <c r="N194" s="165" t="s">
        <v>41</v>
      </c>
      <c r="O194" s="55"/>
      <c r="P194" s="166">
        <f t="shared" si="31"/>
        <v>0</v>
      </c>
      <c r="Q194" s="166">
        <v>0</v>
      </c>
      <c r="R194" s="166">
        <f t="shared" si="32"/>
        <v>0</v>
      </c>
      <c r="S194" s="166">
        <v>0</v>
      </c>
      <c r="T194" s="167">
        <f t="shared" si="3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8" t="s">
        <v>122</v>
      </c>
      <c r="AT194" s="168" t="s">
        <v>118</v>
      </c>
      <c r="AU194" s="168" t="s">
        <v>114</v>
      </c>
      <c r="AY194" s="14" t="s">
        <v>115</v>
      </c>
      <c r="BE194" s="169">
        <f t="shared" si="34"/>
        <v>0</v>
      </c>
      <c r="BF194" s="169">
        <f t="shared" si="35"/>
        <v>0</v>
      </c>
      <c r="BG194" s="169">
        <f t="shared" si="36"/>
        <v>0</v>
      </c>
      <c r="BH194" s="169">
        <f t="shared" si="37"/>
        <v>0</v>
      </c>
      <c r="BI194" s="169">
        <f t="shared" si="38"/>
        <v>0</v>
      </c>
      <c r="BJ194" s="14" t="s">
        <v>114</v>
      </c>
      <c r="BK194" s="169">
        <f t="shared" si="39"/>
        <v>0</v>
      </c>
      <c r="BL194" s="14" t="s">
        <v>122</v>
      </c>
      <c r="BM194" s="168" t="s">
        <v>387</v>
      </c>
    </row>
    <row r="195" spans="1:65" s="12" customFormat="1" ht="22.9" customHeight="1">
      <c r="B195" s="143"/>
      <c r="D195" s="144" t="s">
        <v>74</v>
      </c>
      <c r="E195" s="153" t="s">
        <v>388</v>
      </c>
      <c r="F195" s="153" t="s">
        <v>389</v>
      </c>
      <c r="I195" s="146"/>
      <c r="J195" s="154">
        <f>BK195</f>
        <v>0</v>
      </c>
      <c r="L195" s="143"/>
      <c r="M195" s="147"/>
      <c r="N195" s="148"/>
      <c r="O195" s="148"/>
      <c r="P195" s="149">
        <f>SUM(P196:P203)</f>
        <v>0</v>
      </c>
      <c r="Q195" s="148"/>
      <c r="R195" s="149">
        <f>SUM(R196:R203)</f>
        <v>1.1619999999999998E-2</v>
      </c>
      <c r="S195" s="148"/>
      <c r="T195" s="150">
        <f>SUM(T196:T203)</f>
        <v>0</v>
      </c>
      <c r="AR195" s="144" t="s">
        <v>114</v>
      </c>
      <c r="AT195" s="151" t="s">
        <v>74</v>
      </c>
      <c r="AU195" s="151" t="s">
        <v>80</v>
      </c>
      <c r="AY195" s="144" t="s">
        <v>115</v>
      </c>
      <c r="BK195" s="152">
        <f>SUM(BK196:BK203)</f>
        <v>0</v>
      </c>
    </row>
    <row r="196" spans="1:65" s="2" customFormat="1" ht="24" customHeight="1">
      <c r="A196" s="29"/>
      <c r="B196" s="155"/>
      <c r="C196" s="156" t="s">
        <v>390</v>
      </c>
      <c r="D196" s="156" t="s">
        <v>118</v>
      </c>
      <c r="E196" s="157" t="s">
        <v>391</v>
      </c>
      <c r="F196" s="158" t="s">
        <v>392</v>
      </c>
      <c r="G196" s="159" t="s">
        <v>121</v>
      </c>
      <c r="H196" s="160">
        <v>42</v>
      </c>
      <c r="I196" s="161"/>
      <c r="J196" s="162">
        <f t="shared" ref="J196:J203" si="40">ROUND(I196*H196,2)</f>
        <v>0</v>
      </c>
      <c r="K196" s="163"/>
      <c r="L196" s="30"/>
      <c r="M196" s="164" t="s">
        <v>1</v>
      </c>
      <c r="N196" s="165" t="s">
        <v>41</v>
      </c>
      <c r="O196" s="55"/>
      <c r="P196" s="166">
        <f t="shared" ref="P196:P203" si="41">O196*H196</f>
        <v>0</v>
      </c>
      <c r="Q196" s="166">
        <v>2.3000000000000001E-4</v>
      </c>
      <c r="R196" s="166">
        <f t="shared" ref="R196:R203" si="42">Q196*H196</f>
        <v>9.6600000000000002E-3</v>
      </c>
      <c r="S196" s="166">
        <v>0</v>
      </c>
      <c r="T196" s="167">
        <f t="shared" ref="T196:T203" si="43"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8" t="s">
        <v>122</v>
      </c>
      <c r="AT196" s="168" t="s">
        <v>118</v>
      </c>
      <c r="AU196" s="168" t="s">
        <v>114</v>
      </c>
      <c r="AY196" s="14" t="s">
        <v>115</v>
      </c>
      <c r="BE196" s="169">
        <f t="shared" ref="BE196:BE203" si="44">IF(N196="základná",J196,0)</f>
        <v>0</v>
      </c>
      <c r="BF196" s="169">
        <f t="shared" ref="BF196:BF203" si="45">IF(N196="znížená",J196,0)</f>
        <v>0</v>
      </c>
      <c r="BG196" s="169">
        <f t="shared" ref="BG196:BG203" si="46">IF(N196="zákl. prenesená",J196,0)</f>
        <v>0</v>
      </c>
      <c r="BH196" s="169">
        <f t="shared" ref="BH196:BH203" si="47">IF(N196="zníž. prenesená",J196,0)</f>
        <v>0</v>
      </c>
      <c r="BI196" s="169">
        <f t="shared" ref="BI196:BI203" si="48">IF(N196="nulová",J196,0)</f>
        <v>0</v>
      </c>
      <c r="BJ196" s="14" t="s">
        <v>114</v>
      </c>
      <c r="BK196" s="169">
        <f t="shared" ref="BK196:BK203" si="49">ROUND(I196*H196,2)</f>
        <v>0</v>
      </c>
      <c r="BL196" s="14" t="s">
        <v>122</v>
      </c>
      <c r="BM196" s="168" t="s">
        <v>393</v>
      </c>
    </row>
    <row r="197" spans="1:65" s="2" customFormat="1" ht="24" customHeight="1">
      <c r="A197" s="29"/>
      <c r="B197" s="155"/>
      <c r="C197" s="156" t="s">
        <v>394</v>
      </c>
      <c r="D197" s="156" t="s">
        <v>118</v>
      </c>
      <c r="E197" s="157" t="s">
        <v>395</v>
      </c>
      <c r="F197" s="158" t="s">
        <v>396</v>
      </c>
      <c r="G197" s="159" t="s">
        <v>172</v>
      </c>
      <c r="H197" s="160">
        <v>10</v>
      </c>
      <c r="I197" s="161"/>
      <c r="J197" s="162">
        <f t="shared" si="40"/>
        <v>0</v>
      </c>
      <c r="K197" s="163"/>
      <c r="L197" s="30"/>
      <c r="M197" s="164" t="s">
        <v>1</v>
      </c>
      <c r="N197" s="165" t="s">
        <v>41</v>
      </c>
      <c r="O197" s="55"/>
      <c r="P197" s="166">
        <f t="shared" si="41"/>
        <v>0</v>
      </c>
      <c r="Q197" s="166">
        <v>3.0000000000000001E-5</v>
      </c>
      <c r="R197" s="166">
        <f t="shared" si="42"/>
        <v>3.0000000000000003E-4</v>
      </c>
      <c r="S197" s="166">
        <v>0</v>
      </c>
      <c r="T197" s="167">
        <f t="shared" si="4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8" t="s">
        <v>122</v>
      </c>
      <c r="AT197" s="168" t="s">
        <v>118</v>
      </c>
      <c r="AU197" s="168" t="s">
        <v>114</v>
      </c>
      <c r="AY197" s="14" t="s">
        <v>115</v>
      </c>
      <c r="BE197" s="169">
        <f t="shared" si="44"/>
        <v>0</v>
      </c>
      <c r="BF197" s="169">
        <f t="shared" si="45"/>
        <v>0</v>
      </c>
      <c r="BG197" s="169">
        <f t="shared" si="46"/>
        <v>0</v>
      </c>
      <c r="BH197" s="169">
        <f t="shared" si="47"/>
        <v>0</v>
      </c>
      <c r="BI197" s="169">
        <f t="shared" si="48"/>
        <v>0</v>
      </c>
      <c r="BJ197" s="14" t="s">
        <v>114</v>
      </c>
      <c r="BK197" s="169">
        <f t="shared" si="49"/>
        <v>0</v>
      </c>
      <c r="BL197" s="14" t="s">
        <v>122</v>
      </c>
      <c r="BM197" s="168" t="s">
        <v>397</v>
      </c>
    </row>
    <row r="198" spans="1:65" s="2" customFormat="1" ht="24" customHeight="1">
      <c r="A198" s="29"/>
      <c r="B198" s="155"/>
      <c r="C198" s="170" t="s">
        <v>398</v>
      </c>
      <c r="D198" s="170" t="s">
        <v>124</v>
      </c>
      <c r="E198" s="171" t="s">
        <v>399</v>
      </c>
      <c r="F198" s="172" t="s">
        <v>400</v>
      </c>
      <c r="G198" s="173" t="s">
        <v>172</v>
      </c>
      <c r="H198" s="174">
        <v>10</v>
      </c>
      <c r="I198" s="175"/>
      <c r="J198" s="176">
        <f t="shared" si="40"/>
        <v>0</v>
      </c>
      <c r="K198" s="177"/>
      <c r="L198" s="178"/>
      <c r="M198" s="179" t="s">
        <v>1</v>
      </c>
      <c r="N198" s="180" t="s">
        <v>41</v>
      </c>
      <c r="O198" s="55"/>
      <c r="P198" s="166">
        <f t="shared" si="41"/>
        <v>0</v>
      </c>
      <c r="Q198" s="166">
        <v>1.0000000000000001E-5</v>
      </c>
      <c r="R198" s="166">
        <f t="shared" si="42"/>
        <v>1E-4</v>
      </c>
      <c r="S198" s="166">
        <v>0</v>
      </c>
      <c r="T198" s="167">
        <f t="shared" si="4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8" t="s">
        <v>127</v>
      </c>
      <c r="AT198" s="168" t="s">
        <v>124</v>
      </c>
      <c r="AU198" s="168" t="s">
        <v>114</v>
      </c>
      <c r="AY198" s="14" t="s">
        <v>115</v>
      </c>
      <c r="BE198" s="169">
        <f t="shared" si="44"/>
        <v>0</v>
      </c>
      <c r="BF198" s="169">
        <f t="shared" si="45"/>
        <v>0</v>
      </c>
      <c r="BG198" s="169">
        <f t="shared" si="46"/>
        <v>0</v>
      </c>
      <c r="BH198" s="169">
        <f t="shared" si="47"/>
        <v>0</v>
      </c>
      <c r="BI198" s="169">
        <f t="shared" si="48"/>
        <v>0</v>
      </c>
      <c r="BJ198" s="14" t="s">
        <v>114</v>
      </c>
      <c r="BK198" s="169">
        <f t="shared" si="49"/>
        <v>0</v>
      </c>
      <c r="BL198" s="14" t="s">
        <v>122</v>
      </c>
      <c r="BM198" s="168" t="s">
        <v>401</v>
      </c>
    </row>
    <row r="199" spans="1:65" s="2" customFormat="1" ht="24" customHeight="1">
      <c r="A199" s="29"/>
      <c r="B199" s="155"/>
      <c r="C199" s="156" t="s">
        <v>402</v>
      </c>
      <c r="D199" s="156" t="s">
        <v>118</v>
      </c>
      <c r="E199" s="157" t="s">
        <v>403</v>
      </c>
      <c r="F199" s="158" t="s">
        <v>404</v>
      </c>
      <c r="G199" s="159" t="s">
        <v>172</v>
      </c>
      <c r="H199" s="160">
        <v>4</v>
      </c>
      <c r="I199" s="161"/>
      <c r="J199" s="162">
        <f t="shared" si="40"/>
        <v>0</v>
      </c>
      <c r="K199" s="163"/>
      <c r="L199" s="30"/>
      <c r="M199" s="164" t="s">
        <v>1</v>
      </c>
      <c r="N199" s="165" t="s">
        <v>41</v>
      </c>
      <c r="O199" s="55"/>
      <c r="P199" s="166">
        <f t="shared" si="41"/>
        <v>0</v>
      </c>
      <c r="Q199" s="166">
        <v>3.0000000000000001E-5</v>
      </c>
      <c r="R199" s="166">
        <f t="shared" si="42"/>
        <v>1.2E-4</v>
      </c>
      <c r="S199" s="166">
        <v>0</v>
      </c>
      <c r="T199" s="167">
        <f t="shared" si="4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8" t="s">
        <v>122</v>
      </c>
      <c r="AT199" s="168" t="s">
        <v>118</v>
      </c>
      <c r="AU199" s="168" t="s">
        <v>114</v>
      </c>
      <c r="AY199" s="14" t="s">
        <v>115</v>
      </c>
      <c r="BE199" s="169">
        <f t="shared" si="44"/>
        <v>0</v>
      </c>
      <c r="BF199" s="169">
        <f t="shared" si="45"/>
        <v>0</v>
      </c>
      <c r="BG199" s="169">
        <f t="shared" si="46"/>
        <v>0</v>
      </c>
      <c r="BH199" s="169">
        <f t="shared" si="47"/>
        <v>0</v>
      </c>
      <c r="BI199" s="169">
        <f t="shared" si="48"/>
        <v>0</v>
      </c>
      <c r="BJ199" s="14" t="s">
        <v>114</v>
      </c>
      <c r="BK199" s="169">
        <f t="shared" si="49"/>
        <v>0</v>
      </c>
      <c r="BL199" s="14" t="s">
        <v>122</v>
      </c>
      <c r="BM199" s="168" t="s">
        <v>405</v>
      </c>
    </row>
    <row r="200" spans="1:65" s="2" customFormat="1" ht="24" customHeight="1">
      <c r="A200" s="29"/>
      <c r="B200" s="155"/>
      <c r="C200" s="170" t="s">
        <v>406</v>
      </c>
      <c r="D200" s="170" t="s">
        <v>124</v>
      </c>
      <c r="E200" s="171" t="s">
        <v>407</v>
      </c>
      <c r="F200" s="172" t="s">
        <v>408</v>
      </c>
      <c r="G200" s="173" t="s">
        <v>172</v>
      </c>
      <c r="H200" s="174">
        <v>4</v>
      </c>
      <c r="I200" s="175"/>
      <c r="J200" s="176">
        <f t="shared" si="40"/>
        <v>0</v>
      </c>
      <c r="K200" s="177"/>
      <c r="L200" s="178"/>
      <c r="M200" s="179" t="s">
        <v>1</v>
      </c>
      <c r="N200" s="180" t="s">
        <v>41</v>
      </c>
      <c r="O200" s="55"/>
      <c r="P200" s="166">
        <f t="shared" si="41"/>
        <v>0</v>
      </c>
      <c r="Q200" s="166">
        <v>9.0000000000000006E-5</v>
      </c>
      <c r="R200" s="166">
        <f t="shared" si="42"/>
        <v>3.6000000000000002E-4</v>
      </c>
      <c r="S200" s="166">
        <v>0</v>
      </c>
      <c r="T200" s="167">
        <f t="shared" si="4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8" t="s">
        <v>127</v>
      </c>
      <c r="AT200" s="168" t="s">
        <v>124</v>
      </c>
      <c r="AU200" s="168" t="s">
        <v>114</v>
      </c>
      <c r="AY200" s="14" t="s">
        <v>115</v>
      </c>
      <c r="BE200" s="169">
        <f t="shared" si="44"/>
        <v>0</v>
      </c>
      <c r="BF200" s="169">
        <f t="shared" si="45"/>
        <v>0</v>
      </c>
      <c r="BG200" s="169">
        <f t="shared" si="46"/>
        <v>0</v>
      </c>
      <c r="BH200" s="169">
        <f t="shared" si="47"/>
        <v>0</v>
      </c>
      <c r="BI200" s="169">
        <f t="shared" si="48"/>
        <v>0</v>
      </c>
      <c r="BJ200" s="14" t="s">
        <v>114</v>
      </c>
      <c r="BK200" s="169">
        <f t="shared" si="49"/>
        <v>0</v>
      </c>
      <c r="BL200" s="14" t="s">
        <v>122</v>
      </c>
      <c r="BM200" s="168" t="s">
        <v>409</v>
      </c>
    </row>
    <row r="201" spans="1:65" s="2" customFormat="1" ht="16.5" customHeight="1">
      <c r="A201" s="29"/>
      <c r="B201" s="155"/>
      <c r="C201" s="156" t="s">
        <v>410</v>
      </c>
      <c r="D201" s="156" t="s">
        <v>118</v>
      </c>
      <c r="E201" s="157" t="s">
        <v>411</v>
      </c>
      <c r="F201" s="158" t="s">
        <v>412</v>
      </c>
      <c r="G201" s="159" t="s">
        <v>121</v>
      </c>
      <c r="H201" s="160">
        <v>42</v>
      </c>
      <c r="I201" s="161"/>
      <c r="J201" s="162">
        <f t="shared" si="40"/>
        <v>0</v>
      </c>
      <c r="K201" s="163"/>
      <c r="L201" s="30"/>
      <c r="M201" s="164" t="s">
        <v>1</v>
      </c>
      <c r="N201" s="165" t="s">
        <v>41</v>
      </c>
      <c r="O201" s="55"/>
      <c r="P201" s="166">
        <f t="shared" si="41"/>
        <v>0</v>
      </c>
      <c r="Q201" s="166">
        <v>0</v>
      </c>
      <c r="R201" s="166">
        <f t="shared" si="42"/>
        <v>0</v>
      </c>
      <c r="S201" s="166">
        <v>0</v>
      </c>
      <c r="T201" s="167">
        <f t="shared" si="4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8" t="s">
        <v>122</v>
      </c>
      <c r="AT201" s="168" t="s">
        <v>118</v>
      </c>
      <c r="AU201" s="168" t="s">
        <v>114</v>
      </c>
      <c r="AY201" s="14" t="s">
        <v>115</v>
      </c>
      <c r="BE201" s="169">
        <f t="shared" si="44"/>
        <v>0</v>
      </c>
      <c r="BF201" s="169">
        <f t="shared" si="45"/>
        <v>0</v>
      </c>
      <c r="BG201" s="169">
        <f t="shared" si="46"/>
        <v>0</v>
      </c>
      <c r="BH201" s="169">
        <f t="shared" si="47"/>
        <v>0</v>
      </c>
      <c r="BI201" s="169">
        <f t="shared" si="48"/>
        <v>0</v>
      </c>
      <c r="BJ201" s="14" t="s">
        <v>114</v>
      </c>
      <c r="BK201" s="169">
        <f t="shared" si="49"/>
        <v>0</v>
      </c>
      <c r="BL201" s="14" t="s">
        <v>122</v>
      </c>
      <c r="BM201" s="168" t="s">
        <v>413</v>
      </c>
    </row>
    <row r="202" spans="1:65" s="2" customFormat="1" ht="16.5" customHeight="1">
      <c r="A202" s="29"/>
      <c r="B202" s="155"/>
      <c r="C202" s="156" t="s">
        <v>414</v>
      </c>
      <c r="D202" s="156" t="s">
        <v>118</v>
      </c>
      <c r="E202" s="157" t="s">
        <v>415</v>
      </c>
      <c r="F202" s="158" t="s">
        <v>416</v>
      </c>
      <c r="G202" s="159" t="s">
        <v>172</v>
      </c>
      <c r="H202" s="160">
        <v>2</v>
      </c>
      <c r="I202" s="161"/>
      <c r="J202" s="162">
        <f t="shared" si="40"/>
        <v>0</v>
      </c>
      <c r="K202" s="163"/>
      <c r="L202" s="30"/>
      <c r="M202" s="164" t="s">
        <v>1</v>
      </c>
      <c r="N202" s="165" t="s">
        <v>41</v>
      </c>
      <c r="O202" s="55"/>
      <c r="P202" s="166">
        <f t="shared" si="41"/>
        <v>0</v>
      </c>
      <c r="Q202" s="166">
        <v>5.4000000000000001E-4</v>
      </c>
      <c r="R202" s="166">
        <f t="shared" si="42"/>
        <v>1.08E-3</v>
      </c>
      <c r="S202" s="166">
        <v>0</v>
      </c>
      <c r="T202" s="167">
        <f t="shared" si="4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8" t="s">
        <v>122</v>
      </c>
      <c r="AT202" s="168" t="s">
        <v>118</v>
      </c>
      <c r="AU202" s="168" t="s">
        <v>114</v>
      </c>
      <c r="AY202" s="14" t="s">
        <v>115</v>
      </c>
      <c r="BE202" s="169">
        <f t="shared" si="44"/>
        <v>0</v>
      </c>
      <c r="BF202" s="169">
        <f t="shared" si="45"/>
        <v>0</v>
      </c>
      <c r="BG202" s="169">
        <f t="shared" si="46"/>
        <v>0</v>
      </c>
      <c r="BH202" s="169">
        <f t="shared" si="47"/>
        <v>0</v>
      </c>
      <c r="BI202" s="169">
        <f t="shared" si="48"/>
        <v>0</v>
      </c>
      <c r="BJ202" s="14" t="s">
        <v>114</v>
      </c>
      <c r="BK202" s="169">
        <f t="shared" si="49"/>
        <v>0</v>
      </c>
      <c r="BL202" s="14" t="s">
        <v>122</v>
      </c>
      <c r="BM202" s="168" t="s">
        <v>417</v>
      </c>
    </row>
    <row r="203" spans="1:65" s="2" customFormat="1" ht="24" customHeight="1">
      <c r="A203" s="29"/>
      <c r="B203" s="155"/>
      <c r="C203" s="156" t="s">
        <v>418</v>
      </c>
      <c r="D203" s="156" t="s">
        <v>118</v>
      </c>
      <c r="E203" s="157" t="s">
        <v>419</v>
      </c>
      <c r="F203" s="158" t="s">
        <v>420</v>
      </c>
      <c r="G203" s="159" t="s">
        <v>152</v>
      </c>
      <c r="H203" s="181"/>
      <c r="I203" s="161"/>
      <c r="J203" s="162">
        <f t="shared" si="40"/>
        <v>0</v>
      </c>
      <c r="K203" s="163"/>
      <c r="L203" s="30"/>
      <c r="M203" s="164" t="s">
        <v>1</v>
      </c>
      <c r="N203" s="165" t="s">
        <v>41</v>
      </c>
      <c r="O203" s="55"/>
      <c r="P203" s="166">
        <f t="shared" si="41"/>
        <v>0</v>
      </c>
      <c r="Q203" s="166">
        <v>0</v>
      </c>
      <c r="R203" s="166">
        <f t="shared" si="42"/>
        <v>0</v>
      </c>
      <c r="S203" s="166">
        <v>0</v>
      </c>
      <c r="T203" s="167">
        <f t="shared" si="4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8" t="s">
        <v>122</v>
      </c>
      <c r="AT203" s="168" t="s">
        <v>118</v>
      </c>
      <c r="AU203" s="168" t="s">
        <v>114</v>
      </c>
      <c r="AY203" s="14" t="s">
        <v>115</v>
      </c>
      <c r="BE203" s="169">
        <f t="shared" si="44"/>
        <v>0</v>
      </c>
      <c r="BF203" s="169">
        <f t="shared" si="45"/>
        <v>0</v>
      </c>
      <c r="BG203" s="169">
        <f t="shared" si="46"/>
        <v>0</v>
      </c>
      <c r="BH203" s="169">
        <f t="shared" si="47"/>
        <v>0</v>
      </c>
      <c r="BI203" s="169">
        <f t="shared" si="48"/>
        <v>0</v>
      </c>
      <c r="BJ203" s="14" t="s">
        <v>114</v>
      </c>
      <c r="BK203" s="169">
        <f t="shared" si="49"/>
        <v>0</v>
      </c>
      <c r="BL203" s="14" t="s">
        <v>122</v>
      </c>
      <c r="BM203" s="168" t="s">
        <v>421</v>
      </c>
    </row>
    <row r="204" spans="1:65" s="12" customFormat="1" ht="22.9" customHeight="1">
      <c r="B204" s="143"/>
      <c r="D204" s="144" t="s">
        <v>74</v>
      </c>
      <c r="E204" s="153" t="s">
        <v>422</v>
      </c>
      <c r="F204" s="153" t="s">
        <v>423</v>
      </c>
      <c r="I204" s="146"/>
      <c r="J204" s="154">
        <f>BK204</f>
        <v>0</v>
      </c>
      <c r="L204" s="143"/>
      <c r="M204" s="147"/>
      <c r="N204" s="148"/>
      <c r="O204" s="148"/>
      <c r="P204" s="149">
        <f>SUM(P205:P210)</f>
        <v>0</v>
      </c>
      <c r="Q204" s="148"/>
      <c r="R204" s="149">
        <f>SUM(R205:R210)</f>
        <v>9.6000000000000002E-4</v>
      </c>
      <c r="S204" s="148"/>
      <c r="T204" s="150">
        <f>SUM(T205:T210)</f>
        <v>0</v>
      </c>
      <c r="AR204" s="144" t="s">
        <v>114</v>
      </c>
      <c r="AT204" s="151" t="s">
        <v>74</v>
      </c>
      <c r="AU204" s="151" t="s">
        <v>80</v>
      </c>
      <c r="AY204" s="144" t="s">
        <v>115</v>
      </c>
      <c r="BK204" s="152">
        <f>SUM(BK205:BK210)</f>
        <v>0</v>
      </c>
    </row>
    <row r="205" spans="1:65" s="2" customFormat="1" ht="24" customHeight="1">
      <c r="A205" s="29"/>
      <c r="B205" s="155"/>
      <c r="C205" s="156" t="s">
        <v>424</v>
      </c>
      <c r="D205" s="156" t="s">
        <v>118</v>
      </c>
      <c r="E205" s="157" t="s">
        <v>425</v>
      </c>
      <c r="F205" s="158" t="s">
        <v>426</v>
      </c>
      <c r="G205" s="159" t="s">
        <v>172</v>
      </c>
      <c r="H205" s="160">
        <v>2</v>
      </c>
      <c r="I205" s="161"/>
      <c r="J205" s="162">
        <f t="shared" ref="J205:J210" si="50">ROUND(I205*H205,2)</f>
        <v>0</v>
      </c>
      <c r="K205" s="163"/>
      <c r="L205" s="30"/>
      <c r="M205" s="164" t="s">
        <v>1</v>
      </c>
      <c r="N205" s="165" t="s">
        <v>41</v>
      </c>
      <c r="O205" s="55"/>
      <c r="P205" s="166">
        <f t="shared" ref="P205:P210" si="51">O205*H205</f>
        <v>0</v>
      </c>
      <c r="Q205" s="166">
        <v>1.6000000000000001E-4</v>
      </c>
      <c r="R205" s="166">
        <f t="shared" ref="R205:R210" si="52">Q205*H205</f>
        <v>3.2000000000000003E-4</v>
      </c>
      <c r="S205" s="166">
        <v>0</v>
      </c>
      <c r="T205" s="167">
        <f t="shared" ref="T205:T210" si="53"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8" t="s">
        <v>122</v>
      </c>
      <c r="AT205" s="168" t="s">
        <v>118</v>
      </c>
      <c r="AU205" s="168" t="s">
        <v>114</v>
      </c>
      <c r="AY205" s="14" t="s">
        <v>115</v>
      </c>
      <c r="BE205" s="169">
        <f t="shared" ref="BE205:BE210" si="54">IF(N205="základná",J205,0)</f>
        <v>0</v>
      </c>
      <c r="BF205" s="169">
        <f t="shared" ref="BF205:BF210" si="55">IF(N205="znížená",J205,0)</f>
        <v>0</v>
      </c>
      <c r="BG205" s="169">
        <f t="shared" ref="BG205:BG210" si="56">IF(N205="zákl. prenesená",J205,0)</f>
        <v>0</v>
      </c>
      <c r="BH205" s="169">
        <f t="shared" ref="BH205:BH210" si="57">IF(N205="zníž. prenesená",J205,0)</f>
        <v>0</v>
      </c>
      <c r="BI205" s="169">
        <f t="shared" ref="BI205:BI210" si="58">IF(N205="nulová",J205,0)</f>
        <v>0</v>
      </c>
      <c r="BJ205" s="14" t="s">
        <v>114</v>
      </c>
      <c r="BK205" s="169">
        <f t="shared" ref="BK205:BK210" si="59">ROUND(I205*H205,2)</f>
        <v>0</v>
      </c>
      <c r="BL205" s="14" t="s">
        <v>122</v>
      </c>
      <c r="BM205" s="168" t="s">
        <v>427</v>
      </c>
    </row>
    <row r="206" spans="1:65" s="2" customFormat="1" ht="24" customHeight="1">
      <c r="A206" s="29"/>
      <c r="B206" s="155"/>
      <c r="C206" s="156" t="s">
        <v>428</v>
      </c>
      <c r="D206" s="156" t="s">
        <v>118</v>
      </c>
      <c r="E206" s="157" t="s">
        <v>429</v>
      </c>
      <c r="F206" s="158" t="s">
        <v>430</v>
      </c>
      <c r="G206" s="159" t="s">
        <v>172</v>
      </c>
      <c r="H206" s="160">
        <v>2</v>
      </c>
      <c r="I206" s="161"/>
      <c r="J206" s="162">
        <f t="shared" si="50"/>
        <v>0</v>
      </c>
      <c r="K206" s="163"/>
      <c r="L206" s="30"/>
      <c r="M206" s="164" t="s">
        <v>1</v>
      </c>
      <c r="N206" s="165" t="s">
        <v>41</v>
      </c>
      <c r="O206" s="55"/>
      <c r="P206" s="166">
        <f t="shared" si="51"/>
        <v>0</v>
      </c>
      <c r="Q206" s="166">
        <v>2.0000000000000002E-5</v>
      </c>
      <c r="R206" s="166">
        <f t="shared" si="52"/>
        <v>4.0000000000000003E-5</v>
      </c>
      <c r="S206" s="166">
        <v>0</v>
      </c>
      <c r="T206" s="167">
        <f t="shared" si="5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68" t="s">
        <v>122</v>
      </c>
      <c r="AT206" s="168" t="s">
        <v>118</v>
      </c>
      <c r="AU206" s="168" t="s">
        <v>114</v>
      </c>
      <c r="AY206" s="14" t="s">
        <v>115</v>
      </c>
      <c r="BE206" s="169">
        <f t="shared" si="54"/>
        <v>0</v>
      </c>
      <c r="BF206" s="169">
        <f t="shared" si="55"/>
        <v>0</v>
      </c>
      <c r="BG206" s="169">
        <f t="shared" si="56"/>
        <v>0</v>
      </c>
      <c r="BH206" s="169">
        <f t="shared" si="57"/>
        <v>0</v>
      </c>
      <c r="BI206" s="169">
        <f t="shared" si="58"/>
        <v>0</v>
      </c>
      <c r="BJ206" s="14" t="s">
        <v>114</v>
      </c>
      <c r="BK206" s="169">
        <f t="shared" si="59"/>
        <v>0</v>
      </c>
      <c r="BL206" s="14" t="s">
        <v>122</v>
      </c>
      <c r="BM206" s="168" t="s">
        <v>431</v>
      </c>
    </row>
    <row r="207" spans="1:65" s="2" customFormat="1" ht="16.5" customHeight="1">
      <c r="A207" s="29"/>
      <c r="B207" s="155"/>
      <c r="C207" s="170" t="s">
        <v>432</v>
      </c>
      <c r="D207" s="170" t="s">
        <v>124</v>
      </c>
      <c r="E207" s="171" t="s">
        <v>433</v>
      </c>
      <c r="F207" s="172" t="s">
        <v>434</v>
      </c>
      <c r="G207" s="173" t="s">
        <v>172</v>
      </c>
      <c r="H207" s="174">
        <v>2</v>
      </c>
      <c r="I207" s="175"/>
      <c r="J207" s="176">
        <f t="shared" si="50"/>
        <v>0</v>
      </c>
      <c r="K207" s="177"/>
      <c r="L207" s="178"/>
      <c r="M207" s="179" t="s">
        <v>1</v>
      </c>
      <c r="N207" s="180" t="s">
        <v>41</v>
      </c>
      <c r="O207" s="55"/>
      <c r="P207" s="166">
        <f t="shared" si="51"/>
        <v>0</v>
      </c>
      <c r="Q207" s="166">
        <v>2.0000000000000001E-4</v>
      </c>
      <c r="R207" s="166">
        <f t="shared" si="52"/>
        <v>4.0000000000000002E-4</v>
      </c>
      <c r="S207" s="166">
        <v>0</v>
      </c>
      <c r="T207" s="167">
        <f t="shared" si="5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8" t="s">
        <v>127</v>
      </c>
      <c r="AT207" s="168" t="s">
        <v>124</v>
      </c>
      <c r="AU207" s="168" t="s">
        <v>114</v>
      </c>
      <c r="AY207" s="14" t="s">
        <v>115</v>
      </c>
      <c r="BE207" s="169">
        <f t="shared" si="54"/>
        <v>0</v>
      </c>
      <c r="BF207" s="169">
        <f t="shared" si="55"/>
        <v>0</v>
      </c>
      <c r="BG207" s="169">
        <f t="shared" si="56"/>
        <v>0</v>
      </c>
      <c r="BH207" s="169">
        <f t="shared" si="57"/>
        <v>0</v>
      </c>
      <c r="BI207" s="169">
        <f t="shared" si="58"/>
        <v>0</v>
      </c>
      <c r="BJ207" s="14" t="s">
        <v>114</v>
      </c>
      <c r="BK207" s="169">
        <f t="shared" si="59"/>
        <v>0</v>
      </c>
      <c r="BL207" s="14" t="s">
        <v>122</v>
      </c>
      <c r="BM207" s="168" t="s">
        <v>435</v>
      </c>
    </row>
    <row r="208" spans="1:65" s="2" customFormat="1" ht="24" customHeight="1">
      <c r="A208" s="29"/>
      <c r="B208" s="155"/>
      <c r="C208" s="156" t="s">
        <v>436</v>
      </c>
      <c r="D208" s="156" t="s">
        <v>118</v>
      </c>
      <c r="E208" s="157" t="s">
        <v>437</v>
      </c>
      <c r="F208" s="158" t="s">
        <v>438</v>
      </c>
      <c r="G208" s="159" t="s">
        <v>172</v>
      </c>
      <c r="H208" s="160">
        <v>2</v>
      </c>
      <c r="I208" s="161"/>
      <c r="J208" s="162">
        <f t="shared" si="50"/>
        <v>0</v>
      </c>
      <c r="K208" s="163"/>
      <c r="L208" s="30"/>
      <c r="M208" s="164" t="s">
        <v>1</v>
      </c>
      <c r="N208" s="165" t="s">
        <v>41</v>
      </c>
      <c r="O208" s="55"/>
      <c r="P208" s="166">
        <f t="shared" si="51"/>
        <v>0</v>
      </c>
      <c r="Q208" s="166">
        <v>0</v>
      </c>
      <c r="R208" s="166">
        <f t="shared" si="52"/>
        <v>0</v>
      </c>
      <c r="S208" s="166">
        <v>0</v>
      </c>
      <c r="T208" s="167">
        <f t="shared" si="5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8" t="s">
        <v>122</v>
      </c>
      <c r="AT208" s="168" t="s">
        <v>118</v>
      </c>
      <c r="AU208" s="168" t="s">
        <v>114</v>
      </c>
      <c r="AY208" s="14" t="s">
        <v>115</v>
      </c>
      <c r="BE208" s="169">
        <f t="shared" si="54"/>
        <v>0</v>
      </c>
      <c r="BF208" s="169">
        <f t="shared" si="55"/>
        <v>0</v>
      </c>
      <c r="BG208" s="169">
        <f t="shared" si="56"/>
        <v>0</v>
      </c>
      <c r="BH208" s="169">
        <f t="shared" si="57"/>
        <v>0</v>
      </c>
      <c r="BI208" s="169">
        <f t="shared" si="58"/>
        <v>0</v>
      </c>
      <c r="BJ208" s="14" t="s">
        <v>114</v>
      </c>
      <c r="BK208" s="169">
        <f t="shared" si="59"/>
        <v>0</v>
      </c>
      <c r="BL208" s="14" t="s">
        <v>122</v>
      </c>
      <c r="BM208" s="168" t="s">
        <v>439</v>
      </c>
    </row>
    <row r="209" spans="1:65" s="2" customFormat="1" ht="16.5" customHeight="1">
      <c r="A209" s="29"/>
      <c r="B209" s="155"/>
      <c r="C209" s="170" t="s">
        <v>440</v>
      </c>
      <c r="D209" s="170" t="s">
        <v>124</v>
      </c>
      <c r="E209" s="171" t="s">
        <v>441</v>
      </c>
      <c r="F209" s="172" t="s">
        <v>442</v>
      </c>
      <c r="G209" s="173" t="s">
        <v>172</v>
      </c>
      <c r="H209" s="174">
        <v>2</v>
      </c>
      <c r="I209" s="175"/>
      <c r="J209" s="176">
        <f t="shared" si="50"/>
        <v>0</v>
      </c>
      <c r="K209" s="177"/>
      <c r="L209" s="178"/>
      <c r="M209" s="179" t="s">
        <v>1</v>
      </c>
      <c r="N209" s="180" t="s">
        <v>41</v>
      </c>
      <c r="O209" s="55"/>
      <c r="P209" s="166">
        <f t="shared" si="51"/>
        <v>0</v>
      </c>
      <c r="Q209" s="166">
        <v>1E-4</v>
      </c>
      <c r="R209" s="166">
        <f t="shared" si="52"/>
        <v>2.0000000000000001E-4</v>
      </c>
      <c r="S209" s="166">
        <v>0</v>
      </c>
      <c r="T209" s="167">
        <f t="shared" si="5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8" t="s">
        <v>127</v>
      </c>
      <c r="AT209" s="168" t="s">
        <v>124</v>
      </c>
      <c r="AU209" s="168" t="s">
        <v>114</v>
      </c>
      <c r="AY209" s="14" t="s">
        <v>115</v>
      </c>
      <c r="BE209" s="169">
        <f t="shared" si="54"/>
        <v>0</v>
      </c>
      <c r="BF209" s="169">
        <f t="shared" si="55"/>
        <v>0</v>
      </c>
      <c r="BG209" s="169">
        <f t="shared" si="56"/>
        <v>0</v>
      </c>
      <c r="BH209" s="169">
        <f t="shared" si="57"/>
        <v>0</v>
      </c>
      <c r="BI209" s="169">
        <f t="shared" si="58"/>
        <v>0</v>
      </c>
      <c r="BJ209" s="14" t="s">
        <v>114</v>
      </c>
      <c r="BK209" s="169">
        <f t="shared" si="59"/>
        <v>0</v>
      </c>
      <c r="BL209" s="14" t="s">
        <v>122</v>
      </c>
      <c r="BM209" s="168" t="s">
        <v>443</v>
      </c>
    </row>
    <row r="210" spans="1:65" s="2" customFormat="1" ht="16.5" customHeight="1">
      <c r="A210" s="29"/>
      <c r="B210" s="155"/>
      <c r="C210" s="156" t="s">
        <v>444</v>
      </c>
      <c r="D210" s="156" t="s">
        <v>118</v>
      </c>
      <c r="E210" s="157" t="s">
        <v>445</v>
      </c>
      <c r="F210" s="158" t="s">
        <v>446</v>
      </c>
      <c r="G210" s="159" t="s">
        <v>152</v>
      </c>
      <c r="H210" s="181"/>
      <c r="I210" s="161"/>
      <c r="J210" s="162">
        <f t="shared" si="50"/>
        <v>0</v>
      </c>
      <c r="K210" s="163"/>
      <c r="L210" s="30"/>
      <c r="M210" s="164" t="s">
        <v>1</v>
      </c>
      <c r="N210" s="165" t="s">
        <v>41</v>
      </c>
      <c r="O210" s="55"/>
      <c r="P210" s="166">
        <f t="shared" si="51"/>
        <v>0</v>
      </c>
      <c r="Q210" s="166">
        <v>0</v>
      </c>
      <c r="R210" s="166">
        <f t="shared" si="52"/>
        <v>0</v>
      </c>
      <c r="S210" s="166">
        <v>0</v>
      </c>
      <c r="T210" s="167">
        <f t="shared" si="5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8" t="s">
        <v>122</v>
      </c>
      <c r="AT210" s="168" t="s">
        <v>118</v>
      </c>
      <c r="AU210" s="168" t="s">
        <v>114</v>
      </c>
      <c r="AY210" s="14" t="s">
        <v>115</v>
      </c>
      <c r="BE210" s="169">
        <f t="shared" si="54"/>
        <v>0</v>
      </c>
      <c r="BF210" s="169">
        <f t="shared" si="55"/>
        <v>0</v>
      </c>
      <c r="BG210" s="169">
        <f t="shared" si="56"/>
        <v>0</v>
      </c>
      <c r="BH210" s="169">
        <f t="shared" si="57"/>
        <v>0</v>
      </c>
      <c r="BI210" s="169">
        <f t="shared" si="58"/>
        <v>0</v>
      </c>
      <c r="BJ210" s="14" t="s">
        <v>114</v>
      </c>
      <c r="BK210" s="169">
        <f t="shared" si="59"/>
        <v>0</v>
      </c>
      <c r="BL210" s="14" t="s">
        <v>122</v>
      </c>
      <c r="BM210" s="168" t="s">
        <v>447</v>
      </c>
    </row>
    <row r="211" spans="1:65" s="12" customFormat="1" ht="22.9" customHeight="1">
      <c r="B211" s="143"/>
      <c r="D211" s="144" t="s">
        <v>74</v>
      </c>
      <c r="E211" s="153" t="s">
        <v>448</v>
      </c>
      <c r="F211" s="153" t="s">
        <v>449</v>
      </c>
      <c r="I211" s="146"/>
      <c r="J211" s="154">
        <f>BK211</f>
        <v>0</v>
      </c>
      <c r="L211" s="143"/>
      <c r="M211" s="147"/>
      <c r="N211" s="148"/>
      <c r="O211" s="148"/>
      <c r="P211" s="149">
        <f>SUM(P212:P216)</f>
        <v>0</v>
      </c>
      <c r="Q211" s="148"/>
      <c r="R211" s="149">
        <f>SUM(R212:R216)</f>
        <v>4.3830000000000001E-2</v>
      </c>
      <c r="S211" s="148"/>
      <c r="T211" s="150">
        <f>SUM(T212:T216)</f>
        <v>0</v>
      </c>
      <c r="AR211" s="144" t="s">
        <v>114</v>
      </c>
      <c r="AT211" s="151" t="s">
        <v>74</v>
      </c>
      <c r="AU211" s="151" t="s">
        <v>80</v>
      </c>
      <c r="AY211" s="144" t="s">
        <v>115</v>
      </c>
      <c r="BK211" s="152">
        <f>SUM(BK212:BK216)</f>
        <v>0</v>
      </c>
    </row>
    <row r="212" spans="1:65" s="2" customFormat="1" ht="24" customHeight="1">
      <c r="A212" s="29"/>
      <c r="B212" s="155"/>
      <c r="C212" s="156" t="s">
        <v>450</v>
      </c>
      <c r="D212" s="156" t="s">
        <v>118</v>
      </c>
      <c r="E212" s="157" t="s">
        <v>451</v>
      </c>
      <c r="F212" s="158" t="s">
        <v>452</v>
      </c>
      <c r="G212" s="159" t="s">
        <v>172</v>
      </c>
      <c r="H212" s="160">
        <v>1</v>
      </c>
      <c r="I212" s="161"/>
      <c r="J212" s="162">
        <f>ROUND(I212*H212,2)</f>
        <v>0</v>
      </c>
      <c r="K212" s="163"/>
      <c r="L212" s="30"/>
      <c r="M212" s="164" t="s">
        <v>1</v>
      </c>
      <c r="N212" s="165" t="s">
        <v>41</v>
      </c>
      <c r="O212" s="55"/>
      <c r="P212" s="166">
        <f>O212*H212</f>
        <v>0</v>
      </c>
      <c r="Q212" s="166">
        <v>2.0000000000000002E-5</v>
      </c>
      <c r="R212" s="166">
        <f>Q212*H212</f>
        <v>2.0000000000000002E-5</v>
      </c>
      <c r="S212" s="166">
        <v>0</v>
      </c>
      <c r="T212" s="167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68" t="s">
        <v>122</v>
      </c>
      <c r="AT212" s="168" t="s">
        <v>118</v>
      </c>
      <c r="AU212" s="168" t="s">
        <v>114</v>
      </c>
      <c r="AY212" s="14" t="s">
        <v>115</v>
      </c>
      <c r="BE212" s="169">
        <f>IF(N212="základná",J212,0)</f>
        <v>0</v>
      </c>
      <c r="BF212" s="169">
        <f>IF(N212="znížená",J212,0)</f>
        <v>0</v>
      </c>
      <c r="BG212" s="169">
        <f>IF(N212="zákl. prenesená",J212,0)</f>
        <v>0</v>
      </c>
      <c r="BH212" s="169">
        <f>IF(N212="zníž. prenesená",J212,0)</f>
        <v>0</v>
      </c>
      <c r="BI212" s="169">
        <f>IF(N212="nulová",J212,0)</f>
        <v>0</v>
      </c>
      <c r="BJ212" s="14" t="s">
        <v>114</v>
      </c>
      <c r="BK212" s="169">
        <f>ROUND(I212*H212,2)</f>
        <v>0</v>
      </c>
      <c r="BL212" s="14" t="s">
        <v>122</v>
      </c>
      <c r="BM212" s="168" t="s">
        <v>453</v>
      </c>
    </row>
    <row r="213" spans="1:65" s="2" customFormat="1" ht="36" customHeight="1">
      <c r="A213" s="29"/>
      <c r="B213" s="155"/>
      <c r="C213" s="170" t="s">
        <v>454</v>
      </c>
      <c r="D213" s="170" t="s">
        <v>124</v>
      </c>
      <c r="E213" s="171" t="s">
        <v>455</v>
      </c>
      <c r="F213" s="172" t="s">
        <v>456</v>
      </c>
      <c r="G213" s="173" t="s">
        <v>172</v>
      </c>
      <c r="H213" s="174">
        <v>1</v>
      </c>
      <c r="I213" s="175"/>
      <c r="J213" s="176">
        <f>ROUND(I213*H213,2)</f>
        <v>0</v>
      </c>
      <c r="K213" s="177"/>
      <c r="L213" s="178"/>
      <c r="M213" s="179" t="s">
        <v>1</v>
      </c>
      <c r="N213" s="180" t="s">
        <v>41</v>
      </c>
      <c r="O213" s="55"/>
      <c r="P213" s="166">
        <f>O213*H213</f>
        <v>0</v>
      </c>
      <c r="Q213" s="166">
        <v>2.3890000000000002E-2</v>
      </c>
      <c r="R213" s="166">
        <f>Q213*H213</f>
        <v>2.3890000000000002E-2</v>
      </c>
      <c r="S213" s="166">
        <v>0</v>
      </c>
      <c r="T213" s="167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68" t="s">
        <v>127</v>
      </c>
      <c r="AT213" s="168" t="s">
        <v>124</v>
      </c>
      <c r="AU213" s="168" t="s">
        <v>114</v>
      </c>
      <c r="AY213" s="14" t="s">
        <v>115</v>
      </c>
      <c r="BE213" s="169">
        <f>IF(N213="základná",J213,0)</f>
        <v>0</v>
      </c>
      <c r="BF213" s="169">
        <f>IF(N213="znížená",J213,0)</f>
        <v>0</v>
      </c>
      <c r="BG213" s="169">
        <f>IF(N213="zákl. prenesená",J213,0)</f>
        <v>0</v>
      </c>
      <c r="BH213" s="169">
        <f>IF(N213="zníž. prenesená",J213,0)</f>
        <v>0</v>
      </c>
      <c r="BI213" s="169">
        <f>IF(N213="nulová",J213,0)</f>
        <v>0</v>
      </c>
      <c r="BJ213" s="14" t="s">
        <v>114</v>
      </c>
      <c r="BK213" s="169">
        <f>ROUND(I213*H213,2)</f>
        <v>0</v>
      </c>
      <c r="BL213" s="14" t="s">
        <v>122</v>
      </c>
      <c r="BM213" s="168" t="s">
        <v>457</v>
      </c>
    </row>
    <row r="214" spans="1:65" s="2" customFormat="1" ht="24" customHeight="1">
      <c r="A214" s="29"/>
      <c r="B214" s="155"/>
      <c r="C214" s="156" t="s">
        <v>458</v>
      </c>
      <c r="D214" s="156" t="s">
        <v>118</v>
      </c>
      <c r="E214" s="157" t="s">
        <v>459</v>
      </c>
      <c r="F214" s="158" t="s">
        <v>460</v>
      </c>
      <c r="G214" s="159" t="s">
        <v>172</v>
      </c>
      <c r="H214" s="160">
        <v>1</v>
      </c>
      <c r="I214" s="161"/>
      <c r="J214" s="162">
        <f>ROUND(I214*H214,2)</f>
        <v>0</v>
      </c>
      <c r="K214" s="163"/>
      <c r="L214" s="30"/>
      <c r="M214" s="164" t="s">
        <v>1</v>
      </c>
      <c r="N214" s="165" t="s">
        <v>41</v>
      </c>
      <c r="O214" s="55"/>
      <c r="P214" s="166">
        <f>O214*H214</f>
        <v>0</v>
      </c>
      <c r="Q214" s="166">
        <v>2.0000000000000002E-5</v>
      </c>
      <c r="R214" s="166">
        <f>Q214*H214</f>
        <v>2.0000000000000002E-5</v>
      </c>
      <c r="S214" s="166">
        <v>0</v>
      </c>
      <c r="T214" s="167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68" t="s">
        <v>122</v>
      </c>
      <c r="AT214" s="168" t="s">
        <v>118</v>
      </c>
      <c r="AU214" s="168" t="s">
        <v>114</v>
      </c>
      <c r="AY214" s="14" t="s">
        <v>115</v>
      </c>
      <c r="BE214" s="169">
        <f>IF(N214="základná",J214,0)</f>
        <v>0</v>
      </c>
      <c r="BF214" s="169">
        <f>IF(N214="znížená",J214,0)</f>
        <v>0</v>
      </c>
      <c r="BG214" s="169">
        <f>IF(N214="zákl. prenesená",J214,0)</f>
        <v>0</v>
      </c>
      <c r="BH214" s="169">
        <f>IF(N214="zníž. prenesená",J214,0)</f>
        <v>0</v>
      </c>
      <c r="BI214" s="169">
        <f>IF(N214="nulová",J214,0)</f>
        <v>0</v>
      </c>
      <c r="BJ214" s="14" t="s">
        <v>114</v>
      </c>
      <c r="BK214" s="169">
        <f>ROUND(I214*H214,2)</f>
        <v>0</v>
      </c>
      <c r="BL214" s="14" t="s">
        <v>122</v>
      </c>
      <c r="BM214" s="168" t="s">
        <v>461</v>
      </c>
    </row>
    <row r="215" spans="1:65" s="2" customFormat="1" ht="36" customHeight="1">
      <c r="A215" s="29"/>
      <c r="B215" s="155"/>
      <c r="C215" s="170" t="s">
        <v>462</v>
      </c>
      <c r="D215" s="170" t="s">
        <v>124</v>
      </c>
      <c r="E215" s="171" t="s">
        <v>463</v>
      </c>
      <c r="F215" s="172" t="s">
        <v>464</v>
      </c>
      <c r="G215" s="173" t="s">
        <v>172</v>
      </c>
      <c r="H215" s="174">
        <v>1</v>
      </c>
      <c r="I215" s="175"/>
      <c r="J215" s="176">
        <f>ROUND(I215*H215,2)</f>
        <v>0</v>
      </c>
      <c r="K215" s="177"/>
      <c r="L215" s="178"/>
      <c r="M215" s="179" t="s">
        <v>1</v>
      </c>
      <c r="N215" s="180" t="s">
        <v>41</v>
      </c>
      <c r="O215" s="55"/>
      <c r="P215" s="166">
        <f>O215*H215</f>
        <v>0</v>
      </c>
      <c r="Q215" s="166">
        <v>1.9900000000000001E-2</v>
      </c>
      <c r="R215" s="166">
        <f>Q215*H215</f>
        <v>1.9900000000000001E-2</v>
      </c>
      <c r="S215" s="166">
        <v>0</v>
      </c>
      <c r="T215" s="167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68" t="s">
        <v>127</v>
      </c>
      <c r="AT215" s="168" t="s">
        <v>124</v>
      </c>
      <c r="AU215" s="168" t="s">
        <v>114</v>
      </c>
      <c r="AY215" s="14" t="s">
        <v>115</v>
      </c>
      <c r="BE215" s="169">
        <f>IF(N215="základná",J215,0)</f>
        <v>0</v>
      </c>
      <c r="BF215" s="169">
        <f>IF(N215="znížená",J215,0)</f>
        <v>0</v>
      </c>
      <c r="BG215" s="169">
        <f>IF(N215="zákl. prenesená",J215,0)</f>
        <v>0</v>
      </c>
      <c r="BH215" s="169">
        <f>IF(N215="zníž. prenesená",J215,0)</f>
        <v>0</v>
      </c>
      <c r="BI215" s="169">
        <f>IF(N215="nulová",J215,0)</f>
        <v>0</v>
      </c>
      <c r="BJ215" s="14" t="s">
        <v>114</v>
      </c>
      <c r="BK215" s="169">
        <f>ROUND(I215*H215,2)</f>
        <v>0</v>
      </c>
      <c r="BL215" s="14" t="s">
        <v>122</v>
      </c>
      <c r="BM215" s="168" t="s">
        <v>465</v>
      </c>
    </row>
    <row r="216" spans="1:65" s="2" customFormat="1" ht="24" customHeight="1">
      <c r="A216" s="29"/>
      <c r="B216" s="155"/>
      <c r="C216" s="156" t="s">
        <v>466</v>
      </c>
      <c r="D216" s="156" t="s">
        <v>118</v>
      </c>
      <c r="E216" s="157" t="s">
        <v>467</v>
      </c>
      <c r="F216" s="158" t="s">
        <v>468</v>
      </c>
      <c r="G216" s="159" t="s">
        <v>152</v>
      </c>
      <c r="H216" s="181"/>
      <c r="I216" s="161"/>
      <c r="J216" s="162">
        <f>ROUND(I216*H216,2)</f>
        <v>0</v>
      </c>
      <c r="K216" s="163"/>
      <c r="L216" s="30"/>
      <c r="M216" s="164" t="s">
        <v>1</v>
      </c>
      <c r="N216" s="165" t="s">
        <v>41</v>
      </c>
      <c r="O216" s="55"/>
      <c r="P216" s="166">
        <f>O216*H216</f>
        <v>0</v>
      </c>
      <c r="Q216" s="166">
        <v>0</v>
      </c>
      <c r="R216" s="166">
        <f>Q216*H216</f>
        <v>0</v>
      </c>
      <c r="S216" s="166">
        <v>0</v>
      </c>
      <c r="T216" s="167">
        <f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68" t="s">
        <v>122</v>
      </c>
      <c r="AT216" s="168" t="s">
        <v>118</v>
      </c>
      <c r="AU216" s="168" t="s">
        <v>114</v>
      </c>
      <c r="AY216" s="14" t="s">
        <v>115</v>
      </c>
      <c r="BE216" s="169">
        <f>IF(N216="základná",J216,0)</f>
        <v>0</v>
      </c>
      <c r="BF216" s="169">
        <f>IF(N216="znížená",J216,0)</f>
        <v>0</v>
      </c>
      <c r="BG216" s="169">
        <f>IF(N216="zákl. prenesená",J216,0)</f>
        <v>0</v>
      </c>
      <c r="BH216" s="169">
        <f>IF(N216="zníž. prenesená",J216,0)</f>
        <v>0</v>
      </c>
      <c r="BI216" s="169">
        <f>IF(N216="nulová",J216,0)</f>
        <v>0</v>
      </c>
      <c r="BJ216" s="14" t="s">
        <v>114</v>
      </c>
      <c r="BK216" s="169">
        <f>ROUND(I216*H216,2)</f>
        <v>0</v>
      </c>
      <c r="BL216" s="14" t="s">
        <v>122</v>
      </c>
      <c r="BM216" s="168" t="s">
        <v>469</v>
      </c>
    </row>
    <row r="217" spans="1:65" s="12" customFormat="1" ht="22.9" customHeight="1">
      <c r="B217" s="143"/>
      <c r="D217" s="144" t="s">
        <v>74</v>
      </c>
      <c r="E217" s="153" t="s">
        <v>470</v>
      </c>
      <c r="F217" s="153" t="s">
        <v>471</v>
      </c>
      <c r="I217" s="146"/>
      <c r="J217" s="154">
        <f>BK217</f>
        <v>0</v>
      </c>
      <c r="L217" s="143"/>
      <c r="M217" s="147"/>
      <c r="N217" s="148"/>
      <c r="O217" s="148"/>
      <c r="P217" s="149">
        <f>SUM(P218:P220)</f>
        <v>0</v>
      </c>
      <c r="Q217" s="148"/>
      <c r="R217" s="149">
        <f>SUM(R218:R220)</f>
        <v>9.0000000000000006E-5</v>
      </c>
      <c r="S217" s="148"/>
      <c r="T217" s="150">
        <f>SUM(T218:T220)</f>
        <v>0</v>
      </c>
      <c r="AR217" s="144" t="s">
        <v>114</v>
      </c>
      <c r="AT217" s="151" t="s">
        <v>74</v>
      </c>
      <c r="AU217" s="151" t="s">
        <v>80</v>
      </c>
      <c r="AY217" s="144" t="s">
        <v>115</v>
      </c>
      <c r="BK217" s="152">
        <f>SUM(BK218:BK220)</f>
        <v>0</v>
      </c>
    </row>
    <row r="218" spans="1:65" s="2" customFormat="1" ht="24" customHeight="1">
      <c r="A218" s="29"/>
      <c r="B218" s="155"/>
      <c r="C218" s="156" t="s">
        <v>472</v>
      </c>
      <c r="D218" s="156" t="s">
        <v>118</v>
      </c>
      <c r="E218" s="157" t="s">
        <v>473</v>
      </c>
      <c r="F218" s="158" t="s">
        <v>474</v>
      </c>
      <c r="G218" s="159" t="s">
        <v>172</v>
      </c>
      <c r="H218" s="160">
        <v>1</v>
      </c>
      <c r="I218" s="161"/>
      <c r="J218" s="162">
        <f>ROUND(I218*H218,2)</f>
        <v>0</v>
      </c>
      <c r="K218" s="163"/>
      <c r="L218" s="30"/>
      <c r="M218" s="164" t="s">
        <v>1</v>
      </c>
      <c r="N218" s="165" t="s">
        <v>41</v>
      </c>
      <c r="O218" s="55"/>
      <c r="P218" s="166">
        <f>O218*H218</f>
        <v>0</v>
      </c>
      <c r="Q218" s="166">
        <v>0</v>
      </c>
      <c r="R218" s="166">
        <f>Q218*H218</f>
        <v>0</v>
      </c>
      <c r="S218" s="166">
        <v>0</v>
      </c>
      <c r="T218" s="167">
        <f>S218*H218</f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68" t="s">
        <v>122</v>
      </c>
      <c r="AT218" s="168" t="s">
        <v>118</v>
      </c>
      <c r="AU218" s="168" t="s">
        <v>114</v>
      </c>
      <c r="AY218" s="14" t="s">
        <v>115</v>
      </c>
      <c r="BE218" s="169">
        <f>IF(N218="základná",J218,0)</f>
        <v>0</v>
      </c>
      <c r="BF218" s="169">
        <f>IF(N218="znížená",J218,0)</f>
        <v>0</v>
      </c>
      <c r="BG218" s="169">
        <f>IF(N218="zákl. prenesená",J218,0)</f>
        <v>0</v>
      </c>
      <c r="BH218" s="169">
        <f>IF(N218="zníž. prenesená",J218,0)</f>
        <v>0</v>
      </c>
      <c r="BI218" s="169">
        <f>IF(N218="nulová",J218,0)</f>
        <v>0</v>
      </c>
      <c r="BJ218" s="14" t="s">
        <v>114</v>
      </c>
      <c r="BK218" s="169">
        <f>ROUND(I218*H218,2)</f>
        <v>0</v>
      </c>
      <c r="BL218" s="14" t="s">
        <v>122</v>
      </c>
      <c r="BM218" s="168" t="s">
        <v>475</v>
      </c>
    </row>
    <row r="219" spans="1:65" s="2" customFormat="1" ht="24" customHeight="1">
      <c r="A219" s="29"/>
      <c r="B219" s="155"/>
      <c r="C219" s="156" t="s">
        <v>476</v>
      </c>
      <c r="D219" s="156" t="s">
        <v>118</v>
      </c>
      <c r="E219" s="157" t="s">
        <v>477</v>
      </c>
      <c r="F219" s="158" t="s">
        <v>478</v>
      </c>
      <c r="G219" s="159" t="s">
        <v>172</v>
      </c>
      <c r="H219" s="160">
        <v>1</v>
      </c>
      <c r="I219" s="161"/>
      <c r="J219" s="162">
        <f>ROUND(I219*H219,2)</f>
        <v>0</v>
      </c>
      <c r="K219" s="163"/>
      <c r="L219" s="30"/>
      <c r="M219" s="164" t="s">
        <v>1</v>
      </c>
      <c r="N219" s="165" t="s">
        <v>41</v>
      </c>
      <c r="O219" s="55"/>
      <c r="P219" s="166">
        <f>O219*H219</f>
        <v>0</v>
      </c>
      <c r="Q219" s="166">
        <v>9.0000000000000006E-5</v>
      </c>
      <c r="R219" s="166">
        <f>Q219*H219</f>
        <v>9.0000000000000006E-5</v>
      </c>
      <c r="S219" s="166">
        <v>0</v>
      </c>
      <c r="T219" s="167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68" t="s">
        <v>122</v>
      </c>
      <c r="AT219" s="168" t="s">
        <v>118</v>
      </c>
      <c r="AU219" s="168" t="s">
        <v>114</v>
      </c>
      <c r="AY219" s="14" t="s">
        <v>115</v>
      </c>
      <c r="BE219" s="169">
        <f>IF(N219="základná",J219,0)</f>
        <v>0</v>
      </c>
      <c r="BF219" s="169">
        <f>IF(N219="znížená",J219,0)</f>
        <v>0</v>
      </c>
      <c r="BG219" s="169">
        <f>IF(N219="zákl. prenesená",J219,0)</f>
        <v>0</v>
      </c>
      <c r="BH219" s="169">
        <f>IF(N219="zníž. prenesená",J219,0)</f>
        <v>0</v>
      </c>
      <c r="BI219" s="169">
        <f>IF(N219="nulová",J219,0)</f>
        <v>0</v>
      </c>
      <c r="BJ219" s="14" t="s">
        <v>114</v>
      </c>
      <c r="BK219" s="169">
        <f>ROUND(I219*H219,2)</f>
        <v>0</v>
      </c>
      <c r="BL219" s="14" t="s">
        <v>122</v>
      </c>
      <c r="BM219" s="168" t="s">
        <v>479</v>
      </c>
    </row>
    <row r="220" spans="1:65" s="2" customFormat="1" ht="24" customHeight="1">
      <c r="A220" s="29"/>
      <c r="B220" s="155"/>
      <c r="C220" s="156" t="s">
        <v>480</v>
      </c>
      <c r="D220" s="156" t="s">
        <v>118</v>
      </c>
      <c r="E220" s="157" t="s">
        <v>481</v>
      </c>
      <c r="F220" s="158" t="s">
        <v>482</v>
      </c>
      <c r="G220" s="159" t="s">
        <v>152</v>
      </c>
      <c r="H220" s="181"/>
      <c r="I220" s="161"/>
      <c r="J220" s="162">
        <f>ROUND(I220*H220,2)</f>
        <v>0</v>
      </c>
      <c r="K220" s="163"/>
      <c r="L220" s="30"/>
      <c r="M220" s="164" t="s">
        <v>1</v>
      </c>
      <c r="N220" s="165" t="s">
        <v>41</v>
      </c>
      <c r="O220" s="55"/>
      <c r="P220" s="166">
        <f>O220*H220</f>
        <v>0</v>
      </c>
      <c r="Q220" s="166">
        <v>0</v>
      </c>
      <c r="R220" s="166">
        <f>Q220*H220</f>
        <v>0</v>
      </c>
      <c r="S220" s="166">
        <v>0</v>
      </c>
      <c r="T220" s="167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68" t="s">
        <v>122</v>
      </c>
      <c r="AT220" s="168" t="s">
        <v>118</v>
      </c>
      <c r="AU220" s="168" t="s">
        <v>114</v>
      </c>
      <c r="AY220" s="14" t="s">
        <v>115</v>
      </c>
      <c r="BE220" s="169">
        <f>IF(N220="základná",J220,0)</f>
        <v>0</v>
      </c>
      <c r="BF220" s="169">
        <f>IF(N220="znížená",J220,0)</f>
        <v>0</v>
      </c>
      <c r="BG220" s="169">
        <f>IF(N220="zákl. prenesená",J220,0)</f>
        <v>0</v>
      </c>
      <c r="BH220" s="169">
        <f>IF(N220="zníž. prenesená",J220,0)</f>
        <v>0</v>
      </c>
      <c r="BI220" s="169">
        <f>IF(N220="nulová",J220,0)</f>
        <v>0</v>
      </c>
      <c r="BJ220" s="14" t="s">
        <v>114</v>
      </c>
      <c r="BK220" s="169">
        <f>ROUND(I220*H220,2)</f>
        <v>0</v>
      </c>
      <c r="BL220" s="14" t="s">
        <v>122</v>
      </c>
      <c r="BM220" s="168" t="s">
        <v>483</v>
      </c>
    </row>
    <row r="221" spans="1:65" s="12" customFormat="1" ht="22.9" customHeight="1">
      <c r="B221" s="143"/>
      <c r="D221" s="144" t="s">
        <v>74</v>
      </c>
      <c r="E221" s="153" t="s">
        <v>484</v>
      </c>
      <c r="F221" s="153" t="s">
        <v>485</v>
      </c>
      <c r="I221" s="146"/>
      <c r="J221" s="154">
        <f>BK221</f>
        <v>0</v>
      </c>
      <c r="L221" s="143"/>
      <c r="M221" s="147"/>
      <c r="N221" s="148"/>
      <c r="O221" s="148"/>
      <c r="P221" s="149">
        <f>SUM(P222:P255)</f>
        <v>0</v>
      </c>
      <c r="Q221" s="148"/>
      <c r="R221" s="149">
        <f>SUM(R222:R255)</f>
        <v>0.17299999999999999</v>
      </c>
      <c r="S221" s="148"/>
      <c r="T221" s="150">
        <f>SUM(T222:T255)</f>
        <v>0</v>
      </c>
      <c r="AR221" s="144" t="s">
        <v>114</v>
      </c>
      <c r="AT221" s="151" t="s">
        <v>74</v>
      </c>
      <c r="AU221" s="151" t="s">
        <v>80</v>
      </c>
      <c r="AY221" s="144" t="s">
        <v>115</v>
      </c>
      <c r="BK221" s="152">
        <f>SUM(BK222:BK255)</f>
        <v>0</v>
      </c>
    </row>
    <row r="222" spans="1:65" s="2" customFormat="1" ht="16.5" customHeight="1">
      <c r="A222" s="29"/>
      <c r="B222" s="155"/>
      <c r="C222" s="156" t="s">
        <v>486</v>
      </c>
      <c r="D222" s="156" t="s">
        <v>118</v>
      </c>
      <c r="E222" s="157" t="s">
        <v>487</v>
      </c>
      <c r="F222" s="158" t="s">
        <v>488</v>
      </c>
      <c r="G222" s="159" t="s">
        <v>121</v>
      </c>
      <c r="H222" s="160">
        <v>18</v>
      </c>
      <c r="I222" s="161"/>
      <c r="J222" s="162">
        <f t="shared" ref="J222:J255" si="60">ROUND(I222*H222,2)</f>
        <v>0</v>
      </c>
      <c r="K222" s="163"/>
      <c r="L222" s="30"/>
      <c r="M222" s="164" t="s">
        <v>1</v>
      </c>
      <c r="N222" s="165" t="s">
        <v>41</v>
      </c>
      <c r="O222" s="55"/>
      <c r="P222" s="166">
        <f t="shared" ref="P222:P255" si="61">O222*H222</f>
        <v>0</v>
      </c>
      <c r="Q222" s="166">
        <v>0</v>
      </c>
      <c r="R222" s="166">
        <f t="shared" ref="R222:R255" si="62">Q222*H222</f>
        <v>0</v>
      </c>
      <c r="S222" s="166">
        <v>0</v>
      </c>
      <c r="T222" s="167">
        <f t="shared" ref="T222:T255" si="63"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68" t="s">
        <v>122</v>
      </c>
      <c r="AT222" s="168" t="s">
        <v>118</v>
      </c>
      <c r="AU222" s="168" t="s">
        <v>114</v>
      </c>
      <c r="AY222" s="14" t="s">
        <v>115</v>
      </c>
      <c r="BE222" s="169">
        <f t="shared" ref="BE222:BE255" si="64">IF(N222="základná",J222,0)</f>
        <v>0</v>
      </c>
      <c r="BF222" s="169">
        <f t="shared" ref="BF222:BF255" si="65">IF(N222="znížená",J222,0)</f>
        <v>0</v>
      </c>
      <c r="BG222" s="169">
        <f t="shared" ref="BG222:BG255" si="66">IF(N222="zákl. prenesená",J222,0)</f>
        <v>0</v>
      </c>
      <c r="BH222" s="169">
        <f t="shared" ref="BH222:BH255" si="67">IF(N222="zníž. prenesená",J222,0)</f>
        <v>0</v>
      </c>
      <c r="BI222" s="169">
        <f t="shared" ref="BI222:BI255" si="68">IF(N222="nulová",J222,0)</f>
        <v>0</v>
      </c>
      <c r="BJ222" s="14" t="s">
        <v>114</v>
      </c>
      <c r="BK222" s="169">
        <f t="shared" ref="BK222:BK255" si="69">ROUND(I222*H222,2)</f>
        <v>0</v>
      </c>
      <c r="BL222" s="14" t="s">
        <v>122</v>
      </c>
      <c r="BM222" s="168" t="s">
        <v>489</v>
      </c>
    </row>
    <row r="223" spans="1:65" s="2" customFormat="1" ht="16.5" customHeight="1">
      <c r="A223" s="29"/>
      <c r="B223" s="155"/>
      <c r="C223" s="170" t="s">
        <v>490</v>
      </c>
      <c r="D223" s="170" t="s">
        <v>124</v>
      </c>
      <c r="E223" s="171" t="s">
        <v>491</v>
      </c>
      <c r="F223" s="172" t="s">
        <v>492</v>
      </c>
      <c r="G223" s="173" t="s">
        <v>121</v>
      </c>
      <c r="H223" s="174">
        <v>18</v>
      </c>
      <c r="I223" s="175"/>
      <c r="J223" s="176">
        <f t="shared" si="60"/>
        <v>0</v>
      </c>
      <c r="K223" s="177"/>
      <c r="L223" s="178"/>
      <c r="M223" s="179" t="s">
        <v>1</v>
      </c>
      <c r="N223" s="180" t="s">
        <v>41</v>
      </c>
      <c r="O223" s="55"/>
      <c r="P223" s="166">
        <f t="shared" si="61"/>
        <v>0</v>
      </c>
      <c r="Q223" s="166">
        <v>8.9999999999999998E-4</v>
      </c>
      <c r="R223" s="166">
        <f t="shared" si="62"/>
        <v>1.6199999999999999E-2</v>
      </c>
      <c r="S223" s="166">
        <v>0</v>
      </c>
      <c r="T223" s="167">
        <f t="shared" si="6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68" t="s">
        <v>127</v>
      </c>
      <c r="AT223" s="168" t="s">
        <v>124</v>
      </c>
      <c r="AU223" s="168" t="s">
        <v>114</v>
      </c>
      <c r="AY223" s="14" t="s">
        <v>115</v>
      </c>
      <c r="BE223" s="169">
        <f t="shared" si="64"/>
        <v>0</v>
      </c>
      <c r="BF223" s="169">
        <f t="shared" si="65"/>
        <v>0</v>
      </c>
      <c r="BG223" s="169">
        <f t="shared" si="66"/>
        <v>0</v>
      </c>
      <c r="BH223" s="169">
        <f t="shared" si="67"/>
        <v>0</v>
      </c>
      <c r="BI223" s="169">
        <f t="shared" si="68"/>
        <v>0</v>
      </c>
      <c r="BJ223" s="14" t="s">
        <v>114</v>
      </c>
      <c r="BK223" s="169">
        <f t="shared" si="69"/>
        <v>0</v>
      </c>
      <c r="BL223" s="14" t="s">
        <v>122</v>
      </c>
      <c r="BM223" s="168" t="s">
        <v>493</v>
      </c>
    </row>
    <row r="224" spans="1:65" s="2" customFormat="1" ht="16.5" customHeight="1">
      <c r="A224" s="29"/>
      <c r="B224" s="155"/>
      <c r="C224" s="156" t="s">
        <v>494</v>
      </c>
      <c r="D224" s="156" t="s">
        <v>118</v>
      </c>
      <c r="E224" s="157" t="s">
        <v>495</v>
      </c>
      <c r="F224" s="158" t="s">
        <v>496</v>
      </c>
      <c r="G224" s="159" t="s">
        <v>121</v>
      </c>
      <c r="H224" s="160">
        <v>150</v>
      </c>
      <c r="I224" s="161"/>
      <c r="J224" s="162">
        <f t="shared" si="60"/>
        <v>0</v>
      </c>
      <c r="K224" s="163"/>
      <c r="L224" s="30"/>
      <c r="M224" s="164" t="s">
        <v>1</v>
      </c>
      <c r="N224" s="165" t="s">
        <v>41</v>
      </c>
      <c r="O224" s="55"/>
      <c r="P224" s="166">
        <f t="shared" si="61"/>
        <v>0</v>
      </c>
      <c r="Q224" s="166">
        <v>0</v>
      </c>
      <c r="R224" s="166">
        <f t="shared" si="62"/>
        <v>0</v>
      </c>
      <c r="S224" s="166">
        <v>0</v>
      </c>
      <c r="T224" s="167">
        <f t="shared" si="6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68" t="s">
        <v>122</v>
      </c>
      <c r="AT224" s="168" t="s">
        <v>118</v>
      </c>
      <c r="AU224" s="168" t="s">
        <v>114</v>
      </c>
      <c r="AY224" s="14" t="s">
        <v>115</v>
      </c>
      <c r="BE224" s="169">
        <f t="shared" si="64"/>
        <v>0</v>
      </c>
      <c r="BF224" s="169">
        <f t="shared" si="65"/>
        <v>0</v>
      </c>
      <c r="BG224" s="169">
        <f t="shared" si="66"/>
        <v>0</v>
      </c>
      <c r="BH224" s="169">
        <f t="shared" si="67"/>
        <v>0</v>
      </c>
      <c r="BI224" s="169">
        <f t="shared" si="68"/>
        <v>0</v>
      </c>
      <c r="BJ224" s="14" t="s">
        <v>114</v>
      </c>
      <c r="BK224" s="169">
        <f t="shared" si="69"/>
        <v>0</v>
      </c>
      <c r="BL224" s="14" t="s">
        <v>122</v>
      </c>
      <c r="BM224" s="168" t="s">
        <v>497</v>
      </c>
    </row>
    <row r="225" spans="1:65" s="2" customFormat="1" ht="16.5" customHeight="1">
      <c r="A225" s="29"/>
      <c r="B225" s="155"/>
      <c r="C225" s="170" t="s">
        <v>498</v>
      </c>
      <c r="D225" s="170" t="s">
        <v>124</v>
      </c>
      <c r="E225" s="171" t="s">
        <v>499</v>
      </c>
      <c r="F225" s="172" t="s">
        <v>500</v>
      </c>
      <c r="G225" s="173" t="s">
        <v>121</v>
      </c>
      <c r="H225" s="174">
        <v>150</v>
      </c>
      <c r="I225" s="175"/>
      <c r="J225" s="176">
        <f t="shared" si="60"/>
        <v>0</v>
      </c>
      <c r="K225" s="177"/>
      <c r="L225" s="178"/>
      <c r="M225" s="179" t="s">
        <v>1</v>
      </c>
      <c r="N225" s="180" t="s">
        <v>41</v>
      </c>
      <c r="O225" s="55"/>
      <c r="P225" s="166">
        <f t="shared" si="61"/>
        <v>0</v>
      </c>
      <c r="Q225" s="166">
        <v>2.0000000000000002E-5</v>
      </c>
      <c r="R225" s="166">
        <f t="shared" si="62"/>
        <v>3.0000000000000001E-3</v>
      </c>
      <c r="S225" s="166">
        <v>0</v>
      </c>
      <c r="T225" s="167">
        <f t="shared" si="6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68" t="s">
        <v>127</v>
      </c>
      <c r="AT225" s="168" t="s">
        <v>124</v>
      </c>
      <c r="AU225" s="168" t="s">
        <v>114</v>
      </c>
      <c r="AY225" s="14" t="s">
        <v>115</v>
      </c>
      <c r="BE225" s="169">
        <f t="shared" si="64"/>
        <v>0</v>
      </c>
      <c r="BF225" s="169">
        <f t="shared" si="65"/>
        <v>0</v>
      </c>
      <c r="BG225" s="169">
        <f t="shared" si="66"/>
        <v>0</v>
      </c>
      <c r="BH225" s="169">
        <f t="shared" si="67"/>
        <v>0</v>
      </c>
      <c r="BI225" s="169">
        <f t="shared" si="68"/>
        <v>0</v>
      </c>
      <c r="BJ225" s="14" t="s">
        <v>114</v>
      </c>
      <c r="BK225" s="169">
        <f t="shared" si="69"/>
        <v>0</v>
      </c>
      <c r="BL225" s="14" t="s">
        <v>122</v>
      </c>
      <c r="BM225" s="168" t="s">
        <v>501</v>
      </c>
    </row>
    <row r="226" spans="1:65" s="2" customFormat="1" ht="16.5" customHeight="1">
      <c r="A226" s="29"/>
      <c r="B226" s="155"/>
      <c r="C226" s="156" t="s">
        <v>502</v>
      </c>
      <c r="D226" s="156" t="s">
        <v>118</v>
      </c>
      <c r="E226" s="157" t="s">
        <v>503</v>
      </c>
      <c r="F226" s="158" t="s">
        <v>504</v>
      </c>
      <c r="G226" s="159" t="s">
        <v>172</v>
      </c>
      <c r="H226" s="160">
        <v>2</v>
      </c>
      <c r="I226" s="161"/>
      <c r="J226" s="162">
        <f t="shared" si="60"/>
        <v>0</v>
      </c>
      <c r="K226" s="163"/>
      <c r="L226" s="30"/>
      <c r="M226" s="164" t="s">
        <v>1</v>
      </c>
      <c r="N226" s="165" t="s">
        <v>41</v>
      </c>
      <c r="O226" s="55"/>
      <c r="P226" s="166">
        <f t="shared" si="61"/>
        <v>0</v>
      </c>
      <c r="Q226" s="166">
        <v>0</v>
      </c>
      <c r="R226" s="166">
        <f t="shared" si="62"/>
        <v>0</v>
      </c>
      <c r="S226" s="166">
        <v>0</v>
      </c>
      <c r="T226" s="167">
        <f t="shared" si="6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68" t="s">
        <v>122</v>
      </c>
      <c r="AT226" s="168" t="s">
        <v>118</v>
      </c>
      <c r="AU226" s="168" t="s">
        <v>114</v>
      </c>
      <c r="AY226" s="14" t="s">
        <v>115</v>
      </c>
      <c r="BE226" s="169">
        <f t="shared" si="64"/>
        <v>0</v>
      </c>
      <c r="BF226" s="169">
        <f t="shared" si="65"/>
        <v>0</v>
      </c>
      <c r="BG226" s="169">
        <f t="shared" si="66"/>
        <v>0</v>
      </c>
      <c r="BH226" s="169">
        <f t="shared" si="67"/>
        <v>0</v>
      </c>
      <c r="BI226" s="169">
        <f t="shared" si="68"/>
        <v>0</v>
      </c>
      <c r="BJ226" s="14" t="s">
        <v>114</v>
      </c>
      <c r="BK226" s="169">
        <f t="shared" si="69"/>
        <v>0</v>
      </c>
      <c r="BL226" s="14" t="s">
        <v>122</v>
      </c>
      <c r="BM226" s="168" t="s">
        <v>505</v>
      </c>
    </row>
    <row r="227" spans="1:65" s="2" customFormat="1" ht="16.5" customHeight="1">
      <c r="A227" s="29"/>
      <c r="B227" s="155"/>
      <c r="C227" s="170" t="s">
        <v>506</v>
      </c>
      <c r="D227" s="170" t="s">
        <v>124</v>
      </c>
      <c r="E227" s="171" t="s">
        <v>507</v>
      </c>
      <c r="F227" s="172" t="s">
        <v>508</v>
      </c>
      <c r="G227" s="173" t="s">
        <v>172</v>
      </c>
      <c r="H227" s="174">
        <v>2</v>
      </c>
      <c r="I227" s="175"/>
      <c r="J227" s="176">
        <f t="shared" si="60"/>
        <v>0</v>
      </c>
      <c r="K227" s="177"/>
      <c r="L227" s="178"/>
      <c r="M227" s="179" t="s">
        <v>1</v>
      </c>
      <c r="N227" s="180" t="s">
        <v>41</v>
      </c>
      <c r="O227" s="55"/>
      <c r="P227" s="166">
        <f t="shared" si="61"/>
        <v>0</v>
      </c>
      <c r="Q227" s="166">
        <v>1E-3</v>
      </c>
      <c r="R227" s="166">
        <f t="shared" si="62"/>
        <v>2E-3</v>
      </c>
      <c r="S227" s="166">
        <v>0</v>
      </c>
      <c r="T227" s="167">
        <f t="shared" si="6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68" t="s">
        <v>127</v>
      </c>
      <c r="AT227" s="168" t="s">
        <v>124</v>
      </c>
      <c r="AU227" s="168" t="s">
        <v>114</v>
      </c>
      <c r="AY227" s="14" t="s">
        <v>115</v>
      </c>
      <c r="BE227" s="169">
        <f t="shared" si="64"/>
        <v>0</v>
      </c>
      <c r="BF227" s="169">
        <f t="shared" si="65"/>
        <v>0</v>
      </c>
      <c r="BG227" s="169">
        <f t="shared" si="66"/>
        <v>0</v>
      </c>
      <c r="BH227" s="169">
        <f t="shared" si="67"/>
        <v>0</v>
      </c>
      <c r="BI227" s="169">
        <f t="shared" si="68"/>
        <v>0</v>
      </c>
      <c r="BJ227" s="14" t="s">
        <v>114</v>
      </c>
      <c r="BK227" s="169">
        <f t="shared" si="69"/>
        <v>0</v>
      </c>
      <c r="BL227" s="14" t="s">
        <v>122</v>
      </c>
      <c r="BM227" s="168" t="s">
        <v>509</v>
      </c>
    </row>
    <row r="228" spans="1:65" s="2" customFormat="1" ht="16.5" customHeight="1">
      <c r="A228" s="29"/>
      <c r="B228" s="155"/>
      <c r="C228" s="156" t="s">
        <v>510</v>
      </c>
      <c r="D228" s="156" t="s">
        <v>118</v>
      </c>
      <c r="E228" s="157" t="s">
        <v>511</v>
      </c>
      <c r="F228" s="158" t="s">
        <v>512</v>
      </c>
      <c r="G228" s="159" t="s">
        <v>172</v>
      </c>
      <c r="H228" s="160">
        <v>4</v>
      </c>
      <c r="I228" s="161"/>
      <c r="J228" s="162">
        <f t="shared" si="60"/>
        <v>0</v>
      </c>
      <c r="K228" s="163"/>
      <c r="L228" s="30"/>
      <c r="M228" s="164" t="s">
        <v>1</v>
      </c>
      <c r="N228" s="165" t="s">
        <v>41</v>
      </c>
      <c r="O228" s="55"/>
      <c r="P228" s="166">
        <f t="shared" si="61"/>
        <v>0</v>
      </c>
      <c r="Q228" s="166">
        <v>0</v>
      </c>
      <c r="R228" s="166">
        <f t="shared" si="62"/>
        <v>0</v>
      </c>
      <c r="S228" s="166">
        <v>0</v>
      </c>
      <c r="T228" s="167">
        <f t="shared" si="6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68" t="s">
        <v>122</v>
      </c>
      <c r="AT228" s="168" t="s">
        <v>118</v>
      </c>
      <c r="AU228" s="168" t="s">
        <v>114</v>
      </c>
      <c r="AY228" s="14" t="s">
        <v>115</v>
      </c>
      <c r="BE228" s="169">
        <f t="shared" si="64"/>
        <v>0</v>
      </c>
      <c r="BF228" s="169">
        <f t="shared" si="65"/>
        <v>0</v>
      </c>
      <c r="BG228" s="169">
        <f t="shared" si="66"/>
        <v>0</v>
      </c>
      <c r="BH228" s="169">
        <f t="shared" si="67"/>
        <v>0</v>
      </c>
      <c r="BI228" s="169">
        <f t="shared" si="68"/>
        <v>0</v>
      </c>
      <c r="BJ228" s="14" t="s">
        <v>114</v>
      </c>
      <c r="BK228" s="169">
        <f t="shared" si="69"/>
        <v>0</v>
      </c>
      <c r="BL228" s="14" t="s">
        <v>122</v>
      </c>
      <c r="BM228" s="168" t="s">
        <v>513</v>
      </c>
    </row>
    <row r="229" spans="1:65" s="2" customFormat="1" ht="16.5" customHeight="1">
      <c r="A229" s="29"/>
      <c r="B229" s="155"/>
      <c r="C229" s="170" t="s">
        <v>514</v>
      </c>
      <c r="D229" s="170" t="s">
        <v>124</v>
      </c>
      <c r="E229" s="171" t="s">
        <v>515</v>
      </c>
      <c r="F229" s="172" t="s">
        <v>516</v>
      </c>
      <c r="G229" s="173" t="s">
        <v>172</v>
      </c>
      <c r="H229" s="174">
        <v>4</v>
      </c>
      <c r="I229" s="175"/>
      <c r="J229" s="176">
        <f t="shared" si="60"/>
        <v>0</v>
      </c>
      <c r="K229" s="177"/>
      <c r="L229" s="178"/>
      <c r="M229" s="179" t="s">
        <v>1</v>
      </c>
      <c r="N229" s="180" t="s">
        <v>41</v>
      </c>
      <c r="O229" s="55"/>
      <c r="P229" s="166">
        <f t="shared" si="61"/>
        <v>0</v>
      </c>
      <c r="Q229" s="166">
        <v>1.1999999999999999E-3</v>
      </c>
      <c r="R229" s="166">
        <f t="shared" si="62"/>
        <v>4.7999999999999996E-3</v>
      </c>
      <c r="S229" s="166">
        <v>0</v>
      </c>
      <c r="T229" s="167">
        <f t="shared" si="6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68" t="s">
        <v>127</v>
      </c>
      <c r="AT229" s="168" t="s">
        <v>124</v>
      </c>
      <c r="AU229" s="168" t="s">
        <v>114</v>
      </c>
      <c r="AY229" s="14" t="s">
        <v>115</v>
      </c>
      <c r="BE229" s="169">
        <f t="shared" si="64"/>
        <v>0</v>
      </c>
      <c r="BF229" s="169">
        <f t="shared" si="65"/>
        <v>0</v>
      </c>
      <c r="BG229" s="169">
        <f t="shared" si="66"/>
        <v>0</v>
      </c>
      <c r="BH229" s="169">
        <f t="shared" si="67"/>
        <v>0</v>
      </c>
      <c r="BI229" s="169">
        <f t="shared" si="68"/>
        <v>0</v>
      </c>
      <c r="BJ229" s="14" t="s">
        <v>114</v>
      </c>
      <c r="BK229" s="169">
        <f t="shared" si="69"/>
        <v>0</v>
      </c>
      <c r="BL229" s="14" t="s">
        <v>122</v>
      </c>
      <c r="BM229" s="168" t="s">
        <v>517</v>
      </c>
    </row>
    <row r="230" spans="1:65" s="2" customFormat="1" ht="16.5" customHeight="1">
      <c r="A230" s="29"/>
      <c r="B230" s="155"/>
      <c r="C230" s="156" t="s">
        <v>518</v>
      </c>
      <c r="D230" s="156" t="s">
        <v>118</v>
      </c>
      <c r="E230" s="157" t="s">
        <v>519</v>
      </c>
      <c r="F230" s="158" t="s">
        <v>520</v>
      </c>
      <c r="G230" s="159" t="s">
        <v>172</v>
      </c>
      <c r="H230" s="160">
        <v>2</v>
      </c>
      <c r="I230" s="161"/>
      <c r="J230" s="162">
        <f t="shared" si="60"/>
        <v>0</v>
      </c>
      <c r="K230" s="163"/>
      <c r="L230" s="30"/>
      <c r="M230" s="164" t="s">
        <v>1</v>
      </c>
      <c r="N230" s="165" t="s">
        <v>41</v>
      </c>
      <c r="O230" s="55"/>
      <c r="P230" s="166">
        <f t="shared" si="61"/>
        <v>0</v>
      </c>
      <c r="Q230" s="166">
        <v>0</v>
      </c>
      <c r="R230" s="166">
        <f t="shared" si="62"/>
        <v>0</v>
      </c>
      <c r="S230" s="166">
        <v>0</v>
      </c>
      <c r="T230" s="167">
        <f t="shared" si="6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68" t="s">
        <v>122</v>
      </c>
      <c r="AT230" s="168" t="s">
        <v>118</v>
      </c>
      <c r="AU230" s="168" t="s">
        <v>114</v>
      </c>
      <c r="AY230" s="14" t="s">
        <v>115</v>
      </c>
      <c r="BE230" s="169">
        <f t="shared" si="64"/>
        <v>0</v>
      </c>
      <c r="BF230" s="169">
        <f t="shared" si="65"/>
        <v>0</v>
      </c>
      <c r="BG230" s="169">
        <f t="shared" si="66"/>
        <v>0</v>
      </c>
      <c r="BH230" s="169">
        <f t="shared" si="67"/>
        <v>0</v>
      </c>
      <c r="BI230" s="169">
        <f t="shared" si="68"/>
        <v>0</v>
      </c>
      <c r="BJ230" s="14" t="s">
        <v>114</v>
      </c>
      <c r="BK230" s="169">
        <f t="shared" si="69"/>
        <v>0</v>
      </c>
      <c r="BL230" s="14" t="s">
        <v>122</v>
      </c>
      <c r="BM230" s="168" t="s">
        <v>521</v>
      </c>
    </row>
    <row r="231" spans="1:65" s="2" customFormat="1" ht="24" customHeight="1">
      <c r="A231" s="29"/>
      <c r="B231" s="155"/>
      <c r="C231" s="170" t="s">
        <v>522</v>
      </c>
      <c r="D231" s="170" t="s">
        <v>124</v>
      </c>
      <c r="E231" s="171" t="s">
        <v>523</v>
      </c>
      <c r="F231" s="172" t="s">
        <v>524</v>
      </c>
      <c r="G231" s="173" t="s">
        <v>172</v>
      </c>
      <c r="H231" s="174">
        <v>2</v>
      </c>
      <c r="I231" s="175"/>
      <c r="J231" s="176">
        <f t="shared" si="60"/>
        <v>0</v>
      </c>
      <c r="K231" s="177"/>
      <c r="L231" s="178"/>
      <c r="M231" s="179" t="s">
        <v>1</v>
      </c>
      <c r="N231" s="180" t="s">
        <v>41</v>
      </c>
      <c r="O231" s="55"/>
      <c r="P231" s="166">
        <f t="shared" si="61"/>
        <v>0</v>
      </c>
      <c r="Q231" s="166">
        <v>6.9999999999999999E-4</v>
      </c>
      <c r="R231" s="166">
        <f t="shared" si="62"/>
        <v>1.4E-3</v>
      </c>
      <c r="S231" s="166">
        <v>0</v>
      </c>
      <c r="T231" s="167">
        <f t="shared" si="6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68" t="s">
        <v>127</v>
      </c>
      <c r="AT231" s="168" t="s">
        <v>124</v>
      </c>
      <c r="AU231" s="168" t="s">
        <v>114</v>
      </c>
      <c r="AY231" s="14" t="s">
        <v>115</v>
      </c>
      <c r="BE231" s="169">
        <f t="shared" si="64"/>
        <v>0</v>
      </c>
      <c r="BF231" s="169">
        <f t="shared" si="65"/>
        <v>0</v>
      </c>
      <c r="BG231" s="169">
        <f t="shared" si="66"/>
        <v>0</v>
      </c>
      <c r="BH231" s="169">
        <f t="shared" si="67"/>
        <v>0</v>
      </c>
      <c r="BI231" s="169">
        <f t="shared" si="68"/>
        <v>0</v>
      </c>
      <c r="BJ231" s="14" t="s">
        <v>114</v>
      </c>
      <c r="BK231" s="169">
        <f t="shared" si="69"/>
        <v>0</v>
      </c>
      <c r="BL231" s="14" t="s">
        <v>122</v>
      </c>
      <c r="BM231" s="168" t="s">
        <v>525</v>
      </c>
    </row>
    <row r="232" spans="1:65" s="2" customFormat="1" ht="24" customHeight="1">
      <c r="A232" s="29"/>
      <c r="B232" s="155"/>
      <c r="C232" s="156" t="s">
        <v>526</v>
      </c>
      <c r="D232" s="156" t="s">
        <v>118</v>
      </c>
      <c r="E232" s="157" t="s">
        <v>527</v>
      </c>
      <c r="F232" s="158" t="s">
        <v>528</v>
      </c>
      <c r="G232" s="159" t="s">
        <v>172</v>
      </c>
      <c r="H232" s="160">
        <v>16</v>
      </c>
      <c r="I232" s="161"/>
      <c r="J232" s="162">
        <f t="shared" si="60"/>
        <v>0</v>
      </c>
      <c r="K232" s="163"/>
      <c r="L232" s="30"/>
      <c r="M232" s="164" t="s">
        <v>1</v>
      </c>
      <c r="N232" s="165" t="s">
        <v>41</v>
      </c>
      <c r="O232" s="55"/>
      <c r="P232" s="166">
        <f t="shared" si="61"/>
        <v>0</v>
      </c>
      <c r="Q232" s="166">
        <v>0</v>
      </c>
      <c r="R232" s="166">
        <f t="shared" si="62"/>
        <v>0</v>
      </c>
      <c r="S232" s="166">
        <v>0</v>
      </c>
      <c r="T232" s="167">
        <f t="shared" si="6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68" t="s">
        <v>122</v>
      </c>
      <c r="AT232" s="168" t="s">
        <v>118</v>
      </c>
      <c r="AU232" s="168" t="s">
        <v>114</v>
      </c>
      <c r="AY232" s="14" t="s">
        <v>115</v>
      </c>
      <c r="BE232" s="169">
        <f t="shared" si="64"/>
        <v>0</v>
      </c>
      <c r="BF232" s="169">
        <f t="shared" si="65"/>
        <v>0</v>
      </c>
      <c r="BG232" s="169">
        <f t="shared" si="66"/>
        <v>0</v>
      </c>
      <c r="BH232" s="169">
        <f t="shared" si="67"/>
        <v>0</v>
      </c>
      <c r="BI232" s="169">
        <f t="shared" si="68"/>
        <v>0</v>
      </c>
      <c r="BJ232" s="14" t="s">
        <v>114</v>
      </c>
      <c r="BK232" s="169">
        <f t="shared" si="69"/>
        <v>0</v>
      </c>
      <c r="BL232" s="14" t="s">
        <v>122</v>
      </c>
      <c r="BM232" s="168" t="s">
        <v>529</v>
      </c>
    </row>
    <row r="233" spans="1:65" s="2" customFormat="1" ht="16.5" customHeight="1">
      <c r="A233" s="29"/>
      <c r="B233" s="155"/>
      <c r="C233" s="170" t="s">
        <v>530</v>
      </c>
      <c r="D233" s="170" t="s">
        <v>124</v>
      </c>
      <c r="E233" s="171" t="s">
        <v>531</v>
      </c>
      <c r="F233" s="172" t="s">
        <v>532</v>
      </c>
      <c r="G233" s="173" t="s">
        <v>172</v>
      </c>
      <c r="H233" s="174">
        <v>16</v>
      </c>
      <c r="I233" s="175"/>
      <c r="J233" s="176">
        <f t="shared" si="60"/>
        <v>0</v>
      </c>
      <c r="K233" s="177"/>
      <c r="L233" s="178"/>
      <c r="M233" s="179" t="s">
        <v>1</v>
      </c>
      <c r="N233" s="180" t="s">
        <v>41</v>
      </c>
      <c r="O233" s="55"/>
      <c r="P233" s="166">
        <f t="shared" si="61"/>
        <v>0</v>
      </c>
      <c r="Q233" s="166">
        <v>2.0000000000000001E-4</v>
      </c>
      <c r="R233" s="166">
        <f t="shared" si="62"/>
        <v>3.2000000000000002E-3</v>
      </c>
      <c r="S233" s="166">
        <v>0</v>
      </c>
      <c r="T233" s="167">
        <f t="shared" si="6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68" t="s">
        <v>127</v>
      </c>
      <c r="AT233" s="168" t="s">
        <v>124</v>
      </c>
      <c r="AU233" s="168" t="s">
        <v>114</v>
      </c>
      <c r="AY233" s="14" t="s">
        <v>115</v>
      </c>
      <c r="BE233" s="169">
        <f t="shared" si="64"/>
        <v>0</v>
      </c>
      <c r="BF233" s="169">
        <f t="shared" si="65"/>
        <v>0</v>
      </c>
      <c r="BG233" s="169">
        <f t="shared" si="66"/>
        <v>0</v>
      </c>
      <c r="BH233" s="169">
        <f t="shared" si="67"/>
        <v>0</v>
      </c>
      <c r="BI233" s="169">
        <f t="shared" si="68"/>
        <v>0</v>
      </c>
      <c r="BJ233" s="14" t="s">
        <v>114</v>
      </c>
      <c r="BK233" s="169">
        <f t="shared" si="69"/>
        <v>0</v>
      </c>
      <c r="BL233" s="14" t="s">
        <v>122</v>
      </c>
      <c r="BM233" s="168" t="s">
        <v>533</v>
      </c>
    </row>
    <row r="234" spans="1:65" s="2" customFormat="1" ht="16.5" customHeight="1">
      <c r="A234" s="29"/>
      <c r="B234" s="155"/>
      <c r="C234" s="156" t="s">
        <v>534</v>
      </c>
      <c r="D234" s="156" t="s">
        <v>118</v>
      </c>
      <c r="E234" s="157" t="s">
        <v>535</v>
      </c>
      <c r="F234" s="158" t="s">
        <v>536</v>
      </c>
      <c r="G234" s="159" t="s">
        <v>172</v>
      </c>
      <c r="H234" s="160">
        <v>2</v>
      </c>
      <c r="I234" s="161"/>
      <c r="J234" s="162">
        <f t="shared" si="60"/>
        <v>0</v>
      </c>
      <c r="K234" s="163"/>
      <c r="L234" s="30"/>
      <c r="M234" s="164" t="s">
        <v>1</v>
      </c>
      <c r="N234" s="165" t="s">
        <v>41</v>
      </c>
      <c r="O234" s="55"/>
      <c r="P234" s="166">
        <f t="shared" si="61"/>
        <v>0</v>
      </c>
      <c r="Q234" s="166">
        <v>0</v>
      </c>
      <c r="R234" s="166">
        <f t="shared" si="62"/>
        <v>0</v>
      </c>
      <c r="S234" s="166">
        <v>0</v>
      </c>
      <c r="T234" s="167">
        <f t="shared" si="6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68" t="s">
        <v>122</v>
      </c>
      <c r="AT234" s="168" t="s">
        <v>118</v>
      </c>
      <c r="AU234" s="168" t="s">
        <v>114</v>
      </c>
      <c r="AY234" s="14" t="s">
        <v>115</v>
      </c>
      <c r="BE234" s="169">
        <f t="shared" si="64"/>
        <v>0</v>
      </c>
      <c r="BF234" s="169">
        <f t="shared" si="65"/>
        <v>0</v>
      </c>
      <c r="BG234" s="169">
        <f t="shared" si="66"/>
        <v>0</v>
      </c>
      <c r="BH234" s="169">
        <f t="shared" si="67"/>
        <v>0</v>
      </c>
      <c r="BI234" s="169">
        <f t="shared" si="68"/>
        <v>0</v>
      </c>
      <c r="BJ234" s="14" t="s">
        <v>114</v>
      </c>
      <c r="BK234" s="169">
        <f t="shared" si="69"/>
        <v>0</v>
      </c>
      <c r="BL234" s="14" t="s">
        <v>122</v>
      </c>
      <c r="BM234" s="168" t="s">
        <v>537</v>
      </c>
    </row>
    <row r="235" spans="1:65" s="2" customFormat="1" ht="24" customHeight="1">
      <c r="A235" s="29"/>
      <c r="B235" s="155"/>
      <c r="C235" s="170" t="s">
        <v>538</v>
      </c>
      <c r="D235" s="170" t="s">
        <v>124</v>
      </c>
      <c r="E235" s="171" t="s">
        <v>539</v>
      </c>
      <c r="F235" s="172" t="s">
        <v>540</v>
      </c>
      <c r="G235" s="173" t="s">
        <v>172</v>
      </c>
      <c r="H235" s="174">
        <v>2</v>
      </c>
      <c r="I235" s="175"/>
      <c r="J235" s="176">
        <f t="shared" si="60"/>
        <v>0</v>
      </c>
      <c r="K235" s="177"/>
      <c r="L235" s="178"/>
      <c r="M235" s="179" t="s">
        <v>1</v>
      </c>
      <c r="N235" s="180" t="s">
        <v>41</v>
      </c>
      <c r="O235" s="55"/>
      <c r="P235" s="166">
        <f t="shared" si="61"/>
        <v>0</v>
      </c>
      <c r="Q235" s="166">
        <v>0</v>
      </c>
      <c r="R235" s="166">
        <f t="shared" si="62"/>
        <v>0</v>
      </c>
      <c r="S235" s="166">
        <v>0</v>
      </c>
      <c r="T235" s="167">
        <f t="shared" si="6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68" t="s">
        <v>127</v>
      </c>
      <c r="AT235" s="168" t="s">
        <v>124</v>
      </c>
      <c r="AU235" s="168" t="s">
        <v>114</v>
      </c>
      <c r="AY235" s="14" t="s">
        <v>115</v>
      </c>
      <c r="BE235" s="169">
        <f t="shared" si="64"/>
        <v>0</v>
      </c>
      <c r="BF235" s="169">
        <f t="shared" si="65"/>
        <v>0</v>
      </c>
      <c r="BG235" s="169">
        <f t="shared" si="66"/>
        <v>0</v>
      </c>
      <c r="BH235" s="169">
        <f t="shared" si="67"/>
        <v>0</v>
      </c>
      <c r="BI235" s="169">
        <f t="shared" si="68"/>
        <v>0</v>
      </c>
      <c r="BJ235" s="14" t="s">
        <v>114</v>
      </c>
      <c r="BK235" s="169">
        <f t="shared" si="69"/>
        <v>0</v>
      </c>
      <c r="BL235" s="14" t="s">
        <v>122</v>
      </c>
      <c r="BM235" s="168" t="s">
        <v>541</v>
      </c>
    </row>
    <row r="236" spans="1:65" s="2" customFormat="1" ht="24" customHeight="1">
      <c r="A236" s="29"/>
      <c r="B236" s="155"/>
      <c r="C236" s="156" t="s">
        <v>542</v>
      </c>
      <c r="D236" s="156" t="s">
        <v>118</v>
      </c>
      <c r="E236" s="157" t="s">
        <v>543</v>
      </c>
      <c r="F236" s="158" t="s">
        <v>544</v>
      </c>
      <c r="G236" s="159" t="s">
        <v>172</v>
      </c>
      <c r="H236" s="160">
        <v>1</v>
      </c>
      <c r="I236" s="161"/>
      <c r="J236" s="162">
        <f t="shared" si="60"/>
        <v>0</v>
      </c>
      <c r="K236" s="163"/>
      <c r="L236" s="30"/>
      <c r="M236" s="164" t="s">
        <v>1</v>
      </c>
      <c r="N236" s="165" t="s">
        <v>41</v>
      </c>
      <c r="O236" s="55"/>
      <c r="P236" s="166">
        <f t="shared" si="61"/>
        <v>0</v>
      </c>
      <c r="Q236" s="166">
        <v>0</v>
      </c>
      <c r="R236" s="166">
        <f t="shared" si="62"/>
        <v>0</v>
      </c>
      <c r="S236" s="166">
        <v>0</v>
      </c>
      <c r="T236" s="167">
        <f t="shared" si="6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68" t="s">
        <v>122</v>
      </c>
      <c r="AT236" s="168" t="s">
        <v>118</v>
      </c>
      <c r="AU236" s="168" t="s">
        <v>114</v>
      </c>
      <c r="AY236" s="14" t="s">
        <v>115</v>
      </c>
      <c r="BE236" s="169">
        <f t="shared" si="64"/>
        <v>0</v>
      </c>
      <c r="BF236" s="169">
        <f t="shared" si="65"/>
        <v>0</v>
      </c>
      <c r="BG236" s="169">
        <f t="shared" si="66"/>
        <v>0</v>
      </c>
      <c r="BH236" s="169">
        <f t="shared" si="67"/>
        <v>0</v>
      </c>
      <c r="BI236" s="169">
        <f t="shared" si="68"/>
        <v>0</v>
      </c>
      <c r="BJ236" s="14" t="s">
        <v>114</v>
      </c>
      <c r="BK236" s="169">
        <f t="shared" si="69"/>
        <v>0</v>
      </c>
      <c r="BL236" s="14" t="s">
        <v>122</v>
      </c>
      <c r="BM236" s="168" t="s">
        <v>545</v>
      </c>
    </row>
    <row r="237" spans="1:65" s="2" customFormat="1" ht="24" customHeight="1">
      <c r="A237" s="29"/>
      <c r="B237" s="155"/>
      <c r="C237" s="170" t="s">
        <v>546</v>
      </c>
      <c r="D237" s="170" t="s">
        <v>124</v>
      </c>
      <c r="E237" s="171" t="s">
        <v>547</v>
      </c>
      <c r="F237" s="172" t="s">
        <v>548</v>
      </c>
      <c r="G237" s="173" t="s">
        <v>172</v>
      </c>
      <c r="H237" s="174">
        <v>1</v>
      </c>
      <c r="I237" s="175"/>
      <c r="J237" s="176">
        <f t="shared" si="60"/>
        <v>0</v>
      </c>
      <c r="K237" s="177"/>
      <c r="L237" s="178"/>
      <c r="M237" s="179" t="s">
        <v>1</v>
      </c>
      <c r="N237" s="180" t="s">
        <v>41</v>
      </c>
      <c r="O237" s="55"/>
      <c r="P237" s="166">
        <f t="shared" si="61"/>
        <v>0</v>
      </c>
      <c r="Q237" s="166">
        <v>0.04</v>
      </c>
      <c r="R237" s="166">
        <f t="shared" si="62"/>
        <v>0.04</v>
      </c>
      <c r="S237" s="166">
        <v>0</v>
      </c>
      <c r="T237" s="167">
        <f t="shared" si="6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68" t="s">
        <v>127</v>
      </c>
      <c r="AT237" s="168" t="s">
        <v>124</v>
      </c>
      <c r="AU237" s="168" t="s">
        <v>114</v>
      </c>
      <c r="AY237" s="14" t="s">
        <v>115</v>
      </c>
      <c r="BE237" s="169">
        <f t="shared" si="64"/>
        <v>0</v>
      </c>
      <c r="BF237" s="169">
        <f t="shared" si="65"/>
        <v>0</v>
      </c>
      <c r="BG237" s="169">
        <f t="shared" si="66"/>
        <v>0</v>
      </c>
      <c r="BH237" s="169">
        <f t="shared" si="67"/>
        <v>0</v>
      </c>
      <c r="BI237" s="169">
        <f t="shared" si="68"/>
        <v>0</v>
      </c>
      <c r="BJ237" s="14" t="s">
        <v>114</v>
      </c>
      <c r="BK237" s="169">
        <f t="shared" si="69"/>
        <v>0</v>
      </c>
      <c r="BL237" s="14" t="s">
        <v>122</v>
      </c>
      <c r="BM237" s="168" t="s">
        <v>549</v>
      </c>
    </row>
    <row r="238" spans="1:65" s="2" customFormat="1" ht="24" customHeight="1">
      <c r="A238" s="29"/>
      <c r="B238" s="155"/>
      <c r="C238" s="156" t="s">
        <v>550</v>
      </c>
      <c r="D238" s="156" t="s">
        <v>118</v>
      </c>
      <c r="E238" s="157" t="s">
        <v>551</v>
      </c>
      <c r="F238" s="158" t="s">
        <v>552</v>
      </c>
      <c r="G238" s="159" t="s">
        <v>172</v>
      </c>
      <c r="H238" s="160">
        <v>1</v>
      </c>
      <c r="I238" s="161"/>
      <c r="J238" s="162">
        <f t="shared" si="60"/>
        <v>0</v>
      </c>
      <c r="K238" s="163"/>
      <c r="L238" s="30"/>
      <c r="M238" s="164" t="s">
        <v>1</v>
      </c>
      <c r="N238" s="165" t="s">
        <v>41</v>
      </c>
      <c r="O238" s="55"/>
      <c r="P238" s="166">
        <f t="shared" si="61"/>
        <v>0</v>
      </c>
      <c r="Q238" s="166">
        <v>0</v>
      </c>
      <c r="R238" s="166">
        <f t="shared" si="62"/>
        <v>0</v>
      </c>
      <c r="S238" s="166">
        <v>0</v>
      </c>
      <c r="T238" s="167">
        <f t="shared" si="6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68" t="s">
        <v>122</v>
      </c>
      <c r="AT238" s="168" t="s">
        <v>118</v>
      </c>
      <c r="AU238" s="168" t="s">
        <v>114</v>
      </c>
      <c r="AY238" s="14" t="s">
        <v>115</v>
      </c>
      <c r="BE238" s="169">
        <f t="shared" si="64"/>
        <v>0</v>
      </c>
      <c r="BF238" s="169">
        <f t="shared" si="65"/>
        <v>0</v>
      </c>
      <c r="BG238" s="169">
        <f t="shared" si="66"/>
        <v>0</v>
      </c>
      <c r="BH238" s="169">
        <f t="shared" si="67"/>
        <v>0</v>
      </c>
      <c r="BI238" s="169">
        <f t="shared" si="68"/>
        <v>0</v>
      </c>
      <c r="BJ238" s="14" t="s">
        <v>114</v>
      </c>
      <c r="BK238" s="169">
        <f t="shared" si="69"/>
        <v>0</v>
      </c>
      <c r="BL238" s="14" t="s">
        <v>122</v>
      </c>
      <c r="BM238" s="168" t="s">
        <v>553</v>
      </c>
    </row>
    <row r="239" spans="1:65" s="2" customFormat="1" ht="24" customHeight="1">
      <c r="A239" s="29"/>
      <c r="B239" s="155"/>
      <c r="C239" s="170" t="s">
        <v>554</v>
      </c>
      <c r="D239" s="170" t="s">
        <v>124</v>
      </c>
      <c r="E239" s="171" t="s">
        <v>555</v>
      </c>
      <c r="F239" s="172" t="s">
        <v>556</v>
      </c>
      <c r="G239" s="173" t="s">
        <v>172</v>
      </c>
      <c r="H239" s="174">
        <v>1</v>
      </c>
      <c r="I239" s="175"/>
      <c r="J239" s="176">
        <f t="shared" si="60"/>
        <v>0</v>
      </c>
      <c r="K239" s="177"/>
      <c r="L239" s="178"/>
      <c r="M239" s="179" t="s">
        <v>1</v>
      </c>
      <c r="N239" s="180" t="s">
        <v>41</v>
      </c>
      <c r="O239" s="55"/>
      <c r="P239" s="166">
        <f t="shared" si="61"/>
        <v>0</v>
      </c>
      <c r="Q239" s="166">
        <v>0.01</v>
      </c>
      <c r="R239" s="166">
        <f t="shared" si="62"/>
        <v>0.01</v>
      </c>
      <c r="S239" s="166">
        <v>0</v>
      </c>
      <c r="T239" s="167">
        <f t="shared" si="6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68" t="s">
        <v>127</v>
      </c>
      <c r="AT239" s="168" t="s">
        <v>124</v>
      </c>
      <c r="AU239" s="168" t="s">
        <v>114</v>
      </c>
      <c r="AY239" s="14" t="s">
        <v>115</v>
      </c>
      <c r="BE239" s="169">
        <f t="shared" si="64"/>
        <v>0</v>
      </c>
      <c r="BF239" s="169">
        <f t="shared" si="65"/>
        <v>0</v>
      </c>
      <c r="BG239" s="169">
        <f t="shared" si="66"/>
        <v>0</v>
      </c>
      <c r="BH239" s="169">
        <f t="shared" si="67"/>
        <v>0</v>
      </c>
      <c r="BI239" s="169">
        <f t="shared" si="68"/>
        <v>0</v>
      </c>
      <c r="BJ239" s="14" t="s">
        <v>114</v>
      </c>
      <c r="BK239" s="169">
        <f t="shared" si="69"/>
        <v>0</v>
      </c>
      <c r="BL239" s="14" t="s">
        <v>122</v>
      </c>
      <c r="BM239" s="168" t="s">
        <v>557</v>
      </c>
    </row>
    <row r="240" spans="1:65" s="2" customFormat="1" ht="24" customHeight="1">
      <c r="A240" s="29"/>
      <c r="B240" s="155"/>
      <c r="C240" s="156" t="s">
        <v>558</v>
      </c>
      <c r="D240" s="156" t="s">
        <v>118</v>
      </c>
      <c r="E240" s="157" t="s">
        <v>559</v>
      </c>
      <c r="F240" s="158" t="s">
        <v>560</v>
      </c>
      <c r="G240" s="159" t="s">
        <v>172</v>
      </c>
      <c r="H240" s="160">
        <v>1</v>
      </c>
      <c r="I240" s="161"/>
      <c r="J240" s="162">
        <f t="shared" si="60"/>
        <v>0</v>
      </c>
      <c r="K240" s="163"/>
      <c r="L240" s="30"/>
      <c r="M240" s="164" t="s">
        <v>1</v>
      </c>
      <c r="N240" s="165" t="s">
        <v>41</v>
      </c>
      <c r="O240" s="55"/>
      <c r="P240" s="166">
        <f t="shared" si="61"/>
        <v>0</v>
      </c>
      <c r="Q240" s="166">
        <v>0</v>
      </c>
      <c r="R240" s="166">
        <f t="shared" si="62"/>
        <v>0</v>
      </c>
      <c r="S240" s="166">
        <v>0</v>
      </c>
      <c r="T240" s="167">
        <f t="shared" si="6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68" t="s">
        <v>122</v>
      </c>
      <c r="AT240" s="168" t="s">
        <v>118</v>
      </c>
      <c r="AU240" s="168" t="s">
        <v>114</v>
      </c>
      <c r="AY240" s="14" t="s">
        <v>115</v>
      </c>
      <c r="BE240" s="169">
        <f t="shared" si="64"/>
        <v>0</v>
      </c>
      <c r="BF240" s="169">
        <f t="shared" si="65"/>
        <v>0</v>
      </c>
      <c r="BG240" s="169">
        <f t="shared" si="66"/>
        <v>0</v>
      </c>
      <c r="BH240" s="169">
        <f t="shared" si="67"/>
        <v>0</v>
      </c>
      <c r="BI240" s="169">
        <f t="shared" si="68"/>
        <v>0</v>
      </c>
      <c r="BJ240" s="14" t="s">
        <v>114</v>
      </c>
      <c r="BK240" s="169">
        <f t="shared" si="69"/>
        <v>0</v>
      </c>
      <c r="BL240" s="14" t="s">
        <v>122</v>
      </c>
      <c r="BM240" s="168" t="s">
        <v>561</v>
      </c>
    </row>
    <row r="241" spans="1:65" s="2" customFormat="1" ht="16.5" customHeight="1">
      <c r="A241" s="29"/>
      <c r="B241" s="155"/>
      <c r="C241" s="170" t="s">
        <v>562</v>
      </c>
      <c r="D241" s="170" t="s">
        <v>124</v>
      </c>
      <c r="E241" s="171" t="s">
        <v>563</v>
      </c>
      <c r="F241" s="172" t="s">
        <v>564</v>
      </c>
      <c r="G241" s="173" t="s">
        <v>172</v>
      </c>
      <c r="H241" s="174">
        <v>1</v>
      </c>
      <c r="I241" s="175"/>
      <c r="J241" s="176">
        <f t="shared" si="60"/>
        <v>0</v>
      </c>
      <c r="K241" s="177"/>
      <c r="L241" s="178"/>
      <c r="M241" s="179" t="s">
        <v>1</v>
      </c>
      <c r="N241" s="180" t="s">
        <v>41</v>
      </c>
      <c r="O241" s="55"/>
      <c r="P241" s="166">
        <f t="shared" si="61"/>
        <v>0</v>
      </c>
      <c r="Q241" s="166">
        <v>2.1999999999999999E-2</v>
      </c>
      <c r="R241" s="166">
        <f t="shared" si="62"/>
        <v>2.1999999999999999E-2</v>
      </c>
      <c r="S241" s="166">
        <v>0</v>
      </c>
      <c r="T241" s="167">
        <f t="shared" si="6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68" t="s">
        <v>127</v>
      </c>
      <c r="AT241" s="168" t="s">
        <v>124</v>
      </c>
      <c r="AU241" s="168" t="s">
        <v>114</v>
      </c>
      <c r="AY241" s="14" t="s">
        <v>115</v>
      </c>
      <c r="BE241" s="169">
        <f t="shared" si="64"/>
        <v>0</v>
      </c>
      <c r="BF241" s="169">
        <f t="shared" si="65"/>
        <v>0</v>
      </c>
      <c r="BG241" s="169">
        <f t="shared" si="66"/>
        <v>0</v>
      </c>
      <c r="BH241" s="169">
        <f t="shared" si="67"/>
        <v>0</v>
      </c>
      <c r="BI241" s="169">
        <f t="shared" si="68"/>
        <v>0</v>
      </c>
      <c r="BJ241" s="14" t="s">
        <v>114</v>
      </c>
      <c r="BK241" s="169">
        <f t="shared" si="69"/>
        <v>0</v>
      </c>
      <c r="BL241" s="14" t="s">
        <v>122</v>
      </c>
      <c r="BM241" s="168" t="s">
        <v>565</v>
      </c>
    </row>
    <row r="242" spans="1:65" s="2" customFormat="1" ht="16.5" customHeight="1">
      <c r="A242" s="29"/>
      <c r="B242" s="155"/>
      <c r="C242" s="156" t="s">
        <v>566</v>
      </c>
      <c r="D242" s="156" t="s">
        <v>118</v>
      </c>
      <c r="E242" s="157" t="s">
        <v>567</v>
      </c>
      <c r="F242" s="158" t="s">
        <v>568</v>
      </c>
      <c r="G242" s="159" t="s">
        <v>172</v>
      </c>
      <c r="H242" s="160">
        <v>1</v>
      </c>
      <c r="I242" s="161"/>
      <c r="J242" s="162">
        <f t="shared" si="60"/>
        <v>0</v>
      </c>
      <c r="K242" s="163"/>
      <c r="L242" s="30"/>
      <c r="M242" s="164" t="s">
        <v>1</v>
      </c>
      <c r="N242" s="165" t="s">
        <v>41</v>
      </c>
      <c r="O242" s="55"/>
      <c r="P242" s="166">
        <f t="shared" si="61"/>
        <v>0</v>
      </c>
      <c r="Q242" s="166">
        <v>0</v>
      </c>
      <c r="R242" s="166">
        <f t="shared" si="62"/>
        <v>0</v>
      </c>
      <c r="S242" s="166">
        <v>0</v>
      </c>
      <c r="T242" s="167">
        <f t="shared" si="6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68" t="s">
        <v>122</v>
      </c>
      <c r="AT242" s="168" t="s">
        <v>118</v>
      </c>
      <c r="AU242" s="168" t="s">
        <v>114</v>
      </c>
      <c r="AY242" s="14" t="s">
        <v>115</v>
      </c>
      <c r="BE242" s="169">
        <f t="shared" si="64"/>
        <v>0</v>
      </c>
      <c r="BF242" s="169">
        <f t="shared" si="65"/>
        <v>0</v>
      </c>
      <c r="BG242" s="169">
        <f t="shared" si="66"/>
        <v>0</v>
      </c>
      <c r="BH242" s="169">
        <f t="shared" si="67"/>
        <v>0</v>
      </c>
      <c r="BI242" s="169">
        <f t="shared" si="68"/>
        <v>0</v>
      </c>
      <c r="BJ242" s="14" t="s">
        <v>114</v>
      </c>
      <c r="BK242" s="169">
        <f t="shared" si="69"/>
        <v>0</v>
      </c>
      <c r="BL242" s="14" t="s">
        <v>122</v>
      </c>
      <c r="BM242" s="168" t="s">
        <v>569</v>
      </c>
    </row>
    <row r="243" spans="1:65" s="2" customFormat="1" ht="16.5" customHeight="1">
      <c r="A243" s="29"/>
      <c r="B243" s="155"/>
      <c r="C243" s="170" t="s">
        <v>570</v>
      </c>
      <c r="D243" s="170" t="s">
        <v>124</v>
      </c>
      <c r="E243" s="171" t="s">
        <v>571</v>
      </c>
      <c r="F243" s="172" t="s">
        <v>572</v>
      </c>
      <c r="G243" s="173" t="s">
        <v>172</v>
      </c>
      <c r="H243" s="174">
        <v>1</v>
      </c>
      <c r="I243" s="175"/>
      <c r="J243" s="176">
        <f t="shared" si="60"/>
        <v>0</v>
      </c>
      <c r="K243" s="177"/>
      <c r="L243" s="178"/>
      <c r="M243" s="179" t="s">
        <v>1</v>
      </c>
      <c r="N243" s="180" t="s">
        <v>41</v>
      </c>
      <c r="O243" s="55"/>
      <c r="P243" s="166">
        <f t="shared" si="61"/>
        <v>0</v>
      </c>
      <c r="Q243" s="166">
        <v>2.1999999999999999E-2</v>
      </c>
      <c r="R243" s="166">
        <f t="shared" si="62"/>
        <v>2.1999999999999999E-2</v>
      </c>
      <c r="S243" s="166">
        <v>0</v>
      </c>
      <c r="T243" s="167">
        <f t="shared" si="6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68" t="s">
        <v>127</v>
      </c>
      <c r="AT243" s="168" t="s">
        <v>124</v>
      </c>
      <c r="AU243" s="168" t="s">
        <v>114</v>
      </c>
      <c r="AY243" s="14" t="s">
        <v>115</v>
      </c>
      <c r="BE243" s="169">
        <f t="shared" si="64"/>
        <v>0</v>
      </c>
      <c r="BF243" s="169">
        <f t="shared" si="65"/>
        <v>0</v>
      </c>
      <c r="BG243" s="169">
        <f t="shared" si="66"/>
        <v>0</v>
      </c>
      <c r="BH243" s="169">
        <f t="shared" si="67"/>
        <v>0</v>
      </c>
      <c r="BI243" s="169">
        <f t="shared" si="68"/>
        <v>0</v>
      </c>
      <c r="BJ243" s="14" t="s">
        <v>114</v>
      </c>
      <c r="BK243" s="169">
        <f t="shared" si="69"/>
        <v>0</v>
      </c>
      <c r="BL243" s="14" t="s">
        <v>122</v>
      </c>
      <c r="BM243" s="168" t="s">
        <v>573</v>
      </c>
    </row>
    <row r="244" spans="1:65" s="2" customFormat="1" ht="24" customHeight="1">
      <c r="A244" s="29"/>
      <c r="B244" s="155"/>
      <c r="C244" s="156" t="s">
        <v>574</v>
      </c>
      <c r="D244" s="156" t="s">
        <v>118</v>
      </c>
      <c r="E244" s="157" t="s">
        <v>575</v>
      </c>
      <c r="F244" s="158" t="s">
        <v>576</v>
      </c>
      <c r="G244" s="159" t="s">
        <v>172</v>
      </c>
      <c r="H244" s="160">
        <v>1</v>
      </c>
      <c r="I244" s="161"/>
      <c r="J244" s="162">
        <f t="shared" si="60"/>
        <v>0</v>
      </c>
      <c r="K244" s="163"/>
      <c r="L244" s="30"/>
      <c r="M244" s="164" t="s">
        <v>1</v>
      </c>
      <c r="N244" s="165" t="s">
        <v>41</v>
      </c>
      <c r="O244" s="55"/>
      <c r="P244" s="166">
        <f t="shared" si="61"/>
        <v>0</v>
      </c>
      <c r="Q244" s="166">
        <v>0</v>
      </c>
      <c r="R244" s="166">
        <f t="shared" si="62"/>
        <v>0</v>
      </c>
      <c r="S244" s="166">
        <v>0</v>
      </c>
      <c r="T244" s="167">
        <f t="shared" si="6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68" t="s">
        <v>122</v>
      </c>
      <c r="AT244" s="168" t="s">
        <v>118</v>
      </c>
      <c r="AU244" s="168" t="s">
        <v>114</v>
      </c>
      <c r="AY244" s="14" t="s">
        <v>115</v>
      </c>
      <c r="BE244" s="169">
        <f t="shared" si="64"/>
        <v>0</v>
      </c>
      <c r="BF244" s="169">
        <f t="shared" si="65"/>
        <v>0</v>
      </c>
      <c r="BG244" s="169">
        <f t="shared" si="66"/>
        <v>0</v>
      </c>
      <c r="BH244" s="169">
        <f t="shared" si="67"/>
        <v>0</v>
      </c>
      <c r="BI244" s="169">
        <f t="shared" si="68"/>
        <v>0</v>
      </c>
      <c r="BJ244" s="14" t="s">
        <v>114</v>
      </c>
      <c r="BK244" s="169">
        <f t="shared" si="69"/>
        <v>0</v>
      </c>
      <c r="BL244" s="14" t="s">
        <v>122</v>
      </c>
      <c r="BM244" s="168" t="s">
        <v>577</v>
      </c>
    </row>
    <row r="245" spans="1:65" s="2" customFormat="1" ht="24" customHeight="1">
      <c r="A245" s="29"/>
      <c r="B245" s="155"/>
      <c r="C245" s="170" t="s">
        <v>578</v>
      </c>
      <c r="D245" s="170" t="s">
        <v>124</v>
      </c>
      <c r="E245" s="171" t="s">
        <v>579</v>
      </c>
      <c r="F245" s="172" t="s">
        <v>580</v>
      </c>
      <c r="G245" s="173" t="s">
        <v>172</v>
      </c>
      <c r="H245" s="174">
        <v>1</v>
      </c>
      <c r="I245" s="175"/>
      <c r="J245" s="176">
        <f t="shared" si="60"/>
        <v>0</v>
      </c>
      <c r="K245" s="177"/>
      <c r="L245" s="178"/>
      <c r="M245" s="179" t="s">
        <v>1</v>
      </c>
      <c r="N245" s="180" t="s">
        <v>41</v>
      </c>
      <c r="O245" s="55"/>
      <c r="P245" s="166">
        <f t="shared" si="61"/>
        <v>0</v>
      </c>
      <c r="Q245" s="166">
        <v>5.0000000000000001E-3</v>
      </c>
      <c r="R245" s="166">
        <f t="shared" si="62"/>
        <v>5.0000000000000001E-3</v>
      </c>
      <c r="S245" s="166">
        <v>0</v>
      </c>
      <c r="T245" s="167">
        <f t="shared" si="63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68" t="s">
        <v>127</v>
      </c>
      <c r="AT245" s="168" t="s">
        <v>124</v>
      </c>
      <c r="AU245" s="168" t="s">
        <v>114</v>
      </c>
      <c r="AY245" s="14" t="s">
        <v>115</v>
      </c>
      <c r="BE245" s="169">
        <f t="shared" si="64"/>
        <v>0</v>
      </c>
      <c r="BF245" s="169">
        <f t="shared" si="65"/>
        <v>0</v>
      </c>
      <c r="BG245" s="169">
        <f t="shared" si="66"/>
        <v>0</v>
      </c>
      <c r="BH245" s="169">
        <f t="shared" si="67"/>
        <v>0</v>
      </c>
      <c r="BI245" s="169">
        <f t="shared" si="68"/>
        <v>0</v>
      </c>
      <c r="BJ245" s="14" t="s">
        <v>114</v>
      </c>
      <c r="BK245" s="169">
        <f t="shared" si="69"/>
        <v>0</v>
      </c>
      <c r="BL245" s="14" t="s">
        <v>122</v>
      </c>
      <c r="BM245" s="168" t="s">
        <v>581</v>
      </c>
    </row>
    <row r="246" spans="1:65" s="2" customFormat="1" ht="24" customHeight="1">
      <c r="A246" s="29"/>
      <c r="B246" s="155"/>
      <c r="C246" s="156" t="s">
        <v>582</v>
      </c>
      <c r="D246" s="156" t="s">
        <v>118</v>
      </c>
      <c r="E246" s="157" t="s">
        <v>583</v>
      </c>
      <c r="F246" s="158" t="s">
        <v>584</v>
      </c>
      <c r="G246" s="159" t="s">
        <v>172</v>
      </c>
      <c r="H246" s="160">
        <v>1</v>
      </c>
      <c r="I246" s="161"/>
      <c r="J246" s="162">
        <f t="shared" si="60"/>
        <v>0</v>
      </c>
      <c r="K246" s="163"/>
      <c r="L246" s="30"/>
      <c r="M246" s="164" t="s">
        <v>1</v>
      </c>
      <c r="N246" s="165" t="s">
        <v>41</v>
      </c>
      <c r="O246" s="55"/>
      <c r="P246" s="166">
        <f t="shared" si="61"/>
        <v>0</v>
      </c>
      <c r="Q246" s="166">
        <v>0</v>
      </c>
      <c r="R246" s="166">
        <f t="shared" si="62"/>
        <v>0</v>
      </c>
      <c r="S246" s="166">
        <v>0</v>
      </c>
      <c r="T246" s="167">
        <f t="shared" si="63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68" t="s">
        <v>122</v>
      </c>
      <c r="AT246" s="168" t="s">
        <v>118</v>
      </c>
      <c r="AU246" s="168" t="s">
        <v>114</v>
      </c>
      <c r="AY246" s="14" t="s">
        <v>115</v>
      </c>
      <c r="BE246" s="169">
        <f t="shared" si="64"/>
        <v>0</v>
      </c>
      <c r="BF246" s="169">
        <f t="shared" si="65"/>
        <v>0</v>
      </c>
      <c r="BG246" s="169">
        <f t="shared" si="66"/>
        <v>0</v>
      </c>
      <c r="BH246" s="169">
        <f t="shared" si="67"/>
        <v>0</v>
      </c>
      <c r="BI246" s="169">
        <f t="shared" si="68"/>
        <v>0</v>
      </c>
      <c r="BJ246" s="14" t="s">
        <v>114</v>
      </c>
      <c r="BK246" s="169">
        <f t="shared" si="69"/>
        <v>0</v>
      </c>
      <c r="BL246" s="14" t="s">
        <v>122</v>
      </c>
      <c r="BM246" s="168" t="s">
        <v>585</v>
      </c>
    </row>
    <row r="247" spans="1:65" s="2" customFormat="1" ht="16.5" customHeight="1">
      <c r="A247" s="29"/>
      <c r="B247" s="155"/>
      <c r="C247" s="170" t="s">
        <v>586</v>
      </c>
      <c r="D247" s="170" t="s">
        <v>124</v>
      </c>
      <c r="E247" s="171" t="s">
        <v>587</v>
      </c>
      <c r="F247" s="172" t="s">
        <v>588</v>
      </c>
      <c r="G247" s="173" t="s">
        <v>172</v>
      </c>
      <c r="H247" s="174">
        <v>1</v>
      </c>
      <c r="I247" s="175"/>
      <c r="J247" s="176">
        <f t="shared" si="60"/>
        <v>0</v>
      </c>
      <c r="K247" s="177"/>
      <c r="L247" s="178"/>
      <c r="M247" s="179" t="s">
        <v>1</v>
      </c>
      <c r="N247" s="180" t="s">
        <v>41</v>
      </c>
      <c r="O247" s="55"/>
      <c r="P247" s="166">
        <f t="shared" si="61"/>
        <v>0</v>
      </c>
      <c r="Q247" s="166">
        <v>2.8000000000000001E-2</v>
      </c>
      <c r="R247" s="166">
        <f t="shared" si="62"/>
        <v>2.8000000000000001E-2</v>
      </c>
      <c r="S247" s="166">
        <v>0</v>
      </c>
      <c r="T247" s="167">
        <f t="shared" si="63"/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68" t="s">
        <v>127</v>
      </c>
      <c r="AT247" s="168" t="s">
        <v>124</v>
      </c>
      <c r="AU247" s="168" t="s">
        <v>114</v>
      </c>
      <c r="AY247" s="14" t="s">
        <v>115</v>
      </c>
      <c r="BE247" s="169">
        <f t="shared" si="64"/>
        <v>0</v>
      </c>
      <c r="BF247" s="169">
        <f t="shared" si="65"/>
        <v>0</v>
      </c>
      <c r="BG247" s="169">
        <f t="shared" si="66"/>
        <v>0</v>
      </c>
      <c r="BH247" s="169">
        <f t="shared" si="67"/>
        <v>0</v>
      </c>
      <c r="BI247" s="169">
        <f t="shared" si="68"/>
        <v>0</v>
      </c>
      <c r="BJ247" s="14" t="s">
        <v>114</v>
      </c>
      <c r="BK247" s="169">
        <f t="shared" si="69"/>
        <v>0</v>
      </c>
      <c r="BL247" s="14" t="s">
        <v>122</v>
      </c>
      <c r="BM247" s="168" t="s">
        <v>589</v>
      </c>
    </row>
    <row r="248" spans="1:65" s="2" customFormat="1" ht="24" customHeight="1">
      <c r="A248" s="29"/>
      <c r="B248" s="155"/>
      <c r="C248" s="156" t="s">
        <v>590</v>
      </c>
      <c r="D248" s="156" t="s">
        <v>118</v>
      </c>
      <c r="E248" s="157" t="s">
        <v>591</v>
      </c>
      <c r="F248" s="158" t="s">
        <v>592</v>
      </c>
      <c r="G248" s="159" t="s">
        <v>121</v>
      </c>
      <c r="H248" s="160">
        <v>30</v>
      </c>
      <c r="I248" s="161"/>
      <c r="J248" s="162">
        <f t="shared" si="60"/>
        <v>0</v>
      </c>
      <c r="K248" s="163"/>
      <c r="L248" s="30"/>
      <c r="M248" s="164" t="s">
        <v>1</v>
      </c>
      <c r="N248" s="165" t="s">
        <v>41</v>
      </c>
      <c r="O248" s="55"/>
      <c r="P248" s="166">
        <f t="shared" si="61"/>
        <v>0</v>
      </c>
      <c r="Q248" s="166">
        <v>0</v>
      </c>
      <c r="R248" s="166">
        <f t="shared" si="62"/>
        <v>0</v>
      </c>
      <c r="S248" s="166">
        <v>0</v>
      </c>
      <c r="T248" s="167">
        <f t="shared" si="63"/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68" t="s">
        <v>122</v>
      </c>
      <c r="AT248" s="168" t="s">
        <v>118</v>
      </c>
      <c r="AU248" s="168" t="s">
        <v>114</v>
      </c>
      <c r="AY248" s="14" t="s">
        <v>115</v>
      </c>
      <c r="BE248" s="169">
        <f t="shared" si="64"/>
        <v>0</v>
      </c>
      <c r="BF248" s="169">
        <f t="shared" si="65"/>
        <v>0</v>
      </c>
      <c r="BG248" s="169">
        <f t="shared" si="66"/>
        <v>0</v>
      </c>
      <c r="BH248" s="169">
        <f t="shared" si="67"/>
        <v>0</v>
      </c>
      <c r="BI248" s="169">
        <f t="shared" si="68"/>
        <v>0</v>
      </c>
      <c r="BJ248" s="14" t="s">
        <v>114</v>
      </c>
      <c r="BK248" s="169">
        <f t="shared" si="69"/>
        <v>0</v>
      </c>
      <c r="BL248" s="14" t="s">
        <v>122</v>
      </c>
      <c r="BM248" s="168" t="s">
        <v>593</v>
      </c>
    </row>
    <row r="249" spans="1:65" s="2" customFormat="1" ht="24" customHeight="1">
      <c r="A249" s="29"/>
      <c r="B249" s="155"/>
      <c r="C249" s="170" t="s">
        <v>594</v>
      </c>
      <c r="D249" s="170" t="s">
        <v>124</v>
      </c>
      <c r="E249" s="171" t="s">
        <v>595</v>
      </c>
      <c r="F249" s="172" t="s">
        <v>596</v>
      </c>
      <c r="G249" s="173" t="s">
        <v>121</v>
      </c>
      <c r="H249" s="174">
        <v>30</v>
      </c>
      <c r="I249" s="175"/>
      <c r="J249" s="176">
        <f t="shared" si="60"/>
        <v>0</v>
      </c>
      <c r="K249" s="177"/>
      <c r="L249" s="178"/>
      <c r="M249" s="179" t="s">
        <v>1</v>
      </c>
      <c r="N249" s="180" t="s">
        <v>41</v>
      </c>
      <c r="O249" s="55"/>
      <c r="P249" s="166">
        <f t="shared" si="61"/>
        <v>0</v>
      </c>
      <c r="Q249" s="166">
        <v>1.3999999999999999E-4</v>
      </c>
      <c r="R249" s="166">
        <f t="shared" si="62"/>
        <v>4.1999999999999997E-3</v>
      </c>
      <c r="S249" s="166">
        <v>0</v>
      </c>
      <c r="T249" s="167">
        <f t="shared" si="63"/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68" t="s">
        <v>127</v>
      </c>
      <c r="AT249" s="168" t="s">
        <v>124</v>
      </c>
      <c r="AU249" s="168" t="s">
        <v>114</v>
      </c>
      <c r="AY249" s="14" t="s">
        <v>115</v>
      </c>
      <c r="BE249" s="169">
        <f t="shared" si="64"/>
        <v>0</v>
      </c>
      <c r="BF249" s="169">
        <f t="shared" si="65"/>
        <v>0</v>
      </c>
      <c r="BG249" s="169">
        <f t="shared" si="66"/>
        <v>0</v>
      </c>
      <c r="BH249" s="169">
        <f t="shared" si="67"/>
        <v>0</v>
      </c>
      <c r="BI249" s="169">
        <f t="shared" si="68"/>
        <v>0</v>
      </c>
      <c r="BJ249" s="14" t="s">
        <v>114</v>
      </c>
      <c r="BK249" s="169">
        <f t="shared" si="69"/>
        <v>0</v>
      </c>
      <c r="BL249" s="14" t="s">
        <v>122</v>
      </c>
      <c r="BM249" s="168" t="s">
        <v>597</v>
      </c>
    </row>
    <row r="250" spans="1:65" s="2" customFormat="1" ht="24" customHeight="1">
      <c r="A250" s="29"/>
      <c r="B250" s="155"/>
      <c r="C250" s="156" t="s">
        <v>598</v>
      </c>
      <c r="D250" s="156" t="s">
        <v>118</v>
      </c>
      <c r="E250" s="157" t="s">
        <v>599</v>
      </c>
      <c r="F250" s="158" t="s">
        <v>600</v>
      </c>
      <c r="G250" s="159" t="s">
        <v>121</v>
      </c>
      <c r="H250" s="160">
        <v>30</v>
      </c>
      <c r="I250" s="161"/>
      <c r="J250" s="162">
        <f t="shared" si="60"/>
        <v>0</v>
      </c>
      <c r="K250" s="163"/>
      <c r="L250" s="30"/>
      <c r="M250" s="164" t="s">
        <v>1</v>
      </c>
      <c r="N250" s="165" t="s">
        <v>41</v>
      </c>
      <c r="O250" s="55"/>
      <c r="P250" s="166">
        <f t="shared" si="61"/>
        <v>0</v>
      </c>
      <c r="Q250" s="166">
        <v>0</v>
      </c>
      <c r="R250" s="166">
        <f t="shared" si="62"/>
        <v>0</v>
      </c>
      <c r="S250" s="166">
        <v>0</v>
      </c>
      <c r="T250" s="167">
        <f t="shared" si="63"/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68" t="s">
        <v>122</v>
      </c>
      <c r="AT250" s="168" t="s">
        <v>118</v>
      </c>
      <c r="AU250" s="168" t="s">
        <v>114</v>
      </c>
      <c r="AY250" s="14" t="s">
        <v>115</v>
      </c>
      <c r="BE250" s="169">
        <f t="shared" si="64"/>
        <v>0</v>
      </c>
      <c r="BF250" s="169">
        <f t="shared" si="65"/>
        <v>0</v>
      </c>
      <c r="BG250" s="169">
        <f t="shared" si="66"/>
        <v>0</v>
      </c>
      <c r="BH250" s="169">
        <f t="shared" si="67"/>
        <v>0</v>
      </c>
      <c r="BI250" s="169">
        <f t="shared" si="68"/>
        <v>0</v>
      </c>
      <c r="BJ250" s="14" t="s">
        <v>114</v>
      </c>
      <c r="BK250" s="169">
        <f t="shared" si="69"/>
        <v>0</v>
      </c>
      <c r="BL250" s="14" t="s">
        <v>122</v>
      </c>
      <c r="BM250" s="168" t="s">
        <v>601</v>
      </c>
    </row>
    <row r="251" spans="1:65" s="2" customFormat="1" ht="24" customHeight="1">
      <c r="A251" s="29"/>
      <c r="B251" s="155"/>
      <c r="C251" s="170" t="s">
        <v>602</v>
      </c>
      <c r="D251" s="170" t="s">
        <v>124</v>
      </c>
      <c r="E251" s="171" t="s">
        <v>603</v>
      </c>
      <c r="F251" s="172" t="s">
        <v>604</v>
      </c>
      <c r="G251" s="173" t="s">
        <v>121</v>
      </c>
      <c r="H251" s="174">
        <v>30</v>
      </c>
      <c r="I251" s="175"/>
      <c r="J251" s="176">
        <f t="shared" si="60"/>
        <v>0</v>
      </c>
      <c r="K251" s="177"/>
      <c r="L251" s="178"/>
      <c r="M251" s="179" t="s">
        <v>1</v>
      </c>
      <c r="N251" s="180" t="s">
        <v>41</v>
      </c>
      <c r="O251" s="55"/>
      <c r="P251" s="166">
        <f t="shared" si="61"/>
        <v>0</v>
      </c>
      <c r="Q251" s="166">
        <v>2.5000000000000001E-4</v>
      </c>
      <c r="R251" s="166">
        <f t="shared" si="62"/>
        <v>7.4999999999999997E-3</v>
      </c>
      <c r="S251" s="166">
        <v>0</v>
      </c>
      <c r="T251" s="167">
        <f t="shared" si="63"/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68" t="s">
        <v>127</v>
      </c>
      <c r="AT251" s="168" t="s">
        <v>124</v>
      </c>
      <c r="AU251" s="168" t="s">
        <v>114</v>
      </c>
      <c r="AY251" s="14" t="s">
        <v>115</v>
      </c>
      <c r="BE251" s="169">
        <f t="shared" si="64"/>
        <v>0</v>
      </c>
      <c r="BF251" s="169">
        <f t="shared" si="65"/>
        <v>0</v>
      </c>
      <c r="BG251" s="169">
        <f t="shared" si="66"/>
        <v>0</v>
      </c>
      <c r="BH251" s="169">
        <f t="shared" si="67"/>
        <v>0</v>
      </c>
      <c r="BI251" s="169">
        <f t="shared" si="68"/>
        <v>0</v>
      </c>
      <c r="BJ251" s="14" t="s">
        <v>114</v>
      </c>
      <c r="BK251" s="169">
        <f t="shared" si="69"/>
        <v>0</v>
      </c>
      <c r="BL251" s="14" t="s">
        <v>122</v>
      </c>
      <c r="BM251" s="168" t="s">
        <v>605</v>
      </c>
    </row>
    <row r="252" spans="1:65" s="2" customFormat="1" ht="24" customHeight="1">
      <c r="A252" s="29"/>
      <c r="B252" s="155"/>
      <c r="C252" s="156" t="s">
        <v>606</v>
      </c>
      <c r="D252" s="156" t="s">
        <v>118</v>
      </c>
      <c r="E252" s="157" t="s">
        <v>607</v>
      </c>
      <c r="F252" s="158" t="s">
        <v>608</v>
      </c>
      <c r="G252" s="159" t="s">
        <v>121</v>
      </c>
      <c r="H252" s="160">
        <v>6</v>
      </c>
      <c r="I252" s="161"/>
      <c r="J252" s="162">
        <f t="shared" si="60"/>
        <v>0</v>
      </c>
      <c r="K252" s="163"/>
      <c r="L252" s="30"/>
      <c r="M252" s="164" t="s">
        <v>1</v>
      </c>
      <c r="N252" s="165" t="s">
        <v>41</v>
      </c>
      <c r="O252" s="55"/>
      <c r="P252" s="166">
        <f t="shared" si="61"/>
        <v>0</v>
      </c>
      <c r="Q252" s="166">
        <v>0</v>
      </c>
      <c r="R252" s="166">
        <f t="shared" si="62"/>
        <v>0</v>
      </c>
      <c r="S252" s="166">
        <v>0</v>
      </c>
      <c r="T252" s="167">
        <f t="shared" si="63"/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68" t="s">
        <v>122</v>
      </c>
      <c r="AT252" s="168" t="s">
        <v>118</v>
      </c>
      <c r="AU252" s="168" t="s">
        <v>114</v>
      </c>
      <c r="AY252" s="14" t="s">
        <v>115</v>
      </c>
      <c r="BE252" s="169">
        <f t="shared" si="64"/>
        <v>0</v>
      </c>
      <c r="BF252" s="169">
        <f t="shared" si="65"/>
        <v>0</v>
      </c>
      <c r="BG252" s="169">
        <f t="shared" si="66"/>
        <v>0</v>
      </c>
      <c r="BH252" s="169">
        <f t="shared" si="67"/>
        <v>0</v>
      </c>
      <c r="BI252" s="169">
        <f t="shared" si="68"/>
        <v>0</v>
      </c>
      <c r="BJ252" s="14" t="s">
        <v>114</v>
      </c>
      <c r="BK252" s="169">
        <f t="shared" si="69"/>
        <v>0</v>
      </c>
      <c r="BL252" s="14" t="s">
        <v>122</v>
      </c>
      <c r="BM252" s="168" t="s">
        <v>609</v>
      </c>
    </row>
    <row r="253" spans="1:65" s="2" customFormat="1" ht="24" customHeight="1">
      <c r="A253" s="29"/>
      <c r="B253" s="155"/>
      <c r="C253" s="170" t="s">
        <v>610</v>
      </c>
      <c r="D253" s="170" t="s">
        <v>124</v>
      </c>
      <c r="E253" s="171" t="s">
        <v>611</v>
      </c>
      <c r="F253" s="172" t="s">
        <v>612</v>
      </c>
      <c r="G253" s="173" t="s">
        <v>121</v>
      </c>
      <c r="H253" s="174">
        <v>6</v>
      </c>
      <c r="I253" s="175"/>
      <c r="J253" s="176">
        <f t="shared" si="60"/>
        <v>0</v>
      </c>
      <c r="K253" s="177"/>
      <c r="L253" s="178"/>
      <c r="M253" s="179" t="s">
        <v>1</v>
      </c>
      <c r="N253" s="180" t="s">
        <v>41</v>
      </c>
      <c r="O253" s="55"/>
      <c r="P253" s="166">
        <f t="shared" si="61"/>
        <v>0</v>
      </c>
      <c r="Q253" s="166">
        <v>4.2000000000000002E-4</v>
      </c>
      <c r="R253" s="166">
        <f t="shared" si="62"/>
        <v>2.5200000000000001E-3</v>
      </c>
      <c r="S253" s="166">
        <v>0</v>
      </c>
      <c r="T253" s="167">
        <f t="shared" si="63"/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68" t="s">
        <v>127</v>
      </c>
      <c r="AT253" s="168" t="s">
        <v>124</v>
      </c>
      <c r="AU253" s="168" t="s">
        <v>114</v>
      </c>
      <c r="AY253" s="14" t="s">
        <v>115</v>
      </c>
      <c r="BE253" s="169">
        <f t="shared" si="64"/>
        <v>0</v>
      </c>
      <c r="BF253" s="169">
        <f t="shared" si="65"/>
        <v>0</v>
      </c>
      <c r="BG253" s="169">
        <f t="shared" si="66"/>
        <v>0</v>
      </c>
      <c r="BH253" s="169">
        <f t="shared" si="67"/>
        <v>0</v>
      </c>
      <c r="BI253" s="169">
        <f t="shared" si="68"/>
        <v>0</v>
      </c>
      <c r="BJ253" s="14" t="s">
        <v>114</v>
      </c>
      <c r="BK253" s="169">
        <f t="shared" si="69"/>
        <v>0</v>
      </c>
      <c r="BL253" s="14" t="s">
        <v>122</v>
      </c>
      <c r="BM253" s="168" t="s">
        <v>613</v>
      </c>
    </row>
    <row r="254" spans="1:65" s="2" customFormat="1" ht="24" customHeight="1">
      <c r="A254" s="29"/>
      <c r="B254" s="155"/>
      <c r="C254" s="156" t="s">
        <v>614</v>
      </c>
      <c r="D254" s="156" t="s">
        <v>118</v>
      </c>
      <c r="E254" s="157" t="s">
        <v>615</v>
      </c>
      <c r="F254" s="158" t="s">
        <v>616</v>
      </c>
      <c r="G254" s="159" t="s">
        <v>121</v>
      </c>
      <c r="H254" s="160">
        <v>2</v>
      </c>
      <c r="I254" s="161"/>
      <c r="J254" s="162">
        <f t="shared" si="60"/>
        <v>0</v>
      </c>
      <c r="K254" s="163"/>
      <c r="L254" s="30"/>
      <c r="M254" s="164" t="s">
        <v>1</v>
      </c>
      <c r="N254" s="165" t="s">
        <v>41</v>
      </c>
      <c r="O254" s="55"/>
      <c r="P254" s="166">
        <f t="shared" si="61"/>
        <v>0</v>
      </c>
      <c r="Q254" s="166">
        <v>0</v>
      </c>
      <c r="R254" s="166">
        <f t="shared" si="62"/>
        <v>0</v>
      </c>
      <c r="S254" s="166">
        <v>0</v>
      </c>
      <c r="T254" s="167">
        <f t="shared" si="63"/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68" t="s">
        <v>122</v>
      </c>
      <c r="AT254" s="168" t="s">
        <v>118</v>
      </c>
      <c r="AU254" s="168" t="s">
        <v>114</v>
      </c>
      <c r="AY254" s="14" t="s">
        <v>115</v>
      </c>
      <c r="BE254" s="169">
        <f t="shared" si="64"/>
        <v>0</v>
      </c>
      <c r="BF254" s="169">
        <f t="shared" si="65"/>
        <v>0</v>
      </c>
      <c r="BG254" s="169">
        <f t="shared" si="66"/>
        <v>0</v>
      </c>
      <c r="BH254" s="169">
        <f t="shared" si="67"/>
        <v>0</v>
      </c>
      <c r="BI254" s="169">
        <f t="shared" si="68"/>
        <v>0</v>
      </c>
      <c r="BJ254" s="14" t="s">
        <v>114</v>
      </c>
      <c r="BK254" s="169">
        <f t="shared" si="69"/>
        <v>0</v>
      </c>
      <c r="BL254" s="14" t="s">
        <v>122</v>
      </c>
      <c r="BM254" s="168" t="s">
        <v>617</v>
      </c>
    </row>
    <row r="255" spans="1:65" s="2" customFormat="1" ht="24" customHeight="1">
      <c r="A255" s="29"/>
      <c r="B255" s="155"/>
      <c r="C255" s="170" t="s">
        <v>618</v>
      </c>
      <c r="D255" s="170" t="s">
        <v>124</v>
      </c>
      <c r="E255" s="171" t="s">
        <v>619</v>
      </c>
      <c r="F255" s="172" t="s">
        <v>620</v>
      </c>
      <c r="G255" s="173" t="s">
        <v>121</v>
      </c>
      <c r="H255" s="174">
        <v>2</v>
      </c>
      <c r="I255" s="175"/>
      <c r="J255" s="176">
        <f t="shared" si="60"/>
        <v>0</v>
      </c>
      <c r="K255" s="177"/>
      <c r="L255" s="178"/>
      <c r="M255" s="179" t="s">
        <v>1</v>
      </c>
      <c r="N255" s="180" t="s">
        <v>41</v>
      </c>
      <c r="O255" s="55"/>
      <c r="P255" s="166">
        <f t="shared" si="61"/>
        <v>0</v>
      </c>
      <c r="Q255" s="166">
        <v>5.9000000000000003E-4</v>
      </c>
      <c r="R255" s="166">
        <f t="shared" si="62"/>
        <v>1.1800000000000001E-3</v>
      </c>
      <c r="S255" s="166">
        <v>0</v>
      </c>
      <c r="T255" s="167">
        <f t="shared" si="63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68" t="s">
        <v>127</v>
      </c>
      <c r="AT255" s="168" t="s">
        <v>124</v>
      </c>
      <c r="AU255" s="168" t="s">
        <v>114</v>
      </c>
      <c r="AY255" s="14" t="s">
        <v>115</v>
      </c>
      <c r="BE255" s="169">
        <f t="shared" si="64"/>
        <v>0</v>
      </c>
      <c r="BF255" s="169">
        <f t="shared" si="65"/>
        <v>0</v>
      </c>
      <c r="BG255" s="169">
        <f t="shared" si="66"/>
        <v>0</v>
      </c>
      <c r="BH255" s="169">
        <f t="shared" si="67"/>
        <v>0</v>
      </c>
      <c r="BI255" s="169">
        <f t="shared" si="68"/>
        <v>0</v>
      </c>
      <c r="BJ255" s="14" t="s">
        <v>114</v>
      </c>
      <c r="BK255" s="169">
        <f t="shared" si="69"/>
        <v>0</v>
      </c>
      <c r="BL255" s="14" t="s">
        <v>122</v>
      </c>
      <c r="BM255" s="168" t="s">
        <v>621</v>
      </c>
    </row>
    <row r="256" spans="1:65" s="12" customFormat="1" ht="25.9" customHeight="1">
      <c r="B256" s="143"/>
      <c r="D256" s="144" t="s">
        <v>74</v>
      </c>
      <c r="E256" s="145" t="s">
        <v>622</v>
      </c>
      <c r="F256" s="145" t="s">
        <v>623</v>
      </c>
      <c r="I256" s="146"/>
      <c r="J256" s="130">
        <f>BK256</f>
        <v>0</v>
      </c>
      <c r="L256" s="143"/>
      <c r="M256" s="147"/>
      <c r="N256" s="148"/>
      <c r="O256" s="148"/>
      <c r="P256" s="149">
        <f>P257</f>
        <v>0</v>
      </c>
      <c r="Q256" s="148"/>
      <c r="R256" s="149">
        <f>R257</f>
        <v>0</v>
      </c>
      <c r="S256" s="148"/>
      <c r="T256" s="150">
        <f>T257</f>
        <v>0</v>
      </c>
      <c r="AR256" s="144" t="s">
        <v>137</v>
      </c>
      <c r="AT256" s="151" t="s">
        <v>74</v>
      </c>
      <c r="AU256" s="151" t="s">
        <v>75</v>
      </c>
      <c r="AY256" s="144" t="s">
        <v>115</v>
      </c>
      <c r="BK256" s="152">
        <f>BK257</f>
        <v>0</v>
      </c>
    </row>
    <row r="257" spans="1:65" s="2" customFormat="1" ht="36" customHeight="1">
      <c r="A257" s="29"/>
      <c r="B257" s="155"/>
      <c r="C257" s="156" t="s">
        <v>624</v>
      </c>
      <c r="D257" s="156" t="s">
        <v>118</v>
      </c>
      <c r="E257" s="157" t="s">
        <v>625</v>
      </c>
      <c r="F257" s="158" t="s">
        <v>626</v>
      </c>
      <c r="G257" s="159" t="s">
        <v>627</v>
      </c>
      <c r="H257" s="160">
        <v>1</v>
      </c>
      <c r="I257" s="161"/>
      <c r="J257" s="162">
        <f>ROUND(I257*H257,2)</f>
        <v>0</v>
      </c>
      <c r="K257" s="163"/>
      <c r="L257" s="30"/>
      <c r="M257" s="164" t="s">
        <v>1</v>
      </c>
      <c r="N257" s="165" t="s">
        <v>41</v>
      </c>
      <c r="O257" s="55"/>
      <c r="P257" s="166">
        <f>O257*H257</f>
        <v>0</v>
      </c>
      <c r="Q257" s="166">
        <v>0</v>
      </c>
      <c r="R257" s="166">
        <f>Q257*H257</f>
        <v>0</v>
      </c>
      <c r="S257" s="166">
        <v>0</v>
      </c>
      <c r="T257" s="167">
        <f>S257*H257</f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68" t="s">
        <v>628</v>
      </c>
      <c r="AT257" s="168" t="s">
        <v>118</v>
      </c>
      <c r="AU257" s="168" t="s">
        <v>80</v>
      </c>
      <c r="AY257" s="14" t="s">
        <v>115</v>
      </c>
      <c r="BE257" s="169">
        <f>IF(N257="základná",J257,0)</f>
        <v>0</v>
      </c>
      <c r="BF257" s="169">
        <f>IF(N257="znížená",J257,0)</f>
        <v>0</v>
      </c>
      <c r="BG257" s="169">
        <f>IF(N257="zákl. prenesená",J257,0)</f>
        <v>0</v>
      </c>
      <c r="BH257" s="169">
        <f>IF(N257="zníž. prenesená",J257,0)</f>
        <v>0</v>
      </c>
      <c r="BI257" s="169">
        <f>IF(N257="nulová",J257,0)</f>
        <v>0</v>
      </c>
      <c r="BJ257" s="14" t="s">
        <v>114</v>
      </c>
      <c r="BK257" s="169">
        <f>ROUND(I257*H257,2)</f>
        <v>0</v>
      </c>
      <c r="BL257" s="14" t="s">
        <v>628</v>
      </c>
      <c r="BM257" s="168" t="s">
        <v>629</v>
      </c>
    </row>
    <row r="258" spans="1:65" s="2" customFormat="1" ht="49.9" customHeight="1">
      <c r="A258" s="29"/>
      <c r="B258" s="30"/>
      <c r="C258" s="29"/>
      <c r="D258" s="29"/>
      <c r="E258" s="145" t="s">
        <v>630</v>
      </c>
      <c r="F258" s="145" t="s">
        <v>631</v>
      </c>
      <c r="G258" s="29"/>
      <c r="H258" s="29"/>
      <c r="I258" s="88"/>
      <c r="J258" s="130">
        <f t="shared" ref="J258:J263" si="70">BK258</f>
        <v>0</v>
      </c>
      <c r="K258" s="29"/>
      <c r="L258" s="30"/>
      <c r="M258" s="182"/>
      <c r="N258" s="183"/>
      <c r="O258" s="55"/>
      <c r="P258" s="55"/>
      <c r="Q258" s="55"/>
      <c r="R258" s="55"/>
      <c r="S258" s="55"/>
      <c r="T258" s="56"/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T258" s="14" t="s">
        <v>74</v>
      </c>
      <c r="AU258" s="14" t="s">
        <v>75</v>
      </c>
      <c r="AY258" s="14" t="s">
        <v>632</v>
      </c>
      <c r="BK258" s="169">
        <f>SUM(BK259:BK263)</f>
        <v>0</v>
      </c>
    </row>
    <row r="259" spans="1:65" s="2" customFormat="1" ht="16.350000000000001" customHeight="1">
      <c r="A259" s="29"/>
      <c r="B259" s="30"/>
      <c r="C259" s="184" t="s">
        <v>1</v>
      </c>
      <c r="D259" s="184" t="s">
        <v>118</v>
      </c>
      <c r="E259" s="185" t="s">
        <v>1</v>
      </c>
      <c r="F259" s="186" t="s">
        <v>1</v>
      </c>
      <c r="G259" s="187" t="s">
        <v>1</v>
      </c>
      <c r="H259" s="188"/>
      <c r="I259" s="189"/>
      <c r="J259" s="190">
        <f t="shared" si="70"/>
        <v>0</v>
      </c>
      <c r="K259" s="191"/>
      <c r="L259" s="30"/>
      <c r="M259" s="192" t="s">
        <v>1</v>
      </c>
      <c r="N259" s="193" t="s">
        <v>41</v>
      </c>
      <c r="O259" s="55"/>
      <c r="P259" s="55"/>
      <c r="Q259" s="55"/>
      <c r="R259" s="55"/>
      <c r="S259" s="55"/>
      <c r="T259" s="56"/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T259" s="14" t="s">
        <v>632</v>
      </c>
      <c r="AU259" s="14" t="s">
        <v>80</v>
      </c>
      <c r="AY259" s="14" t="s">
        <v>632</v>
      </c>
      <c r="BE259" s="169">
        <f>IF(N259="základná",J259,0)</f>
        <v>0</v>
      </c>
      <c r="BF259" s="169">
        <f>IF(N259="znížená",J259,0)</f>
        <v>0</v>
      </c>
      <c r="BG259" s="169">
        <f>IF(N259="zákl. prenesená",J259,0)</f>
        <v>0</v>
      </c>
      <c r="BH259" s="169">
        <f>IF(N259="zníž. prenesená",J259,0)</f>
        <v>0</v>
      </c>
      <c r="BI259" s="169">
        <f>IF(N259="nulová",J259,0)</f>
        <v>0</v>
      </c>
      <c r="BJ259" s="14" t="s">
        <v>114</v>
      </c>
      <c r="BK259" s="169">
        <f>I259*H259</f>
        <v>0</v>
      </c>
    </row>
    <row r="260" spans="1:65" s="2" customFormat="1" ht="16.350000000000001" customHeight="1">
      <c r="A260" s="29"/>
      <c r="B260" s="30"/>
      <c r="C260" s="184" t="s">
        <v>1</v>
      </c>
      <c r="D260" s="184" t="s">
        <v>118</v>
      </c>
      <c r="E260" s="185" t="s">
        <v>1</v>
      </c>
      <c r="F260" s="186" t="s">
        <v>1</v>
      </c>
      <c r="G260" s="187" t="s">
        <v>1</v>
      </c>
      <c r="H260" s="188"/>
      <c r="I260" s="189"/>
      <c r="J260" s="190">
        <f t="shared" si="70"/>
        <v>0</v>
      </c>
      <c r="K260" s="191"/>
      <c r="L260" s="30"/>
      <c r="M260" s="192" t="s">
        <v>1</v>
      </c>
      <c r="N260" s="193" t="s">
        <v>41</v>
      </c>
      <c r="O260" s="55"/>
      <c r="P260" s="55"/>
      <c r="Q260" s="55"/>
      <c r="R260" s="55"/>
      <c r="S260" s="55"/>
      <c r="T260" s="56"/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T260" s="14" t="s">
        <v>632</v>
      </c>
      <c r="AU260" s="14" t="s">
        <v>80</v>
      </c>
      <c r="AY260" s="14" t="s">
        <v>632</v>
      </c>
      <c r="BE260" s="169">
        <f>IF(N260="základná",J260,0)</f>
        <v>0</v>
      </c>
      <c r="BF260" s="169">
        <f>IF(N260="znížená",J260,0)</f>
        <v>0</v>
      </c>
      <c r="BG260" s="169">
        <f>IF(N260="zákl. prenesená",J260,0)</f>
        <v>0</v>
      </c>
      <c r="BH260" s="169">
        <f>IF(N260="zníž. prenesená",J260,0)</f>
        <v>0</v>
      </c>
      <c r="BI260" s="169">
        <f>IF(N260="nulová",J260,0)</f>
        <v>0</v>
      </c>
      <c r="BJ260" s="14" t="s">
        <v>114</v>
      </c>
      <c r="BK260" s="169">
        <f>I260*H260</f>
        <v>0</v>
      </c>
    </row>
    <row r="261" spans="1:65" s="2" customFormat="1" ht="16.350000000000001" customHeight="1">
      <c r="A261" s="29"/>
      <c r="B261" s="30"/>
      <c r="C261" s="184" t="s">
        <v>1</v>
      </c>
      <c r="D261" s="184" t="s">
        <v>118</v>
      </c>
      <c r="E261" s="185" t="s">
        <v>1</v>
      </c>
      <c r="F261" s="186" t="s">
        <v>1</v>
      </c>
      <c r="G261" s="187" t="s">
        <v>1</v>
      </c>
      <c r="H261" s="188"/>
      <c r="I261" s="189"/>
      <c r="J261" s="190">
        <f t="shared" si="70"/>
        <v>0</v>
      </c>
      <c r="K261" s="191"/>
      <c r="L261" s="30"/>
      <c r="M261" s="192" t="s">
        <v>1</v>
      </c>
      <c r="N261" s="193" t="s">
        <v>41</v>
      </c>
      <c r="O261" s="55"/>
      <c r="P261" s="55"/>
      <c r="Q261" s="55"/>
      <c r="R261" s="55"/>
      <c r="S261" s="55"/>
      <c r="T261" s="56"/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T261" s="14" t="s">
        <v>632</v>
      </c>
      <c r="AU261" s="14" t="s">
        <v>80</v>
      </c>
      <c r="AY261" s="14" t="s">
        <v>632</v>
      </c>
      <c r="BE261" s="169">
        <f>IF(N261="základná",J261,0)</f>
        <v>0</v>
      </c>
      <c r="BF261" s="169">
        <f>IF(N261="znížená",J261,0)</f>
        <v>0</v>
      </c>
      <c r="BG261" s="169">
        <f>IF(N261="zákl. prenesená",J261,0)</f>
        <v>0</v>
      </c>
      <c r="BH261" s="169">
        <f>IF(N261="zníž. prenesená",J261,0)</f>
        <v>0</v>
      </c>
      <c r="BI261" s="169">
        <f>IF(N261="nulová",J261,0)</f>
        <v>0</v>
      </c>
      <c r="BJ261" s="14" t="s">
        <v>114</v>
      </c>
      <c r="BK261" s="169">
        <f>I261*H261</f>
        <v>0</v>
      </c>
    </row>
    <row r="262" spans="1:65" s="2" customFormat="1" ht="16.350000000000001" customHeight="1">
      <c r="A262" s="29"/>
      <c r="B262" s="30"/>
      <c r="C262" s="184" t="s">
        <v>1</v>
      </c>
      <c r="D262" s="184" t="s">
        <v>118</v>
      </c>
      <c r="E262" s="185" t="s">
        <v>1</v>
      </c>
      <c r="F262" s="186" t="s">
        <v>1</v>
      </c>
      <c r="G262" s="187" t="s">
        <v>1</v>
      </c>
      <c r="H262" s="188"/>
      <c r="I262" s="189"/>
      <c r="J262" s="190">
        <f t="shared" si="70"/>
        <v>0</v>
      </c>
      <c r="K262" s="191"/>
      <c r="L262" s="30"/>
      <c r="M262" s="192" t="s">
        <v>1</v>
      </c>
      <c r="N262" s="193" t="s">
        <v>41</v>
      </c>
      <c r="O262" s="55"/>
      <c r="P262" s="55"/>
      <c r="Q262" s="55"/>
      <c r="R262" s="55"/>
      <c r="S262" s="55"/>
      <c r="T262" s="56"/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T262" s="14" t="s">
        <v>632</v>
      </c>
      <c r="AU262" s="14" t="s">
        <v>80</v>
      </c>
      <c r="AY262" s="14" t="s">
        <v>632</v>
      </c>
      <c r="BE262" s="169">
        <f>IF(N262="základná",J262,0)</f>
        <v>0</v>
      </c>
      <c r="BF262" s="169">
        <f>IF(N262="znížená",J262,0)</f>
        <v>0</v>
      </c>
      <c r="BG262" s="169">
        <f>IF(N262="zákl. prenesená",J262,0)</f>
        <v>0</v>
      </c>
      <c r="BH262" s="169">
        <f>IF(N262="zníž. prenesená",J262,0)</f>
        <v>0</v>
      </c>
      <c r="BI262" s="169">
        <f>IF(N262="nulová",J262,0)</f>
        <v>0</v>
      </c>
      <c r="BJ262" s="14" t="s">
        <v>114</v>
      </c>
      <c r="BK262" s="169">
        <f>I262*H262</f>
        <v>0</v>
      </c>
    </row>
    <row r="263" spans="1:65" s="2" customFormat="1" ht="16.350000000000001" customHeight="1">
      <c r="A263" s="29"/>
      <c r="B263" s="30"/>
      <c r="C263" s="184" t="s">
        <v>1</v>
      </c>
      <c r="D263" s="184" t="s">
        <v>118</v>
      </c>
      <c r="E263" s="185" t="s">
        <v>1</v>
      </c>
      <c r="F263" s="186" t="s">
        <v>1</v>
      </c>
      <c r="G263" s="187" t="s">
        <v>1</v>
      </c>
      <c r="H263" s="188"/>
      <c r="I263" s="189"/>
      <c r="J263" s="190">
        <f t="shared" si="70"/>
        <v>0</v>
      </c>
      <c r="K263" s="191"/>
      <c r="L263" s="30"/>
      <c r="M263" s="192" t="s">
        <v>1</v>
      </c>
      <c r="N263" s="193" t="s">
        <v>41</v>
      </c>
      <c r="O263" s="194"/>
      <c r="P263" s="194"/>
      <c r="Q263" s="194"/>
      <c r="R263" s="194"/>
      <c r="S263" s="194"/>
      <c r="T263" s="195"/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T263" s="14" t="s">
        <v>632</v>
      </c>
      <c r="AU263" s="14" t="s">
        <v>80</v>
      </c>
      <c r="AY263" s="14" t="s">
        <v>632</v>
      </c>
      <c r="BE263" s="169">
        <f>IF(N263="základná",J263,0)</f>
        <v>0</v>
      </c>
      <c r="BF263" s="169">
        <f>IF(N263="znížená",J263,0)</f>
        <v>0</v>
      </c>
      <c r="BG263" s="169">
        <f>IF(N263="zákl. prenesená",J263,0)</f>
        <v>0</v>
      </c>
      <c r="BH263" s="169">
        <f>IF(N263="zníž. prenesená",J263,0)</f>
        <v>0</v>
      </c>
      <c r="BI263" s="169">
        <f>IF(N263="nulová",J263,0)</f>
        <v>0</v>
      </c>
      <c r="BJ263" s="14" t="s">
        <v>114</v>
      </c>
      <c r="BK263" s="169">
        <f>I263*H263</f>
        <v>0</v>
      </c>
    </row>
    <row r="264" spans="1:65" s="2" customFormat="1" ht="6.95" customHeight="1">
      <c r="A264" s="29"/>
      <c r="B264" s="44"/>
      <c r="C264" s="45"/>
      <c r="D264" s="45"/>
      <c r="E264" s="45"/>
      <c r="F264" s="45"/>
      <c r="G264" s="45"/>
      <c r="H264" s="45"/>
      <c r="I264" s="112"/>
      <c r="J264" s="45"/>
      <c r="K264" s="45"/>
      <c r="L264" s="30"/>
      <c r="M264" s="29"/>
      <c r="O264" s="29"/>
      <c r="P264" s="29"/>
      <c r="Q264" s="29"/>
      <c r="R264" s="29"/>
      <c r="S264" s="29"/>
      <c r="T264" s="29"/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</row>
  </sheetData>
  <autoFilter ref="C123:K263" xr:uid="{00000000-0009-0000-0000-000001000000}"/>
  <mergeCells count="6">
    <mergeCell ref="L2:V2"/>
    <mergeCell ref="E7:H7"/>
    <mergeCell ref="E16:H16"/>
    <mergeCell ref="E25:H25"/>
    <mergeCell ref="E85:H85"/>
    <mergeCell ref="E116:H116"/>
  </mergeCells>
  <dataValidations count="2">
    <dataValidation type="list" allowBlank="1" showInputMessage="1" showErrorMessage="1" error="Povolené sú hodnoty K, M." sqref="D259:D264" xr:uid="{00000000-0002-0000-0100-000000000000}">
      <formula1>"K, M"</formula1>
    </dataValidation>
    <dataValidation type="list" allowBlank="1" showInputMessage="1" showErrorMessage="1" error="Povolené sú hodnoty základná, znížená, nulová." sqref="N259:N264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20SZ03 - Info centrum UK</vt:lpstr>
      <vt:lpstr>'20SZ03 - Info centrum UK'!Názvy_tlače</vt:lpstr>
      <vt:lpstr>'Rekapitulácia stavby'!Názvy_tlače</vt:lpstr>
      <vt:lpstr>'20SZ03 - Info centrum UK'!Oblasť_tlače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DESKTOP-Q1F80CD\User</dc:creator>
  <cp:lastModifiedBy>Božiková Katarína</cp:lastModifiedBy>
  <dcterms:created xsi:type="dcterms:W3CDTF">2020-11-02T09:01:32Z</dcterms:created>
  <dcterms:modified xsi:type="dcterms:W3CDTF">2020-11-02T10:39:32Z</dcterms:modified>
</cp:coreProperties>
</file>