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Polách\fasáda\OPravav ŠT2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VRN - Vedlejší rozpočtové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Architektonicko stav...'!$C$132:$K$410</definedName>
    <definedName name="_xlnm.Print_Area" localSheetId="1">'01 - Architektonicko stav...'!$C$4:$J$76,'01 - Architektonicko stav...'!$C$82:$J$112,'01 - Architektonicko stav...'!$C$118:$K$410</definedName>
    <definedName name="_xlnm.Print_Titles" localSheetId="1">'01 - Architektonicko stav...'!$132:$132</definedName>
    <definedName name="_xlnm._FilterDatabase" localSheetId="2" hidden="1">'VRN - Vedlejší rozpočtové...'!$C$122:$K$134</definedName>
    <definedName name="_xlnm.Print_Area" localSheetId="2">'VRN - Vedlejší rozpočtové...'!$C$4:$J$76,'VRN - Vedlejší rozpočtové...'!$C$82:$J$102,'VRN - Vedlejší rozpočtové...'!$C$108:$K$134</definedName>
    <definedName name="_xlnm.Print_Titles" localSheetId="2">'VRN - Vedlejší rozpočtové...'!$122:$122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94"/>
  <c r="J19"/>
  <c r="J14"/>
  <c r="J117"/>
  <c r="E7"/>
  <c r="E111"/>
  <c i="2" r="J39"/>
  <c r="J38"/>
  <c i="1" r="AY96"/>
  <c i="2" r="J37"/>
  <c i="1" r="AX96"/>
  <c i="2" r="BI403"/>
  <c r="BH403"/>
  <c r="BG403"/>
  <c r="BF403"/>
  <c r="T403"/>
  <c r="T402"/>
  <c r="R403"/>
  <c r="R402"/>
  <c r="P403"/>
  <c r="P402"/>
  <c r="BI396"/>
  <c r="BH396"/>
  <c r="BG396"/>
  <c r="BF396"/>
  <c r="T396"/>
  <c r="R396"/>
  <c r="P396"/>
  <c r="BI394"/>
  <c r="BH394"/>
  <c r="BG394"/>
  <c r="BF394"/>
  <c r="T394"/>
  <c r="R394"/>
  <c r="P394"/>
  <c r="BI388"/>
  <c r="BH388"/>
  <c r="BG388"/>
  <c r="BF388"/>
  <c r="T388"/>
  <c r="R388"/>
  <c r="P388"/>
  <c r="BI379"/>
  <c r="BH379"/>
  <c r="BG379"/>
  <c r="BF379"/>
  <c r="T379"/>
  <c r="T372"/>
  <c r="R379"/>
  <c r="R372"/>
  <c r="P379"/>
  <c r="P372"/>
  <c r="BI373"/>
  <c r="BH373"/>
  <c r="BG373"/>
  <c r="BF373"/>
  <c r="T373"/>
  <c r="R373"/>
  <c r="P373"/>
  <c r="BI370"/>
  <c r="BH370"/>
  <c r="BG370"/>
  <c r="BF370"/>
  <c r="T370"/>
  <c r="R370"/>
  <c r="P370"/>
  <c r="BI362"/>
  <c r="BH362"/>
  <c r="BG362"/>
  <c r="BF362"/>
  <c r="T362"/>
  <c r="R362"/>
  <c r="P362"/>
  <c r="BI356"/>
  <c r="BH356"/>
  <c r="BG356"/>
  <c r="BF356"/>
  <c r="T356"/>
  <c r="R356"/>
  <c r="P356"/>
  <c r="BI353"/>
  <c r="BH353"/>
  <c r="BG353"/>
  <c r="BF353"/>
  <c r="T353"/>
  <c r="R353"/>
  <c r="P353"/>
  <c r="BI345"/>
  <c r="BH345"/>
  <c r="BG345"/>
  <c r="BF345"/>
  <c r="T345"/>
  <c r="R345"/>
  <c r="P345"/>
  <c r="BI337"/>
  <c r="BH337"/>
  <c r="BG337"/>
  <c r="BF337"/>
  <c r="T337"/>
  <c r="R337"/>
  <c r="P337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2"/>
  <c r="BH302"/>
  <c r="BG302"/>
  <c r="BF302"/>
  <c r="T302"/>
  <c r="R302"/>
  <c r="P302"/>
  <c r="BI295"/>
  <c r="BH295"/>
  <c r="BG295"/>
  <c r="BF295"/>
  <c r="T295"/>
  <c r="R295"/>
  <c r="P295"/>
  <c r="BI289"/>
  <c r="BH289"/>
  <c r="BG289"/>
  <c r="BF289"/>
  <c r="T289"/>
  <c r="R289"/>
  <c r="P289"/>
  <c r="BI280"/>
  <c r="BH280"/>
  <c r="BG280"/>
  <c r="BF280"/>
  <c r="T280"/>
  <c r="R280"/>
  <c r="P280"/>
  <c r="BI264"/>
  <c r="BH264"/>
  <c r="BG264"/>
  <c r="BF264"/>
  <c r="T264"/>
  <c r="R264"/>
  <c r="P264"/>
  <c r="BI257"/>
  <c r="BH257"/>
  <c r="BG257"/>
  <c r="BF257"/>
  <c r="T257"/>
  <c r="R257"/>
  <c r="P257"/>
  <c r="BI250"/>
  <c r="BH250"/>
  <c r="BG250"/>
  <c r="BF250"/>
  <c r="T250"/>
  <c r="R250"/>
  <c r="P250"/>
  <c r="BI244"/>
  <c r="BH244"/>
  <c r="BG244"/>
  <c r="BF244"/>
  <c r="T244"/>
  <c r="R244"/>
  <c r="P244"/>
  <c r="BI237"/>
  <c r="BH237"/>
  <c r="BG237"/>
  <c r="BF237"/>
  <c r="T237"/>
  <c r="R237"/>
  <c r="P237"/>
  <c r="BI230"/>
  <c r="BH230"/>
  <c r="BG230"/>
  <c r="BF230"/>
  <c r="T230"/>
  <c r="R230"/>
  <c r="P230"/>
  <c r="BI224"/>
  <c r="BH224"/>
  <c r="BG224"/>
  <c r="BF224"/>
  <c r="T224"/>
  <c r="R224"/>
  <c r="P224"/>
  <c r="BI217"/>
  <c r="BH217"/>
  <c r="BG217"/>
  <c r="BF217"/>
  <c r="T217"/>
  <c r="R217"/>
  <c r="P217"/>
  <c r="BI210"/>
  <c r="BH210"/>
  <c r="BG210"/>
  <c r="BF210"/>
  <c r="T210"/>
  <c r="R210"/>
  <c r="P210"/>
  <c r="BI204"/>
  <c r="BH204"/>
  <c r="BG204"/>
  <c r="BF204"/>
  <c r="T204"/>
  <c r="R204"/>
  <c r="P204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78"/>
  <c r="BH178"/>
  <c r="BG178"/>
  <c r="BF178"/>
  <c r="T178"/>
  <c r="R178"/>
  <c r="P178"/>
  <c r="BI169"/>
  <c r="BH169"/>
  <c r="BG169"/>
  <c r="BF169"/>
  <c r="T169"/>
  <c r="R169"/>
  <c r="P169"/>
  <c r="BI161"/>
  <c r="BH161"/>
  <c r="BG161"/>
  <c r="BF161"/>
  <c r="T161"/>
  <c r="R161"/>
  <c r="P161"/>
  <c r="BI151"/>
  <c r="BH151"/>
  <c r="BG151"/>
  <c r="BF151"/>
  <c r="T151"/>
  <c r="R151"/>
  <c r="P151"/>
  <c r="BI144"/>
  <c r="BH144"/>
  <c r="BG144"/>
  <c r="BF144"/>
  <c r="T144"/>
  <c r="R144"/>
  <c r="P144"/>
  <c r="BI136"/>
  <c r="BH136"/>
  <c r="BG136"/>
  <c r="BF136"/>
  <c r="T136"/>
  <c r="T135"/>
  <c r="R136"/>
  <c r="R135"/>
  <c r="P136"/>
  <c r="P135"/>
  <c r="J130"/>
  <c r="J129"/>
  <c r="F129"/>
  <c r="F127"/>
  <c r="E125"/>
  <c r="J94"/>
  <c r="J93"/>
  <c r="F93"/>
  <c r="F91"/>
  <c r="E89"/>
  <c r="J20"/>
  <c r="E20"/>
  <c r="F94"/>
  <c r="J19"/>
  <c r="J14"/>
  <c r="J91"/>
  <c r="E7"/>
  <c r="E121"/>
  <c i="1" r="L90"/>
  <c r="AM90"/>
  <c r="AM89"/>
  <c r="L89"/>
  <c r="AM87"/>
  <c r="L87"/>
  <c r="L85"/>
  <c r="L84"/>
  <c i="2" r="J394"/>
  <c r="BK388"/>
  <c r="BK370"/>
  <c r="J356"/>
  <c r="J327"/>
  <c r="J325"/>
  <c r="BK321"/>
  <c r="J311"/>
  <c r="BK309"/>
  <c r="BK280"/>
  <c r="J264"/>
  <c r="J250"/>
  <c r="J244"/>
  <c r="J224"/>
  <c r="J192"/>
  <c r="J136"/>
  <c i="3" r="J133"/>
  <c i="2" r="J388"/>
  <c r="BK345"/>
  <c r="J321"/>
  <c r="BK295"/>
  <c r="BK289"/>
  <c r="BK250"/>
  <c r="BK230"/>
  <c r="BK210"/>
  <c r="J186"/>
  <c r="BK169"/>
  <c r="J144"/>
  <c i="3" r="J131"/>
  <c i="2" r="J403"/>
  <c r="J370"/>
  <c r="BK337"/>
  <c r="J319"/>
  <c r="BK313"/>
  <c r="J289"/>
  <c r="BK264"/>
  <c r="J257"/>
  <c r="J210"/>
  <c r="BK161"/>
  <c r="J151"/>
  <c i="3" r="BK129"/>
  <c i="2" r="BK403"/>
  <c r="BK396"/>
  <c r="BK394"/>
  <c r="J373"/>
  <c r="BK353"/>
  <c r="BK327"/>
  <c r="J316"/>
  <c r="J302"/>
  <c r="J295"/>
  <c r="BK257"/>
  <c r="J217"/>
  <c r="BK192"/>
  <c r="BK144"/>
  <c i="3" r="BK133"/>
  <c r="J129"/>
  <c r="BK126"/>
  <c i="2" r="BK379"/>
  <c r="BK373"/>
  <c r="J337"/>
  <c r="J329"/>
  <c r="BK316"/>
  <c r="BK311"/>
  <c r="BK302"/>
  <c r="J237"/>
  <c r="BK204"/>
  <c r="J198"/>
  <c r="BK178"/>
  <c r="J169"/>
  <c r="BK136"/>
  <c i="3" r="J126"/>
  <c i="2" r="J379"/>
  <c r="J362"/>
  <c r="BK356"/>
  <c r="BK329"/>
  <c r="BK325"/>
  <c r="BK319"/>
  <c r="J313"/>
  <c r="J309"/>
  <c r="J280"/>
  <c r="BK244"/>
  <c r="BK217"/>
  <c r="J204"/>
  <c r="BK198"/>
  <c r="BK186"/>
  <c r="J161"/>
  <c i="1" r="AS95"/>
  <c i="3" r="BK131"/>
  <c i="2" r="J396"/>
  <c r="BK362"/>
  <c r="J353"/>
  <c r="BK237"/>
  <c r="J230"/>
  <c r="BK224"/>
  <c r="J178"/>
  <c r="BK151"/>
  <c r="J345"/>
  <c l="1" r="T143"/>
  <c r="T134"/>
  <c r="P308"/>
  <c r="P318"/>
  <c r="R355"/>
  <c r="T216"/>
  <c r="T318"/>
  <c r="P355"/>
  <c r="BK387"/>
  <c r="BK386"/>
  <c r="J386"/>
  <c r="J109"/>
  <c r="BK216"/>
  <c r="J216"/>
  <c r="J102"/>
  <c r="R308"/>
  <c r="R318"/>
  <c r="BK355"/>
  <c r="J355"/>
  <c r="J107"/>
  <c i="3" r="BK128"/>
  <c r="J128"/>
  <c r="J101"/>
  <c i="2" r="P143"/>
  <c r="P134"/>
  <c r="P133"/>
  <c i="1" r="AU96"/>
  <c i="2" r="T308"/>
  <c r="P324"/>
  <c r="P323"/>
  <c r="P216"/>
  <c r="BK318"/>
  <c r="J318"/>
  <c r="J104"/>
  <c r="T324"/>
  <c r="R387"/>
  <c r="R386"/>
  <c i="3" r="P128"/>
  <c r="P124"/>
  <c r="P123"/>
  <c i="1" r="AU97"/>
  <c i="2" r="BK143"/>
  <c r="J143"/>
  <c r="J101"/>
  <c r="R216"/>
  <c r="BK324"/>
  <c r="J324"/>
  <c r="J106"/>
  <c r="T355"/>
  <c r="P387"/>
  <c r="P386"/>
  <c i="3" r="R128"/>
  <c r="R124"/>
  <c r="R123"/>
  <c i="2" r="R143"/>
  <c r="R134"/>
  <c r="R133"/>
  <c r="BK308"/>
  <c r="J308"/>
  <c r="J103"/>
  <c r="R324"/>
  <c r="R323"/>
  <c r="T387"/>
  <c r="T386"/>
  <c i="3" r="T128"/>
  <c r="T124"/>
  <c r="T123"/>
  <c i="2" r="BE329"/>
  <c r="BE161"/>
  <c r="BE388"/>
  <c r="BE403"/>
  <c r="BK135"/>
  <c r="J135"/>
  <c r="J100"/>
  <c i="3" r="BE129"/>
  <c i="2" r="BE144"/>
  <c r="BE210"/>
  <c r="BE257"/>
  <c r="BE264"/>
  <c r="BE316"/>
  <c r="BE353"/>
  <c r="BE373"/>
  <c i="3" r="BE131"/>
  <c r="BE133"/>
  <c i="2" r="E85"/>
  <c r="BE289"/>
  <c r="BE295"/>
  <c r="BE309"/>
  <c r="BE321"/>
  <c r="BE327"/>
  <c r="BE356"/>
  <c r="BE396"/>
  <c r="BK402"/>
  <c r="J402"/>
  <c r="J111"/>
  <c i="3" r="E85"/>
  <c i="2" r="J127"/>
  <c r="BE136"/>
  <c r="BE230"/>
  <c r="BE325"/>
  <c r="BE337"/>
  <c r="BE345"/>
  <c r="BE362"/>
  <c r="BE370"/>
  <c i="3" r="BE126"/>
  <c r="BK125"/>
  <c r="J125"/>
  <c r="J100"/>
  <c i="2" r="F130"/>
  <c r="BE169"/>
  <c r="BE178"/>
  <c r="BE186"/>
  <c r="BE192"/>
  <c r="BE198"/>
  <c r="BE250"/>
  <c r="BE311"/>
  <c r="BK372"/>
  <c r="J372"/>
  <c r="J108"/>
  <c i="3" r="J91"/>
  <c r="F120"/>
  <c i="2" r="BE217"/>
  <c r="BE224"/>
  <c r="BE237"/>
  <c r="BE244"/>
  <c r="BE280"/>
  <c r="BE302"/>
  <c r="BE394"/>
  <c r="BE151"/>
  <c r="BE204"/>
  <c r="BE313"/>
  <c r="BE319"/>
  <c r="BE379"/>
  <c r="F36"/>
  <c i="1" r="BA96"/>
  <c i="3" r="F38"/>
  <c i="1" r="BC97"/>
  <c i="3" r="J36"/>
  <c i="1" r="AW97"/>
  <c i="2" r="F39"/>
  <c i="1" r="BD96"/>
  <c r="AS94"/>
  <c i="2" r="F38"/>
  <c i="1" r="BC96"/>
  <c i="3" r="F39"/>
  <c i="1" r="BD97"/>
  <c i="3" r="F37"/>
  <c i="1" r="BB97"/>
  <c i="3" r="F36"/>
  <c i="1" r="BA97"/>
  <c i="2" r="J36"/>
  <c i="1" r="AW96"/>
  <c i="2" r="F37"/>
  <c i="1" r="BB96"/>
  <c i="2" l="1" r="T323"/>
  <c r="T133"/>
  <c r="BK323"/>
  <c r="J323"/>
  <c r="J105"/>
  <c r="J387"/>
  <c r="J110"/>
  <c r="BK134"/>
  <c r="J134"/>
  <c r="J99"/>
  <c i="3" r="BK124"/>
  <c r="J124"/>
  <c r="J99"/>
  <c i="2" r="J35"/>
  <c i="1" r="AV96"/>
  <c r="AT96"/>
  <c i="3" r="F35"/>
  <c i="1" r="AZ97"/>
  <c i="2" r="F35"/>
  <c i="1" r="AZ96"/>
  <c r="BD95"/>
  <c r="BD94"/>
  <c r="W33"/>
  <c r="BA95"/>
  <c r="BA94"/>
  <c r="AW94"/>
  <c r="AK30"/>
  <c r="BC95"/>
  <c r="BC94"/>
  <c r="AY94"/>
  <c r="AU95"/>
  <c r="AU94"/>
  <c i="3" r="J35"/>
  <c i="1" r="AV97"/>
  <c r="AT97"/>
  <c r="BB95"/>
  <c r="BB94"/>
  <c r="AX94"/>
  <c i="2" l="1" r="BK133"/>
  <c r="J133"/>
  <c r="J98"/>
  <c i="3" r="BK123"/>
  <c r="J123"/>
  <c r="J98"/>
  <c i="1" r="AZ95"/>
  <c r="AZ94"/>
  <c r="W29"/>
  <c r="W30"/>
  <c r="W31"/>
  <c r="W32"/>
  <c r="AY95"/>
  <c r="AX95"/>
  <c r="AW95"/>
  <c l="1" r="AV95"/>
  <c r="AT95"/>
  <c i="2" r="J32"/>
  <c i="1" r="AG96"/>
  <c r="AN96"/>
  <c i="3" r="J32"/>
  <c i="1" r="AG97"/>
  <c r="AN97"/>
  <c r="AV94"/>
  <c r="AK29"/>
  <c i="2" l="1" r="J41"/>
  <c i="3" r="J41"/>
  <c i="1" r="AG95"/>
  <c r="AN95"/>
  <c r="AT94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<sst xmlns="http://schemas.openxmlformats.org/spreadsheetml/2006/main">
  <si>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</si>
  <si>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</si>
  <si>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</si>
  <si>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</si>
  <si>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{c2ed6c85-f97e-4cdd-8c86-43eaf7bcb277}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</si>
  <si>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</si>
  <si>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</si>
  <si>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</si>
  <si>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</si>
  <si>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</si>
  <si>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</si>
  <si>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</si>
  <si>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</si>
  <si>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</si>
  <si>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0582020/1/2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</si>
  <si>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</si>
  <si>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</si>
  <si>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BÝVALÝ AUGUSTINIÁNSKÝ KLÁŠTER  VE ŠTERNBERKU, PROJEKT OBNOVY A ZÁCHRANY 2020 - ETAPA Č. 1</t>
  </si>
  <si>
    <t>KSO:</t>
  </si>
  <si>
    <t>CC-CZ:</t>
  </si>
  <si>
    <t>Místo:</t>
  </si>
  <si>
    <t>Šternberk</t>
  </si>
  <si>
    <t>Datum:</t>
  </si>
  <si>
    <t>3. 11. 2020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</si>
  <si>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</si>
  <si>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</si>
  <si>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</si>
  <si>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</si>
  <si>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</si>
  <si>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</si>
  <si>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</si>
  <si>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Atelier Polách &amp; Bravenec s.r.o.</t>
  </si>
  <si>
    <t>True</t>
  </si>
  <si>
    <t>Zpracovatel:</t>
  </si>
  <si>
    <t>Zdeněk Závodník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</si>
  <si>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</si>
  <si>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</si>
  <si>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</si>
  <si>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</si>
  <si>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</si>
  <si>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</si>
  <si>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</si>
  <si>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</si>
  <si>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</si>
  <si>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</si>
  <si>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</si>
  <si>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</si>
  <si>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</si>
  <si>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</si>
  <si>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</si>
  <si>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</si>
  <si>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</si>
  <si>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</si>
  <si>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</si>
  <si>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</si>
  <si>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</si>
  <si>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</si>
  <si>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</si>
  <si>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</si>
  <si>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</si>
  <si>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</si>
  <si>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</si>
  <si>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</si>
  <si>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</si>
  <si>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</si>
  <si>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</si>
  <si>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</si>
  <si>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</si>
  <si>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</si>
  <si>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</si>
  <si>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</si>
  <si>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</si>
  <si>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</si>
  <si>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</si>
  <si>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</si>
  <si>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</si>
  <si>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</si>
  <si>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</si>
  <si>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</si>
  <si>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</si>
  <si>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</si>
  <si>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OBNOVA V, JV a J FASÁDY - ETAPA Č. 1</t>
  </si>
  <si>
    <t>STA</t>
  </si>
  <si>
    <t>1</t>
  </si>
  <si>
    <t>{3c78c32b-1119-4b1e-9f2d-2207ec960cb4}</t>
  </si>
  <si>
    <t>2</t>
  </si>
  <si>
    <t>/</t>
  </si>
  <si>
    <t>01</t>
  </si>
  <si>
    <t>Architektonicko stavební řešení - jižní fasáda, etapa č. 1</t>
  </si>
  <si>
    <t>Soupis</t>
  </si>
  <si>
    <t>{7512dbea-b576-4131-a6ea-f085e3f9ab06}</t>
  </si>
  <si>
    <t>VRN</t>
  </si>
  <si>
    <t>Vedlejší rozpočtové náklady</t>
  </si>
  <si>
    <t>{0bcd7cfe-0428-462f-88e2-ffa349e387b6}</t>
  </si>
  <si>
    <t>KRYCÍ LIST SOUPISU PRACÍ</t>
  </si>
  <si>
    <t>Objekt:</t>
  </si>
  <si>
    <t>A - OBNOVA V, JV a J FASÁDY - ETAPA Č. 1</t>
  </si>
  <si>
    <t>Soupis:</t>
  </si>
  <si>
    <t>01 - Architektonicko stavební řešení - jižní fasáda, etapa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</si>
  <si>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</si>
  <si>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</si>
  <si>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</si>
  <si>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</si>
  <si>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</si>
  <si>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</si>
  <si>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</si>
  <si>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</si>
  <si>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</si>
  <si>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</si>
  <si>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</si>
  <si>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</si>
  <si>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</si>
  <si>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</si>
  <si>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</si>
  <si>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</si>
  <si>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</si>
  <si>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</si>
  <si>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</si>
  <si>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</si>
  <si>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</si>
  <si>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</si>
  <si>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</si>
  <si>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</si>
  <si>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</si>
  <si>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</si>
  <si>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</si>
  <si>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</si>
  <si>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</si>
  <si>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</si>
  <si>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</si>
  <si>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</si>
  <si>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</si>
  <si>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</si>
  <si>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</si>
  <si>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</si>
  <si>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</si>
  <si>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</si>
  <si>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kordónových říms cihlami pálenými na maltu</t>
  </si>
  <si>
    <t>m3</t>
  </si>
  <si>
    <t>CS ÚRS 2020 01</t>
  </si>
  <si>
    <t>4</t>
  </si>
  <si>
    <t>1730994145</t>
  </si>
  <si>
    <t>PP</t>
  </si>
  <si>
    <t xml:space="preserve">Doplnění zdiva hlavních a kordonových říms  s dodáním hmot, cihlami pálenými na maltu</t>
  </si>
  <si>
    <t>VV</t>
  </si>
  <si>
    <t xml:space="preserve">Doplnění zdiva hlavní římsy </t>
  </si>
  <si>
    <t>fasáda jižní</t>
  </si>
  <si>
    <t>43,5*0,3</t>
  </si>
  <si>
    <t>Mezisoučet</t>
  </si>
  <si>
    <t>Součet</t>
  </si>
  <si>
    <t>6</t>
  </si>
  <si>
    <t>Úpravy povrchů, podlahy a osazování výplní</t>
  </si>
  <si>
    <t>622311131</t>
  </si>
  <si>
    <t>Potažení vnějších stěn vápenným štukem tloušťky do 3 mm</t>
  </si>
  <si>
    <t>m2</t>
  </si>
  <si>
    <t>999683193</t>
  </si>
  <si>
    <t>Potažení vnějších ploch štukem vápenným, tloušťky do 3 mm stěn</t>
  </si>
  <si>
    <t>Oprava ponechaných ploch fasády - 20% - 2x</t>
  </si>
  <si>
    <t>249,62*0,2</t>
  </si>
  <si>
    <t>246,62*0,2</t>
  </si>
  <si>
    <t>622325458</t>
  </si>
  <si>
    <t>Oprava vnější vápenné omítky s celoplošným přeštukováním členitosti 3 v rozsahu do 80%</t>
  </si>
  <si>
    <t>1094410078</t>
  </si>
  <si>
    <t>Oprava vápenné omítky s celoplošným přeštukováním vnějších ploch stupně členitosti 3, v rozsahu opravované plochy přes 65 do 80%</t>
  </si>
  <si>
    <t>Oprava fasády - 80% - románská omítka</t>
  </si>
  <si>
    <t>v ceně je provedení lemů a prvků kolem oken</t>
  </si>
  <si>
    <t>30,5*9,3</t>
  </si>
  <si>
    <t>1,15*2,3*-8</t>
  </si>
  <si>
    <t>1,1*1,95*-6</t>
  </si>
  <si>
    <t>629991011</t>
  </si>
  <si>
    <t>Zakrytí výplní otvorů a svislých ploch fólií přilepenou lepící páskou</t>
  </si>
  <si>
    <t>-1783620662</t>
  </si>
  <si>
    <t xml:space="preserve">Zakrytí vnějších ploch před znečištěním  včetně pozdějšího odkrytí výplní otvorů a svislých ploch fólií přilepenou lepící páskou</t>
  </si>
  <si>
    <t>Zakrytí oken</t>
  </si>
  <si>
    <t>1,1*1,95*6</t>
  </si>
  <si>
    <t>1,3*2,15*8</t>
  </si>
  <si>
    <t>5</t>
  </si>
  <si>
    <t>R-600-001</t>
  </si>
  <si>
    <t xml:space="preserve">Oprava – repase stávající kamenné podokenní římsy z pískovce 1890x170x200 mm  - ozn. K1</t>
  </si>
  <si>
    <t>kus</t>
  </si>
  <si>
    <t>vlastní</t>
  </si>
  <si>
    <t>-501992701</t>
  </si>
  <si>
    <t>P</t>
  </si>
  <si>
    <t xml:space="preserve">Poznámka k položce:_x000d_
Oprava – repase stávající kamenné podokenní římsy_x000d_
z pískovce. _x000d_
Profilovaná římsa je osazena do obvodové cihelné stěny objektu a tvoří parapet okenního otvoru na fasádě._x000d_
</t>
  </si>
  <si>
    <t>prvek</t>
  </si>
  <si>
    <t>K1</t>
  </si>
  <si>
    <t>16</t>
  </si>
  <si>
    <t>R-600-008</t>
  </si>
  <si>
    <t>Nátěr ekologickým, protiplísňovým a antibakteriálním přípravkem s obsahem stříbra</t>
  </si>
  <si>
    <t>1726853578</t>
  </si>
  <si>
    <t xml:space="preserve">Poznámka k položce:_x000d_
_x000d_
_x000d_
_x000d_
</t>
  </si>
  <si>
    <t>Nátěr ekologickým, protiplísňovým a antibakteriálním přípravkem s obsahem stříbra -3x</t>
  </si>
  <si>
    <t>30,5*5,5</t>
  </si>
  <si>
    <t>1,3*2,15*-6</t>
  </si>
  <si>
    <t>7</t>
  </si>
  <si>
    <t>R-600-009</t>
  </si>
  <si>
    <t xml:space="preserve">Nátěr zpevňovačem  - stávající omítka</t>
  </si>
  <si>
    <t>277194732</t>
  </si>
  <si>
    <t xml:space="preserve">Oprava ponechaných ploch fasády - 20% </t>
  </si>
  <si>
    <t>8</t>
  </si>
  <si>
    <t>R-600-011</t>
  </si>
  <si>
    <t>Vynesení horní římsy</t>
  </si>
  <si>
    <t>m</t>
  </si>
  <si>
    <t>496001744</t>
  </si>
  <si>
    <t>Vytažení horní římsy</t>
  </si>
  <si>
    <t>30,5</t>
  </si>
  <si>
    <t>9</t>
  </si>
  <si>
    <t>R-600-013</t>
  </si>
  <si>
    <t>Restaurování sloupových hlavic</t>
  </si>
  <si>
    <t>2087236395</t>
  </si>
  <si>
    <t>10</t>
  </si>
  <si>
    <t>R-600-014</t>
  </si>
  <si>
    <t>Doplnění plastických čtverců</t>
  </si>
  <si>
    <t>511583446</t>
  </si>
  <si>
    <t>11</t>
  </si>
  <si>
    <t>R-600-015</t>
  </si>
  <si>
    <t>Restaurování nadokenních plastik jižní fasády</t>
  </si>
  <si>
    <t>-1316373540</t>
  </si>
  <si>
    <t>Ostatní konstrukce a práce, bourání</t>
  </si>
  <si>
    <t>12</t>
  </si>
  <si>
    <t>941321122</t>
  </si>
  <si>
    <t>Montáž lešení řadového modulového těžkého zatížení do 300 kg/m2 š do 1,5 m v do 25 m</t>
  </si>
  <si>
    <t>-1179544242</t>
  </si>
  <si>
    <t xml:space="preserve">Montáž lešení řadového modulového těžkého pracovního s podlahami  s provozním zatížením tř. 4 do 300 kg/m2 šířky tř. SW12 přes 1,2 do 1,5 m, výšky přes 10 do 25 m</t>
  </si>
  <si>
    <t>Montáž lešení</t>
  </si>
  <si>
    <t>30,5*14,8</t>
  </si>
  <si>
    <t>13</t>
  </si>
  <si>
    <t>941321221</t>
  </si>
  <si>
    <t>Příplatek k lešení řadovému modulovému těžkému š 1,5 m v do 25 m za první a ZKD den použití</t>
  </si>
  <si>
    <t>1756217218</t>
  </si>
  <si>
    <t xml:space="preserve">Montáž lešení řadového modulového těžkého pracovního s podlahami  s provozním zatížením tř. 4 do 300 kg/m2 Příplatek za první a každý další den použití lešení k ceně -1121 nebo -1122</t>
  </si>
  <si>
    <t xml:space="preserve">Pronájem lešení  90 dnů</t>
  </si>
  <si>
    <t>451,4*90</t>
  </si>
  <si>
    <t>14</t>
  </si>
  <si>
    <t>941321822</t>
  </si>
  <si>
    <t>Demontáž lešení řadového modulového těžkého zatížení do 300 kg/m2 š do 1,5 m v do 25 m</t>
  </si>
  <si>
    <t>628685197</t>
  </si>
  <si>
    <t xml:space="preserve">Demontáž lešení řadového modulového těžkého pracovního s podlahami  s provozním zatížením tř. 4 do 300 kg/m2 šířky tř. SW12 přes 1,2 do 1,5 m, výšky přes 10 do 25 m</t>
  </si>
  <si>
    <t>Demontáž lešení</t>
  </si>
  <si>
    <t>944511111</t>
  </si>
  <si>
    <t>Montáž ochranné sítě z textilie z umělých vláken</t>
  </si>
  <si>
    <t>-1071710258</t>
  </si>
  <si>
    <t xml:space="preserve">Montáž ochranné sítě  zavěšené na konstrukci lešení z textilie z umělých vláken</t>
  </si>
  <si>
    <t>Montáž sítí</t>
  </si>
  <si>
    <t>944511211</t>
  </si>
  <si>
    <t>Příplatek k ochranné síti za první a ZKD den použití</t>
  </si>
  <si>
    <t>1909327092</t>
  </si>
  <si>
    <t xml:space="preserve">Montáž ochranné sítě  Příplatek za první a každý další den použití sítě k ceně -1111</t>
  </si>
  <si>
    <t>Pronájem sítí 90 dnů</t>
  </si>
  <si>
    <t>17</t>
  </si>
  <si>
    <t>944511811</t>
  </si>
  <si>
    <t>Demontáž ochranné sítě z textilie z umělých vláken</t>
  </si>
  <si>
    <t>10420981</t>
  </si>
  <si>
    <t xml:space="preserve">Demontáž ochranné sítě  zavěšené na konstrukci lešení z textilie z umělých vláken</t>
  </si>
  <si>
    <t>Demontáž sítí</t>
  </si>
  <si>
    <t>18</t>
  </si>
  <si>
    <t>953965117</t>
  </si>
  <si>
    <t>Kotevní šroub pro chemické kotvy M 10 dl 190 mm</t>
  </si>
  <si>
    <t>1008933581</t>
  </si>
  <si>
    <t xml:space="preserve">Kotvy chemické s vyvrtáním otvoru  kotevní šrouby pro chemické kotvy, velikost M 10, délka 190 mm</t>
  </si>
  <si>
    <t>Kotevní body římsy</t>
  </si>
  <si>
    <t>(43,5)*2</t>
  </si>
  <si>
    <t>19</t>
  </si>
  <si>
    <t>967031733</t>
  </si>
  <si>
    <t>Přisekání plošné zdiva z cihel pálených na MV nebo MVC tl do 150 mm</t>
  </si>
  <si>
    <t>-1651690273</t>
  </si>
  <si>
    <t xml:space="preserve">Přisekání (špicování) plošné nebo rovných ostění zdiva z cihel pálených  plošné, na maltu vápennou nebo vápenocementovou, tl. na maltu vápennou nebo vápenocementovou, tl. do 150 mm</t>
  </si>
  <si>
    <t>Odstranění degradovaného zdiva, zazdívky</t>
  </si>
  <si>
    <t>Oprava fasády - 100%</t>
  </si>
  <si>
    <t>3,5</t>
  </si>
  <si>
    <t>64,5</t>
  </si>
  <si>
    <t>2,5</t>
  </si>
  <si>
    <t>13,5</t>
  </si>
  <si>
    <t>22,5</t>
  </si>
  <si>
    <t xml:space="preserve">zdivo hlavní římsy </t>
  </si>
  <si>
    <t>43,5</t>
  </si>
  <si>
    <t>Mezisouče</t>
  </si>
  <si>
    <t>20</t>
  </si>
  <si>
    <t>978019381</t>
  </si>
  <si>
    <t>Otlučení (osekání) vnější vápenné nebo vápenocementové omítky stupně členitosti 3 až 5 do 80%</t>
  </si>
  <si>
    <t>-1503524415</t>
  </si>
  <si>
    <t>Otlučení vápenných nebo vápenocementových omítek vnějších ploch s vyškrabáním spar a s očištěním zdiva stupně členitosti 3 až 5, v rozsahu přes 65 do 80 %</t>
  </si>
  <si>
    <t>Otlučení fasády - 80%</t>
  </si>
  <si>
    <t>978023411</t>
  </si>
  <si>
    <t>Vyškrabání spár zdiva cihelného mimo komínového</t>
  </si>
  <si>
    <t>1323797063</t>
  </si>
  <si>
    <t>Vyškrabání cementové malty ze spár zdiva cihelného mimo komínového</t>
  </si>
  <si>
    <t>Otlučení ploch fasády</t>
  </si>
  <si>
    <t>249,62</t>
  </si>
  <si>
    <t>22</t>
  </si>
  <si>
    <t>985131111</t>
  </si>
  <si>
    <t>Očištění ploch stěn, rubu kleneb a podlah tlakovou vodou</t>
  </si>
  <si>
    <t>-712294974</t>
  </si>
  <si>
    <t>Očištění ploch fasády</t>
  </si>
  <si>
    <t>pod terénem</t>
  </si>
  <si>
    <t>23</t>
  </si>
  <si>
    <t>985131411</t>
  </si>
  <si>
    <t>Vysušení ploch stěn, rubu kleneb a podlah stlačeným vzduchem</t>
  </si>
  <si>
    <t>-783728193</t>
  </si>
  <si>
    <t>Očištění ploch stěn, rubu kleneb a podlah vysušení stlačeným vzduchem</t>
  </si>
  <si>
    <t>997</t>
  </si>
  <si>
    <t>Přesun sutě</t>
  </si>
  <si>
    <t>24</t>
  </si>
  <si>
    <t>997013214</t>
  </si>
  <si>
    <t>Vnitrostaveništní doprava suti a vybouraných hmot pro budovy v do 15 m ručně</t>
  </si>
  <si>
    <t>t</t>
  </si>
  <si>
    <t>73415442</t>
  </si>
  <si>
    <t xml:space="preserve">Vnitrostaveništní doprava suti a vybouraných hmot  vodorovně do 50 m svisle ručně pro budovy a haly výšky přes 12 do 15 m</t>
  </si>
  <si>
    <t>25</t>
  </si>
  <si>
    <t>997013501</t>
  </si>
  <si>
    <t>Odvoz suti a vybouraných hmot na skládku nebo meziskládku do 1 km se složením</t>
  </si>
  <si>
    <t>189763743</t>
  </si>
  <si>
    <t xml:space="preserve">Odvoz suti a vybouraných hmot na skládku nebo meziskládku  se složením, na vzdálenost do 1 km</t>
  </si>
  <si>
    <t>26</t>
  </si>
  <si>
    <t>997013509</t>
  </si>
  <si>
    <t>Příplatek k odvozu suti a vybouraných hmot na skládku ZKD 1 km přes 1 km</t>
  </si>
  <si>
    <t>1423877124</t>
  </si>
  <si>
    <t xml:space="preserve">Odvoz suti a vybouraných hmot na skládku nebo meziskládku  se složením, na vzdálenost Příplatek k ceně za každý další i započatý 1 km přes 1 km</t>
  </si>
  <si>
    <t>59,112*20 'Přepočtené koeficientem množství</t>
  </si>
  <si>
    <t>27</t>
  </si>
  <si>
    <t>997013631</t>
  </si>
  <si>
    <t>Poplatek za uložení na skládce (skládkovné) stavebního odpadu směsného kód odpadu 17 09 04</t>
  </si>
  <si>
    <t>1444973964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</si>
  <si>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</si>
  <si>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</si>
  <si>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</si>
  <si>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28</t>
  </si>
  <si>
    <t>998018003</t>
  </si>
  <si>
    <t>Přesun hmot ruční pro budovy v do 24 m</t>
  </si>
  <si>
    <t>-1187369083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</si>
  <si>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</si>
  <si>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29</t>
  </si>
  <si>
    <t>R-998-001</t>
  </si>
  <si>
    <t xml:space="preserve">Staveništní vrátek </t>
  </si>
  <si>
    <t>-767983632</t>
  </si>
  <si>
    <t>PSV</t>
  </si>
  <si>
    <t>Práce a dodávky PSV</t>
  </si>
  <si>
    <t>764</t>
  </si>
  <si>
    <t>Konstrukce klempířské</t>
  </si>
  <si>
    <t>30</t>
  </si>
  <si>
    <t>764002861</t>
  </si>
  <si>
    <t>Demontáž oplechování říms a ozdobných prvků do suti</t>
  </si>
  <si>
    <t>-1540762409</t>
  </si>
  <si>
    <t>Demontáž klempířských konstrukcí oplechování říms do suti</t>
  </si>
  <si>
    <t>31</t>
  </si>
  <si>
    <t>764004861</t>
  </si>
  <si>
    <t>Demontáž svodu do suti</t>
  </si>
  <si>
    <t>-296050196</t>
  </si>
  <si>
    <t>Demontáž klempířských konstrukcí svodu do suti</t>
  </si>
  <si>
    <t>32</t>
  </si>
  <si>
    <t>764238406</t>
  </si>
  <si>
    <t>Oplechování římsy rovné mechanicky kotvené z Cu plechu rš 500 mm</t>
  </si>
  <si>
    <t>-1772264933</t>
  </si>
  <si>
    <t>Oplechování říms a ozdobných prvků z měděného plechu rovných, bez rohů mechanicky kotvené rš 500 mm</t>
  </si>
  <si>
    <t>Oplechování římsy</t>
  </si>
  <si>
    <t>KL2</t>
  </si>
  <si>
    <t>2,5*2</t>
  </si>
  <si>
    <t>33</t>
  </si>
  <si>
    <t>764531446</t>
  </si>
  <si>
    <t>Kotlík oválný (trychtýřový) pro podokapní žlaby z Cu plechu 400/150 mm</t>
  </si>
  <si>
    <t>472894615</t>
  </si>
  <si>
    <t>Žlab podokapní z měděného plechu včetně háků a čel kotlík oválný (trychtýřový), rš žlabu/průměr svodu 400/150 mm</t>
  </si>
  <si>
    <t>Kotlík</t>
  </si>
  <si>
    <t>KL3</t>
  </si>
  <si>
    <t>34</t>
  </si>
  <si>
    <t>764538424</t>
  </si>
  <si>
    <t>Svody kruhové včetně objímek, kolen, odskoků z Cu plechu průměru 150 mm</t>
  </si>
  <si>
    <t>1066336565</t>
  </si>
  <si>
    <t>Svod z měděného plechu včetně objímek, kolen a odskoků kruhový, průměru 150 mm</t>
  </si>
  <si>
    <t>Svod</t>
  </si>
  <si>
    <t>15*2</t>
  </si>
  <si>
    <t>35</t>
  </si>
  <si>
    <t>998764103</t>
  </si>
  <si>
    <t>Přesun hmot tonážní pro konstrukce klempířské v objektech v do 24 m</t>
  </si>
  <si>
    <t>-1468139945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</si>
  <si>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</si>
  <si>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</si>
  <si>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</si>
  <si>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36</t>
  </si>
  <si>
    <t>767996701</t>
  </si>
  <si>
    <t>Demontáž atypických zámečnických konstrukcí řezáním hmotnosti jednotlivých dílů do 50 kg</t>
  </si>
  <si>
    <t>kg</t>
  </si>
  <si>
    <t>-75111464</t>
  </si>
  <si>
    <t xml:space="preserve">Demontáž ostatních zámečnických konstrukcí  o hmotnosti jednotlivých dílů řezáním do 50 kg</t>
  </si>
  <si>
    <t xml:space="preserve">Odstranění kovových prvků fasády </t>
  </si>
  <si>
    <t>37</t>
  </si>
  <si>
    <t>R-767-003</t>
  </si>
  <si>
    <t>D+M skrytý obrubník okapového chodníku 1550/150/5 mm, PZ, kotvení zemními hřeby, ozn. Z3</t>
  </si>
  <si>
    <t>-1069755337</t>
  </si>
  <si>
    <t>Poznámka k položce:_x000d_
Skrytý obrubník okapového chodníku z L profilu 150/150/5 ocelového pozinkovaného. Kotvení do zemního tělesa zemními hřeby</t>
  </si>
  <si>
    <t>Z3</t>
  </si>
  <si>
    <t>38</t>
  </si>
  <si>
    <t>998767103</t>
  </si>
  <si>
    <t>Přesun hmot tonážní pro zámečnické konstrukce v objektech v do 24 m</t>
  </si>
  <si>
    <t>-1555691413</t>
  </si>
  <si>
    <t xml:space="preserve">Přesun hmot pro zámečnické konstrukce  stanovený z hmotnosti přesunovaného materiálu vodorovná dopravní vzdálenost do 50 m v objektech výšky přes 12 do 24 m</t>
  </si>
  <si>
    <t>783</t>
  </si>
  <si>
    <t>Dokončovací práce - nátěry</t>
  </si>
  <si>
    <t>39</t>
  </si>
  <si>
    <t>783823167</t>
  </si>
  <si>
    <t>Penetrační vápenný nátěr omítek stupně členitosti 3</t>
  </si>
  <si>
    <t>557555859</t>
  </si>
  <si>
    <t>Penetrační nátěr omítek hladkých omítek hladkých, zrnitých tenkovrstvých nebo štukových stupně členitosti 3 vápenný</t>
  </si>
  <si>
    <t>Nátěr fasády +20% za složitost tř. 3</t>
  </si>
  <si>
    <t>249,62*1,2</t>
  </si>
  <si>
    <t>40</t>
  </si>
  <si>
    <t>783827147</t>
  </si>
  <si>
    <t>Krycí jednonásobný vápenný nátěr omítek stupně členitosti 3</t>
  </si>
  <si>
    <t>1416825432</t>
  </si>
  <si>
    <t>Krycí (ochranný ) nátěr omítek jednonásobný hladkých omítek hladkých, zrnitých tenkovrstvých nebo štukových stupně členitosti 3 vápenný</t>
  </si>
  <si>
    <t>dvojnásobný</t>
  </si>
  <si>
    <t>249,62*1,2*2</t>
  </si>
  <si>
    <t>M</t>
  </si>
  <si>
    <t>Práce a dodávky M</t>
  </si>
  <si>
    <t>21-M</t>
  </si>
  <si>
    <t>Elektromontáže</t>
  </si>
  <si>
    <t>41</t>
  </si>
  <si>
    <t>210220101</t>
  </si>
  <si>
    <t>Montáž hromosvodného vedení svodových vodičů s podpěrami průměru do 10 mm</t>
  </si>
  <si>
    <t>64</t>
  </si>
  <si>
    <t>-1798002289</t>
  </si>
  <si>
    <t xml:space="preserve">Montáž hromosvodného vedení  svodových vodičů s podpěrami, průměru do 10 mm</t>
  </si>
  <si>
    <t>Zpětná montáž hromosvodu</t>
  </si>
  <si>
    <t>1*8</t>
  </si>
  <si>
    <t>42</t>
  </si>
  <si>
    <t>35441672</t>
  </si>
  <si>
    <t>podpěry vedení hromosvodu do zdiva - 150mm, Cu</t>
  </si>
  <si>
    <t>128</t>
  </si>
  <si>
    <t>1349396296</t>
  </si>
  <si>
    <t>43</t>
  </si>
  <si>
    <t>210220101-D</t>
  </si>
  <si>
    <t>Demontáž hromosvodného vedení svodových vodičů s podpěrami průměru do 10 mm</t>
  </si>
  <si>
    <t>1010633724</t>
  </si>
  <si>
    <t xml:space="preserve">Demontáž hromosvodného vedení  svodových vodičů s podpěrami, průměru do 10 mm</t>
  </si>
  <si>
    <t>Demontáž hromosvodu</t>
  </si>
  <si>
    <t>HZS</t>
  </si>
  <si>
    <t>Hodinové zúčtovací sazby</t>
  </si>
  <si>
    <t>44</t>
  </si>
  <si>
    <t>HZS1312</t>
  </si>
  <si>
    <t>Hodinová zúčtovací sazba omítkář - štukatér</t>
  </si>
  <si>
    <t>hod</t>
  </si>
  <si>
    <t>512</t>
  </si>
  <si>
    <t>1545080716</t>
  </si>
  <si>
    <t xml:space="preserve">Hodinové zúčtovací sazby profesí HSV  provádění konstrukcí omítkář - štukatér</t>
  </si>
  <si>
    <t>Přesný zákres a zaměření fasády před zahájením prací</t>
  </si>
  <si>
    <t>1*2*7</t>
  </si>
  <si>
    <t>Dohled štukatéra</t>
  </si>
  <si>
    <t>8*3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</si>
  <si>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</si>
  <si>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</si>
  <si>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</si>
  <si>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</si>
  <si>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</si>
  <si>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</si>
  <si>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</si>
  <si>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1024</t>
  </si>
  <si>
    <t>1810957374</t>
  </si>
  <si>
    <t>VRN3</t>
  </si>
  <si>
    <t>Zařízení staveniště</t>
  </si>
  <si>
    <t>031002000</t>
  </si>
  <si>
    <t>722411091</t>
  </si>
  <si>
    <t>034002000</t>
  </si>
  <si>
    <t>Zabezpečení staveniště</t>
  </si>
  <si>
    <t>-375823364</t>
  </si>
  <si>
    <t>039002000</t>
  </si>
  <si>
    <t>Zrušení zařízení staveniště</t>
  </si>
  <si>
    <t>103608792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</si>
</sst>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2" xfId="0" applyFont="1" applyBorder="1" applyAlignment="1" applyProtection="1">
      <alignment horizontal="center" vertical="center"/>
      <protection locked="0"/>
    </xf>
    <xf numFmtId="49" fontId="39" fillId="0" borderId="22" xfId="0" applyNumberFormat="1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left" vertical="center" wrapText="1"/>
      <protection locked="0"/>
    </xf>
    <xf numFmtId="0" fontId="39" fillId="0" borderId="22" xfId="0" applyFont="1" applyBorder="1" applyAlignment="1" applyProtection="1">
      <alignment horizontal="center" vertical="center" wrapText="1"/>
      <protection locked="0"/>
    </xf>
    <xf numFmtId="167" fontId="39" fillId="0" borderId="22" xfId="0" applyNumberFormat="1" applyFont="1" applyBorder="1" applyAlignment="1" applyProtection="1">
      <alignment vertical="center"/>
      <protection locked="0"/>
    </xf>
    <xf numFmtId="4" fontId="39" fillId="3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0582020/1/2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 xml:space="preserve">BÝVALÝ AUGUSTINIÁNSKÝ KLÁŠTER  VE ŠTERNBERKU, PROJEKT OBNOVY A ZÁCHRANY 2020 - ETAPA Č.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3. 11. 2020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Atelier Polách &amp; Bravenec s.r.o.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Zdeněk Závodník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24.75" customHeight="1">
      <c r="A95" s="7"/>
      <c r="B95" s="104"/>
      <c r="C95" s="105"/>
      <c r="D95" s="106" t="s">
        <v>80</v>
      </c>
      <c r="E95" s="106"/>
      <c r="F95" s="106"/>
      <c r="G95" s="106"/>
      <c r="H95" s="106"/>
      <c r="I95" s="107"/>
      <c r="J95" s="106" t="s">
        <v>81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ROUND(SUM(AG96:AG97),2)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82</v>
      </c>
      <c r="AR95" s="104"/>
      <c r="AS95" s="111">
        <f>ROUND(SUM(AS96:AS97),2)</f>
        <v>0</v>
      </c>
      <c r="AT95" s="112">
        <f>ROUND(SUM(AV95:AW95),2)</f>
        <v>0</v>
      </c>
      <c r="AU95" s="113">
        <f>ROUND(SUM(AU96:AU97),5)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ROUND(SUM(AZ96:AZ97),2)</f>
        <v>0</v>
      </c>
      <c r="BA95" s="112">
        <f>ROUND(SUM(BA96:BA97),2)</f>
        <v>0</v>
      </c>
      <c r="BB95" s="112">
        <f>ROUND(SUM(BB96:BB97),2)</f>
        <v>0</v>
      </c>
      <c r="BC95" s="112">
        <f>ROUND(SUM(BC96:BC97),2)</f>
        <v>0</v>
      </c>
      <c r="BD95" s="114">
        <f>ROUND(SUM(BD96:BD97),2)</f>
        <v>0</v>
      </c>
      <c r="BE95" s="7"/>
      <c r="BS95" s="115" t="s">
        <v>75</v>
      </c>
      <c r="BT95" s="115" t="s">
        <v>83</v>
      </c>
      <c r="BU95" s="115" t="s">
        <v>77</v>
      </c>
      <c r="BV95" s="115" t="s">
        <v>78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4" customFormat="1" ht="23.25" customHeight="1">
      <c r="A96" s="116" t="s">
        <v>86</v>
      </c>
      <c r="B96" s="64"/>
      <c r="C96" s="10"/>
      <c r="D96" s="10"/>
      <c r="E96" s="117" t="s">
        <v>87</v>
      </c>
      <c r="F96" s="117"/>
      <c r="G96" s="117"/>
      <c r="H96" s="117"/>
      <c r="I96" s="117"/>
      <c r="J96" s="10"/>
      <c r="K96" s="117" t="s">
        <v>88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'01 - Architektonicko stav...'!J32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89</v>
      </c>
      <c r="AR96" s="64"/>
      <c r="AS96" s="120">
        <v>0</v>
      </c>
      <c r="AT96" s="121">
        <f>ROUND(SUM(AV96:AW96),2)</f>
        <v>0</v>
      </c>
      <c r="AU96" s="122">
        <f>'01 - Architektonicko stav...'!P133</f>
        <v>0</v>
      </c>
      <c r="AV96" s="121">
        <f>'01 - Architektonicko stav...'!J35</f>
        <v>0</v>
      </c>
      <c r="AW96" s="121">
        <f>'01 - Architektonicko stav...'!J36</f>
        <v>0</v>
      </c>
      <c r="AX96" s="121">
        <f>'01 - Architektonicko stav...'!J37</f>
        <v>0</v>
      </c>
      <c r="AY96" s="121">
        <f>'01 - Architektonicko stav...'!J38</f>
        <v>0</v>
      </c>
      <c r="AZ96" s="121">
        <f>'01 - Architektonicko stav...'!F35</f>
        <v>0</v>
      </c>
      <c r="BA96" s="121">
        <f>'01 - Architektonicko stav...'!F36</f>
        <v>0</v>
      </c>
      <c r="BB96" s="121">
        <f>'01 - Architektonicko stav...'!F37</f>
        <v>0</v>
      </c>
      <c r="BC96" s="121">
        <f>'01 - Architektonicko stav...'!F38</f>
        <v>0</v>
      </c>
      <c r="BD96" s="123">
        <f>'01 - Architektonicko stav...'!F39</f>
        <v>0</v>
      </c>
      <c r="BE96" s="4"/>
      <c r="BT96" s="27" t="s">
        <v>85</v>
      </c>
      <c r="BV96" s="27" t="s">
        <v>78</v>
      </c>
      <c r="BW96" s="27" t="s">
        <v>90</v>
      </c>
      <c r="BX96" s="27" t="s">
        <v>84</v>
      </c>
      <c r="CL96" s="27" t="s">
        <v>1</v>
      </c>
    </row>
    <row r="97" s="4" customFormat="1" ht="16.5" customHeight="1">
      <c r="A97" s="116" t="s">
        <v>86</v>
      </c>
      <c r="B97" s="64"/>
      <c r="C97" s="10"/>
      <c r="D97" s="10"/>
      <c r="E97" s="117" t="s">
        <v>91</v>
      </c>
      <c r="F97" s="117"/>
      <c r="G97" s="117"/>
      <c r="H97" s="117"/>
      <c r="I97" s="117"/>
      <c r="J97" s="10"/>
      <c r="K97" s="117" t="s">
        <v>92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'VRN - Vedlejší rozpočtové...'!J32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89</v>
      </c>
      <c r="AR97" s="64"/>
      <c r="AS97" s="124">
        <v>0</v>
      </c>
      <c r="AT97" s="125">
        <f>ROUND(SUM(AV97:AW97),2)</f>
        <v>0</v>
      </c>
      <c r="AU97" s="126">
        <f>'VRN - Vedlejší rozpočtové...'!P123</f>
        <v>0</v>
      </c>
      <c r="AV97" s="125">
        <f>'VRN - Vedlejší rozpočtové...'!J35</f>
        <v>0</v>
      </c>
      <c r="AW97" s="125">
        <f>'VRN - Vedlejší rozpočtové...'!J36</f>
        <v>0</v>
      </c>
      <c r="AX97" s="125">
        <f>'VRN - Vedlejší rozpočtové...'!J37</f>
        <v>0</v>
      </c>
      <c r="AY97" s="125">
        <f>'VRN - Vedlejší rozpočtové...'!J38</f>
        <v>0</v>
      </c>
      <c r="AZ97" s="125">
        <f>'VRN - Vedlejší rozpočtové...'!F35</f>
        <v>0</v>
      </c>
      <c r="BA97" s="125">
        <f>'VRN - Vedlejší rozpočtové...'!F36</f>
        <v>0</v>
      </c>
      <c r="BB97" s="125">
        <f>'VRN - Vedlejší rozpočtové...'!F37</f>
        <v>0</v>
      </c>
      <c r="BC97" s="125">
        <f>'VRN - Vedlejší rozpočtové...'!F38</f>
        <v>0</v>
      </c>
      <c r="BD97" s="127">
        <f>'VRN - Vedlejší rozpočtové...'!F39</f>
        <v>0</v>
      </c>
      <c r="BE97" s="4"/>
      <c r="BT97" s="27" t="s">
        <v>85</v>
      </c>
      <c r="BV97" s="27" t="s">
        <v>78</v>
      </c>
      <c r="BW97" s="27" t="s">
        <v>93</v>
      </c>
      <c r="BX97" s="27" t="s">
        <v>84</v>
      </c>
      <c r="CL97" s="27" t="s">
        <v>1</v>
      </c>
    </row>
    <row r="98" s="2" customFormat="1" ht="30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1 - Architektonicko stav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1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67" t="s">
        <v>98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ROUND(J133,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ROUND((SUM(BE133:BE410)),  2)</f>
        <v>0</v>
      </c>
      <c r="G35" s="38"/>
      <c r="H35" s="38"/>
      <c r="I35" s="136">
        <v>0.20999999999999999</v>
      </c>
      <c r="J35" s="135">
        <f>ROUND(((SUM(BE133:BE410))*I35),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ROUND((SUM(BF133:BF410)),  2)</f>
        <v>0</v>
      </c>
      <c r="G36" s="38"/>
      <c r="H36" s="38"/>
      <c r="I36" s="136">
        <v>0.14999999999999999</v>
      </c>
      <c r="J36" s="135">
        <f>ROUND(((SUM(BF133:BF410))*I36),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ROUND((SUM(BG133:BG410)),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ROUND((SUM(BH133:BH410)),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ROUND((SUM(BI133:BI410)),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1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67" t="str">
        <f>E11</f>
        <v>01 - Architektonicko stavební řešení - jižní fasáda, etapa č. 1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J133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104</v>
      </c>
      <c r="E99" s="150"/>
      <c r="F99" s="150"/>
      <c r="G99" s="150"/>
      <c r="H99" s="150"/>
      <c r="I99" s="150"/>
      <c r="J99" s="151">
        <f>J134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105</v>
      </c>
      <c r="E100" s="154"/>
      <c r="F100" s="154"/>
      <c r="G100" s="154"/>
      <c r="H100" s="154"/>
      <c r="I100" s="154"/>
      <c r="J100" s="155">
        <f>J135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106</v>
      </c>
      <c r="E101" s="154"/>
      <c r="F101" s="154"/>
      <c r="G101" s="154"/>
      <c r="H101" s="154"/>
      <c r="I101" s="154"/>
      <c r="J101" s="155">
        <f>J143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107</v>
      </c>
      <c r="E102" s="154"/>
      <c r="F102" s="154"/>
      <c r="G102" s="154"/>
      <c r="H102" s="154"/>
      <c r="I102" s="154"/>
      <c r="J102" s="155">
        <f>J216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108</v>
      </c>
      <c r="E103" s="154"/>
      <c r="F103" s="154"/>
      <c r="G103" s="154"/>
      <c r="H103" s="154"/>
      <c r="I103" s="154"/>
      <c r="J103" s="155">
        <f>J308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109</v>
      </c>
      <c r="E104" s="154"/>
      <c r="F104" s="154"/>
      <c r="G104" s="154"/>
      <c r="H104" s="154"/>
      <c r="I104" s="154"/>
      <c r="J104" s="155">
        <f>J318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8"/>
      <c r="C105" s="9"/>
      <c r="D105" s="149" t="s">
        <v>110</v>
      </c>
      <c r="E105" s="150"/>
      <c r="F105" s="150"/>
      <c r="G105" s="150"/>
      <c r="H105" s="150"/>
      <c r="I105" s="150"/>
      <c r="J105" s="151">
        <f>J323</f>
        <v>0</v>
      </c>
      <c r="K105" s="9"/>
      <c r="L105" s="148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2"/>
      <c r="C106" s="10"/>
      <c r="D106" s="153" t="s">
        <v>111</v>
      </c>
      <c r="E106" s="154"/>
      <c r="F106" s="154"/>
      <c r="G106" s="154"/>
      <c r="H106" s="154"/>
      <c r="I106" s="154"/>
      <c r="J106" s="155">
        <f>J324</f>
        <v>0</v>
      </c>
      <c r="K106" s="10"/>
      <c r="L106" s="15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2"/>
      <c r="C107" s="10"/>
      <c r="D107" s="153" t="s">
        <v>112</v>
      </c>
      <c r="E107" s="154"/>
      <c r="F107" s="154"/>
      <c r="G107" s="154"/>
      <c r="H107" s="154"/>
      <c r="I107" s="154"/>
      <c r="J107" s="155">
        <f>J355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113</v>
      </c>
      <c r="E108" s="154"/>
      <c r="F108" s="154"/>
      <c r="G108" s="154"/>
      <c r="H108" s="154"/>
      <c r="I108" s="154"/>
      <c r="J108" s="155">
        <f>J372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48"/>
      <c r="C109" s="9"/>
      <c r="D109" s="149" t="s">
        <v>114</v>
      </c>
      <c r="E109" s="150"/>
      <c r="F109" s="150"/>
      <c r="G109" s="150"/>
      <c r="H109" s="150"/>
      <c r="I109" s="150"/>
      <c r="J109" s="151">
        <f>J386</f>
        <v>0</v>
      </c>
      <c r="K109" s="9"/>
      <c r="L109" s="148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52"/>
      <c r="C110" s="10"/>
      <c r="D110" s="153" t="s">
        <v>115</v>
      </c>
      <c r="E110" s="154"/>
      <c r="F110" s="154"/>
      <c r="G110" s="154"/>
      <c r="H110" s="154"/>
      <c r="I110" s="154"/>
      <c r="J110" s="155">
        <f>J387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8"/>
      <c r="C111" s="9"/>
      <c r="D111" s="149" t="s">
        <v>116</v>
      </c>
      <c r="E111" s="150"/>
      <c r="F111" s="150"/>
      <c r="G111" s="150"/>
      <c r="H111" s="150"/>
      <c r="I111" s="150"/>
      <c r="J111" s="151">
        <f>J402</f>
        <v>0</v>
      </c>
      <c r="K111" s="9"/>
      <c r="L111" s="14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2" customFormat="1" ht="21.84" customHeight="1">
      <c r="A112" s="38"/>
      <c r="B112" s="39"/>
      <c r="C112" s="38"/>
      <c r="D112" s="38"/>
      <c r="E112" s="38"/>
      <c r="F112" s="38"/>
      <c r="G112" s="38"/>
      <c r="H112" s="38"/>
      <c r="I112" s="38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60"/>
      <c r="C113" s="61"/>
      <c r="D113" s="61"/>
      <c r="E113" s="61"/>
      <c r="F113" s="61"/>
      <c r="G113" s="61"/>
      <c r="H113" s="61"/>
      <c r="I113" s="61"/>
      <c r="J113" s="61"/>
      <c r="K113" s="61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7" s="2" customFormat="1" ht="6.96" customHeight="1">
      <c r="A117" s="38"/>
      <c r="B117" s="62"/>
      <c r="C117" s="63"/>
      <c r="D117" s="63"/>
      <c r="E117" s="63"/>
      <c r="F117" s="63"/>
      <c r="G117" s="63"/>
      <c r="H117" s="63"/>
      <c r="I117" s="63"/>
      <c r="J117" s="63"/>
      <c r="K117" s="63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4.96" customHeight="1">
      <c r="A118" s="38"/>
      <c r="B118" s="39"/>
      <c r="C118" s="23" t="s">
        <v>117</v>
      </c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38"/>
      <c r="D119" s="38"/>
      <c r="E119" s="38"/>
      <c r="F119" s="38"/>
      <c r="G119" s="38"/>
      <c r="H119" s="38"/>
      <c r="I119" s="38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16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6.25" customHeight="1">
      <c r="A121" s="38"/>
      <c r="B121" s="39"/>
      <c r="C121" s="38"/>
      <c r="D121" s="38"/>
      <c r="E121" s="129" t="str">
        <f>E7</f>
        <v xml:space="preserve">BÝVALÝ AUGUSTINIÁNSKÝ KLÁŠTER  VE ŠTERNBERKU, PROJEKT OBNOVY A ZÁCHRANY 2020 - ETAPA Č. 1</v>
      </c>
      <c r="F121" s="32"/>
      <c r="G121" s="32"/>
      <c r="H121" s="32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" customFormat="1" ht="12" customHeight="1">
      <c r="B122" s="22"/>
      <c r="C122" s="32" t="s">
        <v>95</v>
      </c>
      <c r="L122" s="22"/>
    </row>
    <row r="123" s="2" customFormat="1" ht="16.5" customHeight="1">
      <c r="A123" s="38"/>
      <c r="B123" s="39"/>
      <c r="C123" s="38"/>
      <c r="D123" s="38"/>
      <c r="E123" s="129" t="s">
        <v>96</v>
      </c>
      <c r="F123" s="38"/>
      <c r="G123" s="38"/>
      <c r="H123" s="38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97</v>
      </c>
      <c r="D124" s="38"/>
      <c r="E124" s="38"/>
      <c r="F124" s="38"/>
      <c r="G124" s="38"/>
      <c r="H124" s="38"/>
      <c r="I124" s="38"/>
      <c r="J124" s="38"/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30" customHeight="1">
      <c r="A125" s="38"/>
      <c r="B125" s="39"/>
      <c r="C125" s="38"/>
      <c r="D125" s="38"/>
      <c r="E125" s="67" t="str">
        <f>E11</f>
        <v>01 - Architektonicko stavební řešení - jižní fasáda, etapa č. 1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38"/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38"/>
      <c r="E127" s="38"/>
      <c r="F127" s="27" t="str">
        <f>F14</f>
        <v>Šternberk</v>
      </c>
      <c r="G127" s="38"/>
      <c r="H127" s="38"/>
      <c r="I127" s="32" t="s">
        <v>22</v>
      </c>
      <c r="J127" s="69" t="str">
        <f>IF(J14="","",J14)</f>
        <v>3. 11. 2020</v>
      </c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25.65" customHeight="1">
      <c r="A129" s="38"/>
      <c r="B129" s="39"/>
      <c r="C129" s="32" t="s">
        <v>24</v>
      </c>
      <c r="D129" s="38"/>
      <c r="E129" s="38"/>
      <c r="F129" s="27" t="str">
        <f>E17</f>
        <v>Město Šternberk</v>
      </c>
      <c r="G129" s="38"/>
      <c r="H129" s="38"/>
      <c r="I129" s="32" t="s">
        <v>30</v>
      </c>
      <c r="J129" s="36" t="str">
        <f>E23</f>
        <v>Atelier Polách &amp; Bravenec s.r.o.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38"/>
      <c r="E130" s="38"/>
      <c r="F130" s="27" t="str">
        <f>IF(E20="","",E20)</f>
        <v>Vyplň údaj</v>
      </c>
      <c r="G130" s="38"/>
      <c r="H130" s="38"/>
      <c r="I130" s="32" t="s">
        <v>33</v>
      </c>
      <c r="J130" s="36" t="str">
        <f>E26</f>
        <v>Zdeněk Závodník</v>
      </c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38"/>
      <c r="D131" s="38"/>
      <c r="E131" s="38"/>
      <c r="F131" s="38"/>
      <c r="G131" s="38"/>
      <c r="H131" s="38"/>
      <c r="I131" s="38"/>
      <c r="J131" s="38"/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56"/>
      <c r="B132" s="157"/>
      <c r="C132" s="158" t="s">
        <v>118</v>
      </c>
      <c r="D132" s="159" t="s">
        <v>61</v>
      </c>
      <c r="E132" s="159" t="s">
        <v>57</v>
      </c>
      <c r="F132" s="159" t="s">
        <v>58</v>
      </c>
      <c r="G132" s="159" t="s">
        <v>119</v>
      </c>
      <c r="H132" s="159" t="s">
        <v>120</v>
      </c>
      <c r="I132" s="159" t="s">
        <v>121</v>
      </c>
      <c r="J132" s="159" t="s">
        <v>101</v>
      </c>
      <c r="K132" s="160" t="s">
        <v>122</v>
      </c>
      <c r="L132" s="161"/>
      <c r="M132" s="86" t="s">
        <v>1</v>
      </c>
      <c r="N132" s="87" t="s">
        <v>40</v>
      </c>
      <c r="O132" s="87" t="s">
        <v>123</v>
      </c>
      <c r="P132" s="87" t="s">
        <v>124</v>
      </c>
      <c r="Q132" s="87" t="s">
        <v>125</v>
      </c>
      <c r="R132" s="87" t="s">
        <v>126</v>
      </c>
      <c r="S132" s="87" t="s">
        <v>127</v>
      </c>
      <c r="T132" s="88" t="s">
        <v>128</v>
      </c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</row>
    <row r="133" s="2" customFormat="1" ht="22.8" customHeight="1">
      <c r="A133" s="38"/>
      <c r="B133" s="39"/>
      <c r="C133" s="93" t="s">
        <v>129</v>
      </c>
      <c r="D133" s="38"/>
      <c r="E133" s="38"/>
      <c r="F133" s="38"/>
      <c r="G133" s="38"/>
      <c r="H133" s="38"/>
      <c r="I133" s="38"/>
      <c r="J133" s="162">
        <f>BK133</f>
        <v>0</v>
      </c>
      <c r="K133" s="38"/>
      <c r="L133" s="39"/>
      <c r="M133" s="89"/>
      <c r="N133" s="73"/>
      <c r="O133" s="90"/>
      <c r="P133" s="163">
        <f>P134+P323+P386+P402</f>
        <v>0</v>
      </c>
      <c r="Q133" s="90"/>
      <c r="R133" s="163">
        <f>R134+R323+R386+R402</f>
        <v>38.585099160000006</v>
      </c>
      <c r="S133" s="90"/>
      <c r="T133" s="164">
        <f>T134+T323+T386+T402</f>
        <v>59.112370000000006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9" t="s">
        <v>75</v>
      </c>
      <c r="AU133" s="19" t="s">
        <v>103</v>
      </c>
      <c r="BK133" s="165">
        <f>BK134+BK323+BK386+BK402</f>
        <v>0</v>
      </c>
    </row>
    <row r="134" s="12" customFormat="1" ht="25.92" customHeight="1">
      <c r="A134" s="12"/>
      <c r="B134" s="166"/>
      <c r="C134" s="12"/>
      <c r="D134" s="167" t="s">
        <v>75</v>
      </c>
      <c r="E134" s="168" t="s">
        <v>130</v>
      </c>
      <c r="F134" s="168" t="s">
        <v>131</v>
      </c>
      <c r="G134" s="12"/>
      <c r="H134" s="12"/>
      <c r="I134" s="169"/>
      <c r="J134" s="170">
        <f>BK134</f>
        <v>0</v>
      </c>
      <c r="K134" s="12"/>
      <c r="L134" s="166"/>
      <c r="M134" s="171"/>
      <c r="N134" s="172"/>
      <c r="O134" s="172"/>
      <c r="P134" s="173">
        <f>P135+P143+P216+P308+P318</f>
        <v>0</v>
      </c>
      <c r="Q134" s="172"/>
      <c r="R134" s="173">
        <f>R135+R143+R216+R308+R318</f>
        <v>38.104113400000003</v>
      </c>
      <c r="S134" s="172"/>
      <c r="T134" s="174">
        <f>T135+T143+T216+T308+T318</f>
        <v>58.973020000000005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7" t="s">
        <v>83</v>
      </c>
      <c r="AT134" s="175" t="s">
        <v>75</v>
      </c>
      <c r="AU134" s="175" t="s">
        <v>76</v>
      </c>
      <c r="AY134" s="167" t="s">
        <v>132</v>
      </c>
      <c r="BK134" s="176">
        <f>BK135+BK143+BK216+BK308+BK318</f>
        <v>0</v>
      </c>
    </row>
    <row r="135" s="12" customFormat="1" ht="22.8" customHeight="1">
      <c r="A135" s="12"/>
      <c r="B135" s="166"/>
      <c r="C135" s="12"/>
      <c r="D135" s="167" t="s">
        <v>75</v>
      </c>
      <c r="E135" s="177" t="s">
        <v>133</v>
      </c>
      <c r="F135" s="177" t="s">
        <v>134</v>
      </c>
      <c r="G135" s="12"/>
      <c r="H135" s="12"/>
      <c r="I135" s="169"/>
      <c r="J135" s="178">
        <f>BK135</f>
        <v>0</v>
      </c>
      <c r="K135" s="12"/>
      <c r="L135" s="166"/>
      <c r="M135" s="171"/>
      <c r="N135" s="172"/>
      <c r="O135" s="172"/>
      <c r="P135" s="173">
        <f>SUM(P136:P142)</f>
        <v>0</v>
      </c>
      <c r="Q135" s="172"/>
      <c r="R135" s="173">
        <f>SUM(R136:R142)</f>
        <v>24.905925000000003</v>
      </c>
      <c r="S135" s="172"/>
      <c r="T135" s="174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7" t="s">
        <v>83</v>
      </c>
      <c r="AT135" s="175" t="s">
        <v>75</v>
      </c>
      <c r="AU135" s="175" t="s">
        <v>83</v>
      </c>
      <c r="AY135" s="167" t="s">
        <v>132</v>
      </c>
      <c r="BK135" s="176">
        <f>SUM(BK136:BK142)</f>
        <v>0</v>
      </c>
    </row>
    <row r="136" s="2" customFormat="1">
      <c r="A136" s="38"/>
      <c r="B136" s="179"/>
      <c r="C136" s="180" t="s">
        <v>83</v>
      </c>
      <c r="D136" s="180" t="s">
        <v>135</v>
      </c>
      <c r="E136" s="181" t="s">
        <v>136</v>
      </c>
      <c r="F136" s="182" t="s">
        <v>137</v>
      </c>
      <c r="G136" s="183" t="s">
        <v>138</v>
      </c>
      <c r="H136" s="184">
        <v>13.050000000000001</v>
      </c>
      <c r="I136" s="185"/>
      <c r="J136" s="186">
        <f>ROUND(I136*H136,2)</f>
        <v>0</v>
      </c>
      <c r="K136" s="182" t="s">
        <v>139</v>
      </c>
      <c r="L136" s="39"/>
      <c r="M136" s="187" t="s">
        <v>1</v>
      </c>
      <c r="N136" s="188" t="s">
        <v>41</v>
      </c>
      <c r="O136" s="77"/>
      <c r="P136" s="189">
        <f>O136*H136</f>
        <v>0</v>
      </c>
      <c r="Q136" s="189">
        <v>1.9085000000000001</v>
      </c>
      <c r="R136" s="189">
        <f>Q136*H136</f>
        <v>24.905925000000003</v>
      </c>
      <c r="S136" s="189">
        <v>0</v>
      </c>
      <c r="T136" s="19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191" t="s">
        <v>140</v>
      </c>
      <c r="AT136" s="191" t="s">
        <v>135</v>
      </c>
      <c r="AU136" s="191" t="s">
        <v>85</v>
      </c>
      <c r="AY136" s="19" t="s">
        <v>132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83</v>
      </c>
      <c r="BK136" s="192">
        <f>ROUND(I136*H136,2)</f>
        <v>0</v>
      </c>
      <c r="BL136" s="19" t="s">
        <v>140</v>
      </c>
      <c r="BM136" s="191" t="s">
        <v>141</v>
      </c>
    </row>
    <row r="137" s="2" customFormat="1">
      <c r="A137" s="38"/>
      <c r="B137" s="39"/>
      <c r="C137" s="38"/>
      <c r="D137" s="193" t="s">
        <v>142</v>
      </c>
      <c r="E137" s="38"/>
      <c r="F137" s="194" t="s">
        <v>143</v>
      </c>
      <c r="G137" s="38"/>
      <c r="H137" s="38"/>
      <c r="I137" s="195"/>
      <c r="J137" s="38"/>
      <c r="K137" s="38"/>
      <c r="L137" s="39"/>
      <c r="M137" s="196"/>
      <c r="N137" s="197"/>
      <c r="O137" s="77"/>
      <c r="P137" s="77"/>
      <c r="Q137" s="77"/>
      <c r="R137" s="77"/>
      <c r="S137" s="77"/>
      <c r="T137" s="7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9" t="s">
        <v>142</v>
      </c>
      <c r="AU137" s="19" t="s">
        <v>85</v>
      </c>
    </row>
    <row r="138" s="13" customFormat="1">
      <c r="A138" s="13"/>
      <c r="B138" s="198"/>
      <c r="C138" s="13"/>
      <c r="D138" s="193" t="s">
        <v>144</v>
      </c>
      <c r="E138" s="199" t="s">
        <v>1</v>
      </c>
      <c r="F138" s="200" t="s">
        <v>145</v>
      </c>
      <c r="G138" s="13"/>
      <c r="H138" s="199" t="s">
        <v>1</v>
      </c>
      <c r="I138" s="201"/>
      <c r="J138" s="13"/>
      <c r="K138" s="13"/>
      <c r="L138" s="198"/>
      <c r="M138" s="202"/>
      <c r="N138" s="203"/>
      <c r="O138" s="203"/>
      <c r="P138" s="203"/>
      <c r="Q138" s="203"/>
      <c r="R138" s="203"/>
      <c r="S138" s="203"/>
      <c r="T138" s="20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9" t="s">
        <v>144</v>
      </c>
      <c r="AU138" s="199" t="s">
        <v>85</v>
      </c>
      <c r="AV138" s="13" t="s">
        <v>83</v>
      </c>
      <c r="AW138" s="13" t="s">
        <v>32</v>
      </c>
      <c r="AX138" s="13" t="s">
        <v>76</v>
      </c>
      <c r="AY138" s="199" t="s">
        <v>132</v>
      </c>
    </row>
    <row r="139" s="13" customFormat="1">
      <c r="A139" s="13"/>
      <c r="B139" s="198"/>
      <c r="C139" s="13"/>
      <c r="D139" s="193" t="s">
        <v>144</v>
      </c>
      <c r="E139" s="199" t="s">
        <v>1</v>
      </c>
      <c r="F139" s="200" t="s">
        <v>146</v>
      </c>
      <c r="G139" s="13"/>
      <c r="H139" s="199" t="s">
        <v>1</v>
      </c>
      <c r="I139" s="201"/>
      <c r="J139" s="13"/>
      <c r="K139" s="13"/>
      <c r="L139" s="198"/>
      <c r="M139" s="202"/>
      <c r="N139" s="203"/>
      <c r="O139" s="203"/>
      <c r="P139" s="203"/>
      <c r="Q139" s="203"/>
      <c r="R139" s="203"/>
      <c r="S139" s="203"/>
      <c r="T139" s="20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9" t="s">
        <v>144</v>
      </c>
      <c r="AU139" s="199" t="s">
        <v>85</v>
      </c>
      <c r="AV139" s="13" t="s">
        <v>83</v>
      </c>
      <c r="AW139" s="13" t="s">
        <v>32</v>
      </c>
      <c r="AX139" s="13" t="s">
        <v>76</v>
      </c>
      <c r="AY139" s="199" t="s">
        <v>132</v>
      </c>
    </row>
    <row r="140" s="14" customFormat="1">
      <c r="A140" s="14"/>
      <c r="B140" s="205"/>
      <c r="C140" s="14"/>
      <c r="D140" s="193" t="s">
        <v>144</v>
      </c>
      <c r="E140" s="206" t="s">
        <v>1</v>
      </c>
      <c r="F140" s="207" t="s">
        <v>147</v>
      </c>
      <c r="G140" s="14"/>
      <c r="H140" s="208">
        <v>13.050000000000001</v>
      </c>
      <c r="I140" s="209"/>
      <c r="J140" s="14"/>
      <c r="K140" s="14"/>
      <c r="L140" s="205"/>
      <c r="M140" s="210"/>
      <c r="N140" s="211"/>
      <c r="O140" s="211"/>
      <c r="P140" s="211"/>
      <c r="Q140" s="211"/>
      <c r="R140" s="211"/>
      <c r="S140" s="211"/>
      <c r="T140" s="21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6" t="s">
        <v>144</v>
      </c>
      <c r="AU140" s="206" t="s">
        <v>85</v>
      </c>
      <c r="AV140" s="14" t="s">
        <v>85</v>
      </c>
      <c r="AW140" s="14" t="s">
        <v>32</v>
      </c>
      <c r="AX140" s="14" t="s">
        <v>76</v>
      </c>
      <c r="AY140" s="206" t="s">
        <v>132</v>
      </c>
    </row>
    <row r="141" s="15" customFormat="1">
      <c r="A141" s="15"/>
      <c r="B141" s="213"/>
      <c r="C141" s="15"/>
      <c r="D141" s="193" t="s">
        <v>144</v>
      </c>
      <c r="E141" s="214" t="s">
        <v>1</v>
      </c>
      <c r="F141" s="215" t="s">
        <v>148</v>
      </c>
      <c r="G141" s="15"/>
      <c r="H141" s="216">
        <v>13.050000000000001</v>
      </c>
      <c r="I141" s="217"/>
      <c r="J141" s="15"/>
      <c r="K141" s="15"/>
      <c r="L141" s="213"/>
      <c r="M141" s="218"/>
      <c r="N141" s="219"/>
      <c r="O141" s="219"/>
      <c r="P141" s="219"/>
      <c r="Q141" s="219"/>
      <c r="R141" s="219"/>
      <c r="S141" s="219"/>
      <c r="T141" s="220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14" t="s">
        <v>144</v>
      </c>
      <c r="AU141" s="214" t="s">
        <v>85</v>
      </c>
      <c r="AV141" s="15" t="s">
        <v>133</v>
      </c>
      <c r="AW141" s="15" t="s">
        <v>32</v>
      </c>
      <c r="AX141" s="15" t="s">
        <v>76</v>
      </c>
      <c r="AY141" s="214" t="s">
        <v>132</v>
      </c>
    </row>
    <row r="142" s="16" customFormat="1">
      <c r="A142" s="16"/>
      <c r="B142" s="221"/>
      <c r="C142" s="16"/>
      <c r="D142" s="193" t="s">
        <v>144</v>
      </c>
      <c r="E142" s="222" t="s">
        <v>1</v>
      </c>
      <c r="F142" s="223" t="s">
        <v>149</v>
      </c>
      <c r="G142" s="16"/>
      <c r="H142" s="224">
        <v>13.050000000000001</v>
      </c>
      <c r="I142" s="225"/>
      <c r="J142" s="16"/>
      <c r="K142" s="16"/>
      <c r="L142" s="221"/>
      <c r="M142" s="226"/>
      <c r="N142" s="227"/>
      <c r="O142" s="227"/>
      <c r="P142" s="227"/>
      <c r="Q142" s="227"/>
      <c r="R142" s="227"/>
      <c r="S142" s="227"/>
      <c r="T142" s="228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222" t="s">
        <v>144</v>
      </c>
      <c r="AU142" s="222" t="s">
        <v>85</v>
      </c>
      <c r="AV142" s="16" t="s">
        <v>140</v>
      </c>
      <c r="AW142" s="16" t="s">
        <v>32</v>
      </c>
      <c r="AX142" s="16" t="s">
        <v>83</v>
      </c>
      <c r="AY142" s="222" t="s">
        <v>132</v>
      </c>
    </row>
    <row r="143" s="12" customFormat="1" ht="22.8" customHeight="1">
      <c r="A143" s="12"/>
      <c r="B143" s="166"/>
      <c r="C143" s="12"/>
      <c r="D143" s="167" t="s">
        <v>75</v>
      </c>
      <c r="E143" s="177" t="s">
        <v>150</v>
      </c>
      <c r="F143" s="177" t="s">
        <v>151</v>
      </c>
      <c r="G143" s="12"/>
      <c r="H143" s="12"/>
      <c r="I143" s="169"/>
      <c r="J143" s="178">
        <f>BK143</f>
        <v>0</v>
      </c>
      <c r="K143" s="12"/>
      <c r="L143" s="166"/>
      <c r="M143" s="171"/>
      <c r="N143" s="172"/>
      <c r="O143" s="172"/>
      <c r="P143" s="173">
        <f>SUM(P144:P215)</f>
        <v>0</v>
      </c>
      <c r="Q143" s="172"/>
      <c r="R143" s="173">
        <f>SUM(R144:R215)</f>
        <v>13.182528399999999</v>
      </c>
      <c r="S143" s="172"/>
      <c r="T143" s="174">
        <f>SUM(T144:T215)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7" t="s">
        <v>83</v>
      </c>
      <c r="AT143" s="175" t="s">
        <v>75</v>
      </c>
      <c r="AU143" s="175" t="s">
        <v>83</v>
      </c>
      <c r="AY143" s="167" t="s">
        <v>132</v>
      </c>
      <c r="BK143" s="176">
        <f>SUM(BK144:BK215)</f>
        <v>0</v>
      </c>
    </row>
    <row r="144" s="2" customFormat="1">
      <c r="A144" s="38"/>
      <c r="B144" s="179"/>
      <c r="C144" s="180" t="s">
        <v>85</v>
      </c>
      <c r="D144" s="180" t="s">
        <v>135</v>
      </c>
      <c r="E144" s="181" t="s">
        <v>152</v>
      </c>
      <c r="F144" s="182" t="s">
        <v>153</v>
      </c>
      <c r="G144" s="183" t="s">
        <v>154</v>
      </c>
      <c r="H144" s="184">
        <v>99.248000000000005</v>
      </c>
      <c r="I144" s="185"/>
      <c r="J144" s="186">
        <f>ROUND(I144*H144,2)</f>
        <v>0</v>
      </c>
      <c r="K144" s="182" t="s">
        <v>139</v>
      </c>
      <c r="L144" s="39"/>
      <c r="M144" s="187" t="s">
        <v>1</v>
      </c>
      <c r="N144" s="188" t="s">
        <v>41</v>
      </c>
      <c r="O144" s="77"/>
      <c r="P144" s="189">
        <f>O144*H144</f>
        <v>0</v>
      </c>
      <c r="Q144" s="189">
        <v>0.0040000000000000001</v>
      </c>
      <c r="R144" s="189">
        <f>Q144*H144</f>
        <v>0.39699200000000001</v>
      </c>
      <c r="S144" s="189">
        <v>0</v>
      </c>
      <c r="T144" s="19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191" t="s">
        <v>140</v>
      </c>
      <c r="AT144" s="191" t="s">
        <v>135</v>
      </c>
      <c r="AU144" s="191" t="s">
        <v>85</v>
      </c>
      <c r="AY144" s="19" t="s">
        <v>132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83</v>
      </c>
      <c r="BK144" s="192">
        <f>ROUND(I144*H144,2)</f>
        <v>0</v>
      </c>
      <c r="BL144" s="19" t="s">
        <v>140</v>
      </c>
      <c r="BM144" s="191" t="s">
        <v>155</v>
      </c>
    </row>
    <row r="145" s="2" customFormat="1">
      <c r="A145" s="38"/>
      <c r="B145" s="39"/>
      <c r="C145" s="38"/>
      <c r="D145" s="193" t="s">
        <v>142</v>
      </c>
      <c r="E145" s="38"/>
      <c r="F145" s="194" t="s">
        <v>156</v>
      </c>
      <c r="G145" s="38"/>
      <c r="H145" s="38"/>
      <c r="I145" s="195"/>
      <c r="J145" s="38"/>
      <c r="K145" s="38"/>
      <c r="L145" s="39"/>
      <c r="M145" s="196"/>
      <c r="N145" s="197"/>
      <c r="O145" s="77"/>
      <c r="P145" s="77"/>
      <c r="Q145" s="77"/>
      <c r="R145" s="77"/>
      <c r="S145" s="77"/>
      <c r="T145" s="7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9" t="s">
        <v>142</v>
      </c>
      <c r="AU145" s="19" t="s">
        <v>85</v>
      </c>
    </row>
    <row r="146" s="13" customFormat="1">
      <c r="A146" s="13"/>
      <c r="B146" s="198"/>
      <c r="C146" s="13"/>
      <c r="D146" s="193" t="s">
        <v>144</v>
      </c>
      <c r="E146" s="199" t="s">
        <v>1</v>
      </c>
      <c r="F146" s="200" t="s">
        <v>157</v>
      </c>
      <c r="G146" s="13"/>
      <c r="H146" s="199" t="s">
        <v>1</v>
      </c>
      <c r="I146" s="201"/>
      <c r="J146" s="13"/>
      <c r="K146" s="13"/>
      <c r="L146" s="198"/>
      <c r="M146" s="202"/>
      <c r="N146" s="203"/>
      <c r="O146" s="203"/>
      <c r="P146" s="203"/>
      <c r="Q146" s="203"/>
      <c r="R146" s="203"/>
      <c r="S146" s="203"/>
      <c r="T146" s="20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9" t="s">
        <v>144</v>
      </c>
      <c r="AU146" s="199" t="s">
        <v>85</v>
      </c>
      <c r="AV146" s="13" t="s">
        <v>83</v>
      </c>
      <c r="AW146" s="13" t="s">
        <v>32</v>
      </c>
      <c r="AX146" s="13" t="s">
        <v>76</v>
      </c>
      <c r="AY146" s="199" t="s">
        <v>132</v>
      </c>
    </row>
    <row r="147" s="14" customFormat="1">
      <c r="A147" s="14"/>
      <c r="B147" s="205"/>
      <c r="C147" s="14"/>
      <c r="D147" s="193" t="s">
        <v>144</v>
      </c>
      <c r="E147" s="206" t="s">
        <v>1</v>
      </c>
      <c r="F147" s="207" t="s">
        <v>158</v>
      </c>
      <c r="G147" s="14"/>
      <c r="H147" s="208">
        <v>49.923999999999999</v>
      </c>
      <c r="I147" s="209"/>
      <c r="J147" s="14"/>
      <c r="K147" s="14"/>
      <c r="L147" s="205"/>
      <c r="M147" s="210"/>
      <c r="N147" s="211"/>
      <c r="O147" s="211"/>
      <c r="P147" s="211"/>
      <c r="Q147" s="211"/>
      <c r="R147" s="211"/>
      <c r="S147" s="211"/>
      <c r="T147" s="21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6" t="s">
        <v>144</v>
      </c>
      <c r="AU147" s="206" t="s">
        <v>85</v>
      </c>
      <c r="AV147" s="14" t="s">
        <v>85</v>
      </c>
      <c r="AW147" s="14" t="s">
        <v>32</v>
      </c>
      <c r="AX147" s="14" t="s">
        <v>76</v>
      </c>
      <c r="AY147" s="206" t="s">
        <v>132</v>
      </c>
    </row>
    <row r="148" s="14" customFormat="1">
      <c r="A148" s="14"/>
      <c r="B148" s="205"/>
      <c r="C148" s="14"/>
      <c r="D148" s="193" t="s">
        <v>144</v>
      </c>
      <c r="E148" s="206" t="s">
        <v>1</v>
      </c>
      <c r="F148" s="207" t="s">
        <v>159</v>
      </c>
      <c r="G148" s="14"/>
      <c r="H148" s="208">
        <v>49.323999999999998</v>
      </c>
      <c r="I148" s="209"/>
      <c r="J148" s="14"/>
      <c r="K148" s="14"/>
      <c r="L148" s="205"/>
      <c r="M148" s="210"/>
      <c r="N148" s="211"/>
      <c r="O148" s="211"/>
      <c r="P148" s="211"/>
      <c r="Q148" s="211"/>
      <c r="R148" s="211"/>
      <c r="S148" s="211"/>
      <c r="T148" s="21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6" t="s">
        <v>144</v>
      </c>
      <c r="AU148" s="206" t="s">
        <v>85</v>
      </c>
      <c r="AV148" s="14" t="s">
        <v>85</v>
      </c>
      <c r="AW148" s="14" t="s">
        <v>32</v>
      </c>
      <c r="AX148" s="14" t="s">
        <v>76</v>
      </c>
      <c r="AY148" s="206" t="s">
        <v>132</v>
      </c>
    </row>
    <row r="149" s="15" customFormat="1">
      <c r="A149" s="15"/>
      <c r="B149" s="213"/>
      <c r="C149" s="15"/>
      <c r="D149" s="193" t="s">
        <v>144</v>
      </c>
      <c r="E149" s="214" t="s">
        <v>1</v>
      </c>
      <c r="F149" s="215" t="s">
        <v>148</v>
      </c>
      <c r="G149" s="15"/>
      <c r="H149" s="216">
        <v>99.24799999999999</v>
      </c>
      <c r="I149" s="217"/>
      <c r="J149" s="15"/>
      <c r="K149" s="15"/>
      <c r="L149" s="213"/>
      <c r="M149" s="218"/>
      <c r="N149" s="219"/>
      <c r="O149" s="219"/>
      <c r="P149" s="219"/>
      <c r="Q149" s="219"/>
      <c r="R149" s="219"/>
      <c r="S149" s="219"/>
      <c r="T149" s="22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14" t="s">
        <v>144</v>
      </c>
      <c r="AU149" s="214" t="s">
        <v>85</v>
      </c>
      <c r="AV149" s="15" t="s">
        <v>133</v>
      </c>
      <c r="AW149" s="15" t="s">
        <v>32</v>
      </c>
      <c r="AX149" s="15" t="s">
        <v>76</v>
      </c>
      <c r="AY149" s="214" t="s">
        <v>132</v>
      </c>
    </row>
    <row r="150" s="16" customFormat="1">
      <c r="A150" s="16"/>
      <c r="B150" s="221"/>
      <c r="C150" s="16"/>
      <c r="D150" s="193" t="s">
        <v>144</v>
      </c>
      <c r="E150" s="222" t="s">
        <v>1</v>
      </c>
      <c r="F150" s="223" t="s">
        <v>149</v>
      </c>
      <c r="G150" s="16"/>
      <c r="H150" s="224">
        <v>99.24799999999999</v>
      </c>
      <c r="I150" s="225"/>
      <c r="J150" s="16"/>
      <c r="K150" s="16"/>
      <c r="L150" s="221"/>
      <c r="M150" s="226"/>
      <c r="N150" s="227"/>
      <c r="O150" s="227"/>
      <c r="P150" s="227"/>
      <c r="Q150" s="227"/>
      <c r="R150" s="227"/>
      <c r="S150" s="227"/>
      <c r="T150" s="228"/>
      <c r="U150" s="16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T150" s="222" t="s">
        <v>144</v>
      </c>
      <c r="AU150" s="222" t="s">
        <v>85</v>
      </c>
      <c r="AV150" s="16" t="s">
        <v>140</v>
      </c>
      <c r="AW150" s="16" t="s">
        <v>32</v>
      </c>
      <c r="AX150" s="16" t="s">
        <v>83</v>
      </c>
      <c r="AY150" s="222" t="s">
        <v>132</v>
      </c>
    </row>
    <row r="151" s="2" customFormat="1">
      <c r="A151" s="38"/>
      <c r="B151" s="179"/>
      <c r="C151" s="180" t="s">
        <v>133</v>
      </c>
      <c r="D151" s="180" t="s">
        <v>135</v>
      </c>
      <c r="E151" s="181" t="s">
        <v>160</v>
      </c>
      <c r="F151" s="182" t="s">
        <v>161</v>
      </c>
      <c r="G151" s="183" t="s">
        <v>154</v>
      </c>
      <c r="H151" s="184">
        <v>249.62000000000001</v>
      </c>
      <c r="I151" s="185"/>
      <c r="J151" s="186">
        <f>ROUND(I151*H151,2)</f>
        <v>0</v>
      </c>
      <c r="K151" s="182" t="s">
        <v>139</v>
      </c>
      <c r="L151" s="39"/>
      <c r="M151" s="187" t="s">
        <v>1</v>
      </c>
      <c r="N151" s="188" t="s">
        <v>41</v>
      </c>
      <c r="O151" s="77"/>
      <c r="P151" s="189">
        <f>O151*H151</f>
        <v>0</v>
      </c>
      <c r="Q151" s="189">
        <v>0.051220000000000002</v>
      </c>
      <c r="R151" s="189">
        <f>Q151*H151</f>
        <v>12.7855364</v>
      </c>
      <c r="S151" s="189">
        <v>0</v>
      </c>
      <c r="T151" s="19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191" t="s">
        <v>140</v>
      </c>
      <c r="AT151" s="191" t="s">
        <v>135</v>
      </c>
      <c r="AU151" s="191" t="s">
        <v>85</v>
      </c>
      <c r="AY151" s="19" t="s">
        <v>132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83</v>
      </c>
      <c r="BK151" s="192">
        <f>ROUND(I151*H151,2)</f>
        <v>0</v>
      </c>
      <c r="BL151" s="19" t="s">
        <v>140</v>
      </c>
      <c r="BM151" s="191" t="s">
        <v>162</v>
      </c>
    </row>
    <row r="152" s="2" customFormat="1">
      <c r="A152" s="38"/>
      <c r="B152" s="39"/>
      <c r="C152" s="38"/>
      <c r="D152" s="193" t="s">
        <v>142</v>
      </c>
      <c r="E152" s="38"/>
      <c r="F152" s="194" t="s">
        <v>163</v>
      </c>
      <c r="G152" s="38"/>
      <c r="H152" s="38"/>
      <c r="I152" s="195"/>
      <c r="J152" s="38"/>
      <c r="K152" s="38"/>
      <c r="L152" s="39"/>
      <c r="M152" s="196"/>
      <c r="N152" s="197"/>
      <c r="O152" s="77"/>
      <c r="P152" s="77"/>
      <c r="Q152" s="77"/>
      <c r="R152" s="77"/>
      <c r="S152" s="77"/>
      <c r="T152" s="78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9" t="s">
        <v>142</v>
      </c>
      <c r="AU152" s="19" t="s">
        <v>85</v>
      </c>
    </row>
    <row r="153" s="13" customFormat="1">
      <c r="A153" s="13"/>
      <c r="B153" s="198"/>
      <c r="C153" s="13"/>
      <c r="D153" s="193" t="s">
        <v>144</v>
      </c>
      <c r="E153" s="199" t="s">
        <v>1</v>
      </c>
      <c r="F153" s="200" t="s">
        <v>164</v>
      </c>
      <c r="G153" s="13"/>
      <c r="H153" s="199" t="s">
        <v>1</v>
      </c>
      <c r="I153" s="201"/>
      <c r="J153" s="13"/>
      <c r="K153" s="13"/>
      <c r="L153" s="198"/>
      <c r="M153" s="202"/>
      <c r="N153" s="203"/>
      <c r="O153" s="203"/>
      <c r="P153" s="203"/>
      <c r="Q153" s="203"/>
      <c r="R153" s="203"/>
      <c r="S153" s="203"/>
      <c r="T153" s="20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9" t="s">
        <v>144</v>
      </c>
      <c r="AU153" s="199" t="s">
        <v>85</v>
      </c>
      <c r="AV153" s="13" t="s">
        <v>83</v>
      </c>
      <c r="AW153" s="13" t="s">
        <v>32</v>
      </c>
      <c r="AX153" s="13" t="s">
        <v>76</v>
      </c>
      <c r="AY153" s="199" t="s">
        <v>132</v>
      </c>
    </row>
    <row r="154" s="13" customFormat="1">
      <c r="A154" s="13"/>
      <c r="B154" s="198"/>
      <c r="C154" s="13"/>
      <c r="D154" s="193" t="s">
        <v>144</v>
      </c>
      <c r="E154" s="199" t="s">
        <v>1</v>
      </c>
      <c r="F154" s="200" t="s">
        <v>165</v>
      </c>
      <c r="G154" s="13"/>
      <c r="H154" s="199" t="s">
        <v>1</v>
      </c>
      <c r="I154" s="201"/>
      <c r="J154" s="13"/>
      <c r="K154" s="13"/>
      <c r="L154" s="198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144</v>
      </c>
      <c r="AU154" s="199" t="s">
        <v>85</v>
      </c>
      <c r="AV154" s="13" t="s">
        <v>83</v>
      </c>
      <c r="AW154" s="13" t="s">
        <v>32</v>
      </c>
      <c r="AX154" s="13" t="s">
        <v>76</v>
      </c>
      <c r="AY154" s="199" t="s">
        <v>132</v>
      </c>
    </row>
    <row r="155" s="13" customFormat="1">
      <c r="A155" s="13"/>
      <c r="B155" s="198"/>
      <c r="C155" s="13"/>
      <c r="D155" s="193" t="s">
        <v>144</v>
      </c>
      <c r="E155" s="199" t="s">
        <v>1</v>
      </c>
      <c r="F155" s="200" t="s">
        <v>146</v>
      </c>
      <c r="G155" s="13"/>
      <c r="H155" s="199" t="s">
        <v>1</v>
      </c>
      <c r="I155" s="201"/>
      <c r="J155" s="13"/>
      <c r="K155" s="13"/>
      <c r="L155" s="198"/>
      <c r="M155" s="202"/>
      <c r="N155" s="203"/>
      <c r="O155" s="203"/>
      <c r="P155" s="203"/>
      <c r="Q155" s="203"/>
      <c r="R155" s="203"/>
      <c r="S155" s="203"/>
      <c r="T155" s="20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144</v>
      </c>
      <c r="AU155" s="199" t="s">
        <v>85</v>
      </c>
      <c r="AV155" s="13" t="s">
        <v>83</v>
      </c>
      <c r="AW155" s="13" t="s">
        <v>32</v>
      </c>
      <c r="AX155" s="13" t="s">
        <v>76</v>
      </c>
      <c r="AY155" s="199" t="s">
        <v>132</v>
      </c>
    </row>
    <row r="156" s="14" customFormat="1">
      <c r="A156" s="14"/>
      <c r="B156" s="205"/>
      <c r="C156" s="14"/>
      <c r="D156" s="193" t="s">
        <v>144</v>
      </c>
      <c r="E156" s="206" t="s">
        <v>1</v>
      </c>
      <c r="F156" s="207" t="s">
        <v>166</v>
      </c>
      <c r="G156" s="14"/>
      <c r="H156" s="208">
        <v>283.64999999999998</v>
      </c>
      <c r="I156" s="209"/>
      <c r="J156" s="14"/>
      <c r="K156" s="14"/>
      <c r="L156" s="205"/>
      <c r="M156" s="210"/>
      <c r="N156" s="211"/>
      <c r="O156" s="211"/>
      <c r="P156" s="211"/>
      <c r="Q156" s="211"/>
      <c r="R156" s="211"/>
      <c r="S156" s="211"/>
      <c r="T156" s="21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6" t="s">
        <v>144</v>
      </c>
      <c r="AU156" s="206" t="s">
        <v>85</v>
      </c>
      <c r="AV156" s="14" t="s">
        <v>85</v>
      </c>
      <c r="AW156" s="14" t="s">
        <v>32</v>
      </c>
      <c r="AX156" s="14" t="s">
        <v>76</v>
      </c>
      <c r="AY156" s="206" t="s">
        <v>132</v>
      </c>
    </row>
    <row r="157" s="14" customFormat="1">
      <c r="A157" s="14"/>
      <c r="B157" s="205"/>
      <c r="C157" s="14"/>
      <c r="D157" s="193" t="s">
        <v>144</v>
      </c>
      <c r="E157" s="206" t="s">
        <v>1</v>
      </c>
      <c r="F157" s="207" t="s">
        <v>167</v>
      </c>
      <c r="G157" s="14"/>
      <c r="H157" s="208">
        <v>-21.16</v>
      </c>
      <c r="I157" s="209"/>
      <c r="J157" s="14"/>
      <c r="K157" s="14"/>
      <c r="L157" s="205"/>
      <c r="M157" s="210"/>
      <c r="N157" s="211"/>
      <c r="O157" s="211"/>
      <c r="P157" s="211"/>
      <c r="Q157" s="211"/>
      <c r="R157" s="211"/>
      <c r="S157" s="211"/>
      <c r="T157" s="21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6" t="s">
        <v>144</v>
      </c>
      <c r="AU157" s="206" t="s">
        <v>85</v>
      </c>
      <c r="AV157" s="14" t="s">
        <v>85</v>
      </c>
      <c r="AW157" s="14" t="s">
        <v>32</v>
      </c>
      <c r="AX157" s="14" t="s">
        <v>76</v>
      </c>
      <c r="AY157" s="206" t="s">
        <v>132</v>
      </c>
    </row>
    <row r="158" s="14" customFormat="1">
      <c r="A158" s="14"/>
      <c r="B158" s="205"/>
      <c r="C158" s="14"/>
      <c r="D158" s="193" t="s">
        <v>144</v>
      </c>
      <c r="E158" s="206" t="s">
        <v>1</v>
      </c>
      <c r="F158" s="207" t="s">
        <v>168</v>
      </c>
      <c r="G158" s="14"/>
      <c r="H158" s="208">
        <v>-12.869999999999999</v>
      </c>
      <c r="I158" s="209"/>
      <c r="J158" s="14"/>
      <c r="K158" s="14"/>
      <c r="L158" s="205"/>
      <c r="M158" s="210"/>
      <c r="N158" s="211"/>
      <c r="O158" s="211"/>
      <c r="P158" s="211"/>
      <c r="Q158" s="211"/>
      <c r="R158" s="211"/>
      <c r="S158" s="211"/>
      <c r="T158" s="21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6" t="s">
        <v>144</v>
      </c>
      <c r="AU158" s="206" t="s">
        <v>85</v>
      </c>
      <c r="AV158" s="14" t="s">
        <v>85</v>
      </c>
      <c r="AW158" s="14" t="s">
        <v>32</v>
      </c>
      <c r="AX158" s="14" t="s">
        <v>76</v>
      </c>
      <c r="AY158" s="206" t="s">
        <v>132</v>
      </c>
    </row>
    <row r="159" s="15" customFormat="1">
      <c r="A159" s="15"/>
      <c r="B159" s="213"/>
      <c r="C159" s="15"/>
      <c r="D159" s="193" t="s">
        <v>144</v>
      </c>
      <c r="E159" s="214" t="s">
        <v>1</v>
      </c>
      <c r="F159" s="215" t="s">
        <v>148</v>
      </c>
      <c r="G159" s="15"/>
      <c r="H159" s="216">
        <v>249.61999999999995</v>
      </c>
      <c r="I159" s="217"/>
      <c r="J159" s="15"/>
      <c r="K159" s="15"/>
      <c r="L159" s="213"/>
      <c r="M159" s="218"/>
      <c r="N159" s="219"/>
      <c r="O159" s="219"/>
      <c r="P159" s="219"/>
      <c r="Q159" s="219"/>
      <c r="R159" s="219"/>
      <c r="S159" s="219"/>
      <c r="T159" s="22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4" t="s">
        <v>144</v>
      </c>
      <c r="AU159" s="214" t="s">
        <v>85</v>
      </c>
      <c r="AV159" s="15" t="s">
        <v>133</v>
      </c>
      <c r="AW159" s="15" t="s">
        <v>32</v>
      </c>
      <c r="AX159" s="15" t="s">
        <v>76</v>
      </c>
      <c r="AY159" s="214" t="s">
        <v>132</v>
      </c>
    </row>
    <row r="160" s="16" customFormat="1">
      <c r="A160" s="16"/>
      <c r="B160" s="221"/>
      <c r="C160" s="16"/>
      <c r="D160" s="193" t="s">
        <v>144</v>
      </c>
      <c r="E160" s="222" t="s">
        <v>1</v>
      </c>
      <c r="F160" s="223" t="s">
        <v>149</v>
      </c>
      <c r="G160" s="16"/>
      <c r="H160" s="224">
        <v>249.61999999999995</v>
      </c>
      <c r="I160" s="225"/>
      <c r="J160" s="16"/>
      <c r="K160" s="16"/>
      <c r="L160" s="221"/>
      <c r="M160" s="226"/>
      <c r="N160" s="227"/>
      <c r="O160" s="227"/>
      <c r="P160" s="227"/>
      <c r="Q160" s="227"/>
      <c r="R160" s="227"/>
      <c r="S160" s="227"/>
      <c r="T160" s="228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22" t="s">
        <v>144</v>
      </c>
      <c r="AU160" s="222" t="s">
        <v>85</v>
      </c>
      <c r="AV160" s="16" t="s">
        <v>140</v>
      </c>
      <c r="AW160" s="16" t="s">
        <v>32</v>
      </c>
      <c r="AX160" s="16" t="s">
        <v>83</v>
      </c>
      <c r="AY160" s="222" t="s">
        <v>132</v>
      </c>
    </row>
    <row r="161" s="2" customFormat="1">
      <c r="A161" s="38"/>
      <c r="B161" s="179"/>
      <c r="C161" s="180" t="s">
        <v>140</v>
      </c>
      <c r="D161" s="180" t="s">
        <v>135</v>
      </c>
      <c r="E161" s="181" t="s">
        <v>169</v>
      </c>
      <c r="F161" s="182" t="s">
        <v>170</v>
      </c>
      <c r="G161" s="183" t="s">
        <v>154</v>
      </c>
      <c r="H161" s="184">
        <v>35.229999999999997</v>
      </c>
      <c r="I161" s="185"/>
      <c r="J161" s="186">
        <f>ROUND(I161*H161,2)</f>
        <v>0</v>
      </c>
      <c r="K161" s="182" t="s">
        <v>139</v>
      </c>
      <c r="L161" s="39"/>
      <c r="M161" s="187" t="s">
        <v>1</v>
      </c>
      <c r="N161" s="188" t="s">
        <v>41</v>
      </c>
      <c r="O161" s="77"/>
      <c r="P161" s="189">
        <f>O161*H161</f>
        <v>0</v>
      </c>
      <c r="Q161" s="189">
        <v>0</v>
      </c>
      <c r="R161" s="189">
        <f>Q161*H161</f>
        <v>0</v>
      </c>
      <c r="S161" s="189">
        <v>0</v>
      </c>
      <c r="T161" s="19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191" t="s">
        <v>140</v>
      </c>
      <c r="AT161" s="191" t="s">
        <v>135</v>
      </c>
      <c r="AU161" s="191" t="s">
        <v>85</v>
      </c>
      <c r="AY161" s="19" t="s">
        <v>132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9" t="s">
        <v>83</v>
      </c>
      <c r="BK161" s="192">
        <f>ROUND(I161*H161,2)</f>
        <v>0</v>
      </c>
      <c r="BL161" s="19" t="s">
        <v>140</v>
      </c>
      <c r="BM161" s="191" t="s">
        <v>171</v>
      </c>
    </row>
    <row r="162" s="2" customFormat="1">
      <c r="A162" s="38"/>
      <c r="B162" s="39"/>
      <c r="C162" s="38"/>
      <c r="D162" s="193" t="s">
        <v>142</v>
      </c>
      <c r="E162" s="38"/>
      <c r="F162" s="194" t="s">
        <v>172</v>
      </c>
      <c r="G162" s="38"/>
      <c r="H162" s="38"/>
      <c r="I162" s="195"/>
      <c r="J162" s="38"/>
      <c r="K162" s="38"/>
      <c r="L162" s="39"/>
      <c r="M162" s="196"/>
      <c r="N162" s="197"/>
      <c r="O162" s="77"/>
      <c r="P162" s="77"/>
      <c r="Q162" s="77"/>
      <c r="R162" s="77"/>
      <c r="S162" s="77"/>
      <c r="T162" s="7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9" t="s">
        <v>142</v>
      </c>
      <c r="AU162" s="19" t="s">
        <v>85</v>
      </c>
    </row>
    <row r="163" s="13" customFormat="1">
      <c r="A163" s="13"/>
      <c r="B163" s="198"/>
      <c r="C163" s="13"/>
      <c r="D163" s="193" t="s">
        <v>144</v>
      </c>
      <c r="E163" s="199" t="s">
        <v>1</v>
      </c>
      <c r="F163" s="200" t="s">
        <v>173</v>
      </c>
      <c r="G163" s="13"/>
      <c r="H163" s="199" t="s">
        <v>1</v>
      </c>
      <c r="I163" s="201"/>
      <c r="J163" s="13"/>
      <c r="K163" s="13"/>
      <c r="L163" s="198"/>
      <c r="M163" s="202"/>
      <c r="N163" s="203"/>
      <c r="O163" s="203"/>
      <c r="P163" s="203"/>
      <c r="Q163" s="203"/>
      <c r="R163" s="203"/>
      <c r="S163" s="203"/>
      <c r="T163" s="20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9" t="s">
        <v>144</v>
      </c>
      <c r="AU163" s="199" t="s">
        <v>85</v>
      </c>
      <c r="AV163" s="13" t="s">
        <v>83</v>
      </c>
      <c r="AW163" s="13" t="s">
        <v>32</v>
      </c>
      <c r="AX163" s="13" t="s">
        <v>76</v>
      </c>
      <c r="AY163" s="199" t="s">
        <v>132</v>
      </c>
    </row>
    <row r="164" s="13" customFormat="1">
      <c r="A164" s="13"/>
      <c r="B164" s="198"/>
      <c r="C164" s="13"/>
      <c r="D164" s="193" t="s">
        <v>144</v>
      </c>
      <c r="E164" s="199" t="s">
        <v>1</v>
      </c>
      <c r="F164" s="200" t="s">
        <v>146</v>
      </c>
      <c r="G164" s="13"/>
      <c r="H164" s="199" t="s">
        <v>1</v>
      </c>
      <c r="I164" s="201"/>
      <c r="J164" s="13"/>
      <c r="K164" s="13"/>
      <c r="L164" s="198"/>
      <c r="M164" s="202"/>
      <c r="N164" s="203"/>
      <c r="O164" s="203"/>
      <c r="P164" s="203"/>
      <c r="Q164" s="203"/>
      <c r="R164" s="203"/>
      <c r="S164" s="203"/>
      <c r="T164" s="20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9" t="s">
        <v>144</v>
      </c>
      <c r="AU164" s="199" t="s">
        <v>85</v>
      </c>
      <c r="AV164" s="13" t="s">
        <v>83</v>
      </c>
      <c r="AW164" s="13" t="s">
        <v>32</v>
      </c>
      <c r="AX164" s="13" t="s">
        <v>76</v>
      </c>
      <c r="AY164" s="199" t="s">
        <v>132</v>
      </c>
    </row>
    <row r="165" s="14" customFormat="1">
      <c r="A165" s="14"/>
      <c r="B165" s="205"/>
      <c r="C165" s="14"/>
      <c r="D165" s="193" t="s">
        <v>144</v>
      </c>
      <c r="E165" s="206" t="s">
        <v>1</v>
      </c>
      <c r="F165" s="207" t="s">
        <v>174</v>
      </c>
      <c r="G165" s="14"/>
      <c r="H165" s="208">
        <v>12.869999999999999</v>
      </c>
      <c r="I165" s="209"/>
      <c r="J165" s="14"/>
      <c r="K165" s="14"/>
      <c r="L165" s="205"/>
      <c r="M165" s="210"/>
      <c r="N165" s="211"/>
      <c r="O165" s="211"/>
      <c r="P165" s="211"/>
      <c r="Q165" s="211"/>
      <c r="R165" s="211"/>
      <c r="S165" s="211"/>
      <c r="T165" s="21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6" t="s">
        <v>144</v>
      </c>
      <c r="AU165" s="206" t="s">
        <v>85</v>
      </c>
      <c r="AV165" s="14" t="s">
        <v>85</v>
      </c>
      <c r="AW165" s="14" t="s">
        <v>32</v>
      </c>
      <c r="AX165" s="14" t="s">
        <v>76</v>
      </c>
      <c r="AY165" s="206" t="s">
        <v>132</v>
      </c>
    </row>
    <row r="166" s="14" customFormat="1">
      <c r="A166" s="14"/>
      <c r="B166" s="205"/>
      <c r="C166" s="14"/>
      <c r="D166" s="193" t="s">
        <v>144</v>
      </c>
      <c r="E166" s="206" t="s">
        <v>1</v>
      </c>
      <c r="F166" s="207" t="s">
        <v>175</v>
      </c>
      <c r="G166" s="14"/>
      <c r="H166" s="208">
        <v>22.359999999999999</v>
      </c>
      <c r="I166" s="209"/>
      <c r="J166" s="14"/>
      <c r="K166" s="14"/>
      <c r="L166" s="205"/>
      <c r="M166" s="210"/>
      <c r="N166" s="211"/>
      <c r="O166" s="211"/>
      <c r="P166" s="211"/>
      <c r="Q166" s="211"/>
      <c r="R166" s="211"/>
      <c r="S166" s="211"/>
      <c r="T166" s="21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6" t="s">
        <v>144</v>
      </c>
      <c r="AU166" s="206" t="s">
        <v>85</v>
      </c>
      <c r="AV166" s="14" t="s">
        <v>85</v>
      </c>
      <c r="AW166" s="14" t="s">
        <v>32</v>
      </c>
      <c r="AX166" s="14" t="s">
        <v>76</v>
      </c>
      <c r="AY166" s="206" t="s">
        <v>132</v>
      </c>
    </row>
    <row r="167" s="15" customFormat="1">
      <c r="A167" s="15"/>
      <c r="B167" s="213"/>
      <c r="C167" s="15"/>
      <c r="D167" s="193" t="s">
        <v>144</v>
      </c>
      <c r="E167" s="214" t="s">
        <v>1</v>
      </c>
      <c r="F167" s="215" t="s">
        <v>148</v>
      </c>
      <c r="G167" s="15"/>
      <c r="H167" s="216">
        <v>35.229999999999997</v>
      </c>
      <c r="I167" s="217"/>
      <c r="J167" s="15"/>
      <c r="K167" s="15"/>
      <c r="L167" s="213"/>
      <c r="M167" s="218"/>
      <c r="N167" s="219"/>
      <c r="O167" s="219"/>
      <c r="P167" s="219"/>
      <c r="Q167" s="219"/>
      <c r="R167" s="219"/>
      <c r="S167" s="219"/>
      <c r="T167" s="220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14" t="s">
        <v>144</v>
      </c>
      <c r="AU167" s="214" t="s">
        <v>85</v>
      </c>
      <c r="AV167" s="15" t="s">
        <v>133</v>
      </c>
      <c r="AW167" s="15" t="s">
        <v>32</v>
      </c>
      <c r="AX167" s="15" t="s">
        <v>76</v>
      </c>
      <c r="AY167" s="214" t="s">
        <v>132</v>
      </c>
    </row>
    <row r="168" s="16" customFormat="1">
      <c r="A168" s="16"/>
      <c r="B168" s="221"/>
      <c r="C168" s="16"/>
      <c r="D168" s="193" t="s">
        <v>144</v>
      </c>
      <c r="E168" s="222" t="s">
        <v>1</v>
      </c>
      <c r="F168" s="223" t="s">
        <v>149</v>
      </c>
      <c r="G168" s="16"/>
      <c r="H168" s="224">
        <v>35.229999999999997</v>
      </c>
      <c r="I168" s="225"/>
      <c r="J168" s="16"/>
      <c r="K168" s="16"/>
      <c r="L168" s="221"/>
      <c r="M168" s="226"/>
      <c r="N168" s="227"/>
      <c r="O168" s="227"/>
      <c r="P168" s="227"/>
      <c r="Q168" s="227"/>
      <c r="R168" s="227"/>
      <c r="S168" s="227"/>
      <c r="T168" s="228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22" t="s">
        <v>144</v>
      </c>
      <c r="AU168" s="222" t="s">
        <v>85</v>
      </c>
      <c r="AV168" s="16" t="s">
        <v>140</v>
      </c>
      <c r="AW168" s="16" t="s">
        <v>32</v>
      </c>
      <c r="AX168" s="16" t="s">
        <v>83</v>
      </c>
      <c r="AY168" s="222" t="s">
        <v>132</v>
      </c>
    </row>
    <row r="169" s="2" customFormat="1">
      <c r="A169" s="38"/>
      <c r="B169" s="179"/>
      <c r="C169" s="180" t="s">
        <v>176</v>
      </c>
      <c r="D169" s="180" t="s">
        <v>135</v>
      </c>
      <c r="E169" s="181" t="s">
        <v>177</v>
      </c>
      <c r="F169" s="182" t="s">
        <v>178</v>
      </c>
      <c r="G169" s="183" t="s">
        <v>179</v>
      </c>
      <c r="H169" s="184">
        <v>16</v>
      </c>
      <c r="I169" s="185"/>
      <c r="J169" s="186">
        <f>ROUND(I169*H169,2)</f>
        <v>0</v>
      </c>
      <c r="K169" s="182" t="s">
        <v>180</v>
      </c>
      <c r="L169" s="39"/>
      <c r="M169" s="187" t="s">
        <v>1</v>
      </c>
      <c r="N169" s="188" t="s">
        <v>41</v>
      </c>
      <c r="O169" s="77"/>
      <c r="P169" s="189">
        <f>O169*H169</f>
        <v>0</v>
      </c>
      <c r="Q169" s="189">
        <v>0</v>
      </c>
      <c r="R169" s="189">
        <f>Q169*H169</f>
        <v>0</v>
      </c>
      <c r="S169" s="189">
        <v>0</v>
      </c>
      <c r="T169" s="19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191" t="s">
        <v>140</v>
      </c>
      <c r="AT169" s="191" t="s">
        <v>135</v>
      </c>
      <c r="AU169" s="191" t="s">
        <v>85</v>
      </c>
      <c r="AY169" s="19" t="s">
        <v>132</v>
      </c>
      <c r="BE169" s="192">
        <f>IF(N169="základní",J169,0)</f>
        <v>0</v>
      </c>
      <c r="BF169" s="192">
        <f>IF(N169="snížená",J169,0)</f>
        <v>0</v>
      </c>
      <c r="BG169" s="192">
        <f>IF(N169="zákl. přenesená",J169,0)</f>
        <v>0</v>
      </c>
      <c r="BH169" s="192">
        <f>IF(N169="sníž. přenesená",J169,0)</f>
        <v>0</v>
      </c>
      <c r="BI169" s="192">
        <f>IF(N169="nulová",J169,0)</f>
        <v>0</v>
      </c>
      <c r="BJ169" s="19" t="s">
        <v>83</v>
      </c>
      <c r="BK169" s="192">
        <f>ROUND(I169*H169,2)</f>
        <v>0</v>
      </c>
      <c r="BL169" s="19" t="s">
        <v>140</v>
      </c>
      <c r="BM169" s="191" t="s">
        <v>181</v>
      </c>
    </row>
    <row r="170" s="2" customFormat="1">
      <c r="A170" s="38"/>
      <c r="B170" s="39"/>
      <c r="C170" s="38"/>
      <c r="D170" s="193" t="s">
        <v>142</v>
      </c>
      <c r="E170" s="38"/>
      <c r="F170" s="194" t="s">
        <v>178</v>
      </c>
      <c r="G170" s="38"/>
      <c r="H170" s="38"/>
      <c r="I170" s="195"/>
      <c r="J170" s="38"/>
      <c r="K170" s="38"/>
      <c r="L170" s="39"/>
      <c r="M170" s="196"/>
      <c r="N170" s="197"/>
      <c r="O170" s="77"/>
      <c r="P170" s="77"/>
      <c r="Q170" s="77"/>
      <c r="R170" s="77"/>
      <c r="S170" s="77"/>
      <c r="T170" s="7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9" t="s">
        <v>142</v>
      </c>
      <c r="AU170" s="19" t="s">
        <v>85</v>
      </c>
    </row>
    <row r="171" s="2" customFormat="1">
      <c r="A171" s="38"/>
      <c r="B171" s="39"/>
      <c r="C171" s="38"/>
      <c r="D171" s="193" t="s">
        <v>182</v>
      </c>
      <c r="E171" s="38"/>
      <c r="F171" s="229" t="s">
        <v>183</v>
      </c>
      <c r="G171" s="38"/>
      <c r="H171" s="38"/>
      <c r="I171" s="195"/>
      <c r="J171" s="38"/>
      <c r="K171" s="38"/>
      <c r="L171" s="39"/>
      <c r="M171" s="196"/>
      <c r="N171" s="197"/>
      <c r="O171" s="77"/>
      <c r="P171" s="77"/>
      <c r="Q171" s="77"/>
      <c r="R171" s="77"/>
      <c r="S171" s="77"/>
      <c r="T171" s="7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9" t="s">
        <v>182</v>
      </c>
      <c r="AU171" s="19" t="s">
        <v>85</v>
      </c>
    </row>
    <row r="172" s="13" customFormat="1">
      <c r="A172" s="13"/>
      <c r="B172" s="198"/>
      <c r="C172" s="13"/>
      <c r="D172" s="193" t="s">
        <v>144</v>
      </c>
      <c r="E172" s="199" t="s">
        <v>1</v>
      </c>
      <c r="F172" s="200" t="s">
        <v>184</v>
      </c>
      <c r="G172" s="13"/>
      <c r="H172" s="199" t="s">
        <v>1</v>
      </c>
      <c r="I172" s="201"/>
      <c r="J172" s="13"/>
      <c r="K172" s="13"/>
      <c r="L172" s="198"/>
      <c r="M172" s="202"/>
      <c r="N172" s="203"/>
      <c r="O172" s="203"/>
      <c r="P172" s="203"/>
      <c r="Q172" s="203"/>
      <c r="R172" s="203"/>
      <c r="S172" s="203"/>
      <c r="T172" s="20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9" t="s">
        <v>144</v>
      </c>
      <c r="AU172" s="199" t="s">
        <v>85</v>
      </c>
      <c r="AV172" s="13" t="s">
        <v>83</v>
      </c>
      <c r="AW172" s="13" t="s">
        <v>32</v>
      </c>
      <c r="AX172" s="13" t="s">
        <v>76</v>
      </c>
      <c r="AY172" s="199" t="s">
        <v>132</v>
      </c>
    </row>
    <row r="173" s="13" customFormat="1">
      <c r="A173" s="13"/>
      <c r="B173" s="198"/>
      <c r="C173" s="13"/>
      <c r="D173" s="193" t="s">
        <v>144</v>
      </c>
      <c r="E173" s="199" t="s">
        <v>1</v>
      </c>
      <c r="F173" s="200" t="s">
        <v>146</v>
      </c>
      <c r="G173" s="13"/>
      <c r="H173" s="199" t="s">
        <v>1</v>
      </c>
      <c r="I173" s="201"/>
      <c r="J173" s="13"/>
      <c r="K173" s="13"/>
      <c r="L173" s="198"/>
      <c r="M173" s="202"/>
      <c r="N173" s="203"/>
      <c r="O173" s="203"/>
      <c r="P173" s="203"/>
      <c r="Q173" s="203"/>
      <c r="R173" s="203"/>
      <c r="S173" s="203"/>
      <c r="T173" s="20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9" t="s">
        <v>144</v>
      </c>
      <c r="AU173" s="199" t="s">
        <v>85</v>
      </c>
      <c r="AV173" s="13" t="s">
        <v>83</v>
      </c>
      <c r="AW173" s="13" t="s">
        <v>32</v>
      </c>
      <c r="AX173" s="13" t="s">
        <v>76</v>
      </c>
      <c r="AY173" s="199" t="s">
        <v>132</v>
      </c>
    </row>
    <row r="174" s="13" customFormat="1">
      <c r="A174" s="13"/>
      <c r="B174" s="198"/>
      <c r="C174" s="13"/>
      <c r="D174" s="193" t="s">
        <v>144</v>
      </c>
      <c r="E174" s="199" t="s">
        <v>1</v>
      </c>
      <c r="F174" s="200" t="s">
        <v>185</v>
      </c>
      <c r="G174" s="13"/>
      <c r="H174" s="199" t="s">
        <v>1</v>
      </c>
      <c r="I174" s="201"/>
      <c r="J174" s="13"/>
      <c r="K174" s="13"/>
      <c r="L174" s="198"/>
      <c r="M174" s="202"/>
      <c r="N174" s="203"/>
      <c r="O174" s="203"/>
      <c r="P174" s="203"/>
      <c r="Q174" s="203"/>
      <c r="R174" s="203"/>
      <c r="S174" s="203"/>
      <c r="T174" s="20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9" t="s">
        <v>144</v>
      </c>
      <c r="AU174" s="199" t="s">
        <v>85</v>
      </c>
      <c r="AV174" s="13" t="s">
        <v>83</v>
      </c>
      <c r="AW174" s="13" t="s">
        <v>32</v>
      </c>
      <c r="AX174" s="13" t="s">
        <v>76</v>
      </c>
      <c r="AY174" s="199" t="s">
        <v>132</v>
      </c>
    </row>
    <row r="175" s="14" customFormat="1">
      <c r="A175" s="14"/>
      <c r="B175" s="205"/>
      <c r="C175" s="14"/>
      <c r="D175" s="193" t="s">
        <v>144</v>
      </c>
      <c r="E175" s="206" t="s">
        <v>1</v>
      </c>
      <c r="F175" s="207" t="s">
        <v>186</v>
      </c>
      <c r="G175" s="14"/>
      <c r="H175" s="208">
        <v>16</v>
      </c>
      <c r="I175" s="209"/>
      <c r="J175" s="14"/>
      <c r="K175" s="14"/>
      <c r="L175" s="205"/>
      <c r="M175" s="210"/>
      <c r="N175" s="211"/>
      <c r="O175" s="211"/>
      <c r="P175" s="211"/>
      <c r="Q175" s="211"/>
      <c r="R175" s="211"/>
      <c r="S175" s="211"/>
      <c r="T175" s="21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6" t="s">
        <v>144</v>
      </c>
      <c r="AU175" s="206" t="s">
        <v>85</v>
      </c>
      <c r="AV175" s="14" t="s">
        <v>85</v>
      </c>
      <c r="AW175" s="14" t="s">
        <v>32</v>
      </c>
      <c r="AX175" s="14" t="s">
        <v>76</v>
      </c>
      <c r="AY175" s="206" t="s">
        <v>132</v>
      </c>
    </row>
    <row r="176" s="15" customFormat="1">
      <c r="A176" s="15"/>
      <c r="B176" s="213"/>
      <c r="C176" s="15"/>
      <c r="D176" s="193" t="s">
        <v>144</v>
      </c>
      <c r="E176" s="214" t="s">
        <v>1</v>
      </c>
      <c r="F176" s="215" t="s">
        <v>148</v>
      </c>
      <c r="G176" s="15"/>
      <c r="H176" s="216">
        <v>16</v>
      </c>
      <c r="I176" s="217"/>
      <c r="J176" s="15"/>
      <c r="K176" s="15"/>
      <c r="L176" s="213"/>
      <c r="M176" s="218"/>
      <c r="N176" s="219"/>
      <c r="O176" s="219"/>
      <c r="P176" s="219"/>
      <c r="Q176" s="219"/>
      <c r="R176" s="219"/>
      <c r="S176" s="219"/>
      <c r="T176" s="220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4" t="s">
        <v>144</v>
      </c>
      <c r="AU176" s="214" t="s">
        <v>85</v>
      </c>
      <c r="AV176" s="15" t="s">
        <v>133</v>
      </c>
      <c r="AW176" s="15" t="s">
        <v>32</v>
      </c>
      <c r="AX176" s="15" t="s">
        <v>76</v>
      </c>
      <c r="AY176" s="214" t="s">
        <v>132</v>
      </c>
    </row>
    <row r="177" s="16" customFormat="1">
      <c r="A177" s="16"/>
      <c r="B177" s="221"/>
      <c r="C177" s="16"/>
      <c r="D177" s="193" t="s">
        <v>144</v>
      </c>
      <c r="E177" s="222" t="s">
        <v>1</v>
      </c>
      <c r="F177" s="223" t="s">
        <v>149</v>
      </c>
      <c r="G177" s="16"/>
      <c r="H177" s="224">
        <v>16</v>
      </c>
      <c r="I177" s="225"/>
      <c r="J177" s="16"/>
      <c r="K177" s="16"/>
      <c r="L177" s="221"/>
      <c r="M177" s="226"/>
      <c r="N177" s="227"/>
      <c r="O177" s="227"/>
      <c r="P177" s="227"/>
      <c r="Q177" s="227"/>
      <c r="R177" s="227"/>
      <c r="S177" s="227"/>
      <c r="T177" s="228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22" t="s">
        <v>144</v>
      </c>
      <c r="AU177" s="222" t="s">
        <v>85</v>
      </c>
      <c r="AV177" s="16" t="s">
        <v>140</v>
      </c>
      <c r="AW177" s="16" t="s">
        <v>32</v>
      </c>
      <c r="AX177" s="16" t="s">
        <v>83</v>
      </c>
      <c r="AY177" s="222" t="s">
        <v>132</v>
      </c>
    </row>
    <row r="178" s="2" customFormat="1">
      <c r="A178" s="38"/>
      <c r="B178" s="179"/>
      <c r="C178" s="180" t="s">
        <v>150</v>
      </c>
      <c r="D178" s="180" t="s">
        <v>135</v>
      </c>
      <c r="E178" s="181" t="s">
        <v>187</v>
      </c>
      <c r="F178" s="182" t="s">
        <v>188</v>
      </c>
      <c r="G178" s="183" t="s">
        <v>154</v>
      </c>
      <c r="H178" s="184">
        <v>150.97999999999999</v>
      </c>
      <c r="I178" s="185"/>
      <c r="J178" s="186">
        <f>ROUND(I178*H178,2)</f>
        <v>0</v>
      </c>
      <c r="K178" s="182" t="s">
        <v>180</v>
      </c>
      <c r="L178" s="39"/>
      <c r="M178" s="187" t="s">
        <v>1</v>
      </c>
      <c r="N178" s="188" t="s">
        <v>41</v>
      </c>
      <c r="O178" s="77"/>
      <c r="P178" s="189">
        <f>O178*H178</f>
        <v>0</v>
      </c>
      <c r="Q178" s="189">
        <v>0</v>
      </c>
      <c r="R178" s="189">
        <f>Q178*H178</f>
        <v>0</v>
      </c>
      <c r="S178" s="189">
        <v>0</v>
      </c>
      <c r="T178" s="19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191" t="s">
        <v>140</v>
      </c>
      <c r="AT178" s="191" t="s">
        <v>135</v>
      </c>
      <c r="AU178" s="191" t="s">
        <v>85</v>
      </c>
      <c r="AY178" s="19" t="s">
        <v>132</v>
      </c>
      <c r="BE178" s="192">
        <f>IF(N178="základní",J178,0)</f>
        <v>0</v>
      </c>
      <c r="BF178" s="192">
        <f>IF(N178="snížená",J178,0)</f>
        <v>0</v>
      </c>
      <c r="BG178" s="192">
        <f>IF(N178="zákl. přenesená",J178,0)</f>
        <v>0</v>
      </c>
      <c r="BH178" s="192">
        <f>IF(N178="sníž. přenesená",J178,0)</f>
        <v>0</v>
      </c>
      <c r="BI178" s="192">
        <f>IF(N178="nulová",J178,0)</f>
        <v>0</v>
      </c>
      <c r="BJ178" s="19" t="s">
        <v>83</v>
      </c>
      <c r="BK178" s="192">
        <f>ROUND(I178*H178,2)</f>
        <v>0</v>
      </c>
      <c r="BL178" s="19" t="s">
        <v>140</v>
      </c>
      <c r="BM178" s="191" t="s">
        <v>189</v>
      </c>
    </row>
    <row r="179" s="2" customFormat="1">
      <c r="A179" s="38"/>
      <c r="B179" s="39"/>
      <c r="C179" s="38"/>
      <c r="D179" s="193" t="s">
        <v>182</v>
      </c>
      <c r="E179" s="38"/>
      <c r="F179" s="229" t="s">
        <v>190</v>
      </c>
      <c r="G179" s="38"/>
      <c r="H179" s="38"/>
      <c r="I179" s="195"/>
      <c r="J179" s="38"/>
      <c r="K179" s="38"/>
      <c r="L179" s="39"/>
      <c r="M179" s="196"/>
      <c r="N179" s="197"/>
      <c r="O179" s="77"/>
      <c r="P179" s="77"/>
      <c r="Q179" s="77"/>
      <c r="R179" s="77"/>
      <c r="S179" s="77"/>
      <c r="T179" s="78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9" t="s">
        <v>182</v>
      </c>
      <c r="AU179" s="19" t="s">
        <v>85</v>
      </c>
    </row>
    <row r="180" s="13" customFormat="1">
      <c r="A180" s="13"/>
      <c r="B180" s="198"/>
      <c r="C180" s="13"/>
      <c r="D180" s="193" t="s">
        <v>144</v>
      </c>
      <c r="E180" s="199" t="s">
        <v>1</v>
      </c>
      <c r="F180" s="200" t="s">
        <v>191</v>
      </c>
      <c r="G180" s="13"/>
      <c r="H180" s="199" t="s">
        <v>1</v>
      </c>
      <c r="I180" s="201"/>
      <c r="J180" s="13"/>
      <c r="K180" s="13"/>
      <c r="L180" s="198"/>
      <c r="M180" s="202"/>
      <c r="N180" s="203"/>
      <c r="O180" s="203"/>
      <c r="P180" s="203"/>
      <c r="Q180" s="203"/>
      <c r="R180" s="203"/>
      <c r="S180" s="203"/>
      <c r="T180" s="20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9" t="s">
        <v>144</v>
      </c>
      <c r="AU180" s="199" t="s">
        <v>85</v>
      </c>
      <c r="AV180" s="13" t="s">
        <v>83</v>
      </c>
      <c r="AW180" s="13" t="s">
        <v>32</v>
      </c>
      <c r="AX180" s="13" t="s">
        <v>76</v>
      </c>
      <c r="AY180" s="199" t="s">
        <v>132</v>
      </c>
    </row>
    <row r="181" s="13" customFormat="1">
      <c r="A181" s="13"/>
      <c r="B181" s="198"/>
      <c r="C181" s="13"/>
      <c r="D181" s="193" t="s">
        <v>144</v>
      </c>
      <c r="E181" s="199" t="s">
        <v>1</v>
      </c>
      <c r="F181" s="200" t="s">
        <v>146</v>
      </c>
      <c r="G181" s="13"/>
      <c r="H181" s="199" t="s">
        <v>1</v>
      </c>
      <c r="I181" s="201"/>
      <c r="J181" s="13"/>
      <c r="K181" s="13"/>
      <c r="L181" s="198"/>
      <c r="M181" s="202"/>
      <c r="N181" s="203"/>
      <c r="O181" s="203"/>
      <c r="P181" s="203"/>
      <c r="Q181" s="203"/>
      <c r="R181" s="203"/>
      <c r="S181" s="203"/>
      <c r="T181" s="20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9" t="s">
        <v>144</v>
      </c>
      <c r="AU181" s="199" t="s">
        <v>85</v>
      </c>
      <c r="AV181" s="13" t="s">
        <v>83</v>
      </c>
      <c r="AW181" s="13" t="s">
        <v>32</v>
      </c>
      <c r="AX181" s="13" t="s">
        <v>76</v>
      </c>
      <c r="AY181" s="199" t="s">
        <v>132</v>
      </c>
    </row>
    <row r="182" s="14" customFormat="1">
      <c r="A182" s="14"/>
      <c r="B182" s="205"/>
      <c r="C182" s="14"/>
      <c r="D182" s="193" t="s">
        <v>144</v>
      </c>
      <c r="E182" s="206" t="s">
        <v>1</v>
      </c>
      <c r="F182" s="207" t="s">
        <v>192</v>
      </c>
      <c r="G182" s="14"/>
      <c r="H182" s="208">
        <v>167.75</v>
      </c>
      <c r="I182" s="209"/>
      <c r="J182" s="14"/>
      <c r="K182" s="14"/>
      <c r="L182" s="205"/>
      <c r="M182" s="210"/>
      <c r="N182" s="211"/>
      <c r="O182" s="211"/>
      <c r="P182" s="211"/>
      <c r="Q182" s="211"/>
      <c r="R182" s="211"/>
      <c r="S182" s="211"/>
      <c r="T182" s="21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6" t="s">
        <v>144</v>
      </c>
      <c r="AU182" s="206" t="s">
        <v>85</v>
      </c>
      <c r="AV182" s="14" t="s">
        <v>85</v>
      </c>
      <c r="AW182" s="14" t="s">
        <v>32</v>
      </c>
      <c r="AX182" s="14" t="s">
        <v>76</v>
      </c>
      <c r="AY182" s="206" t="s">
        <v>132</v>
      </c>
    </row>
    <row r="183" s="14" customFormat="1">
      <c r="A183" s="14"/>
      <c r="B183" s="205"/>
      <c r="C183" s="14"/>
      <c r="D183" s="193" t="s">
        <v>144</v>
      </c>
      <c r="E183" s="206" t="s">
        <v>1</v>
      </c>
      <c r="F183" s="207" t="s">
        <v>193</v>
      </c>
      <c r="G183" s="14"/>
      <c r="H183" s="208">
        <v>-16.77</v>
      </c>
      <c r="I183" s="209"/>
      <c r="J183" s="14"/>
      <c r="K183" s="14"/>
      <c r="L183" s="205"/>
      <c r="M183" s="210"/>
      <c r="N183" s="211"/>
      <c r="O183" s="211"/>
      <c r="P183" s="211"/>
      <c r="Q183" s="211"/>
      <c r="R183" s="211"/>
      <c r="S183" s="211"/>
      <c r="T183" s="21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6" t="s">
        <v>144</v>
      </c>
      <c r="AU183" s="206" t="s">
        <v>85</v>
      </c>
      <c r="AV183" s="14" t="s">
        <v>85</v>
      </c>
      <c r="AW183" s="14" t="s">
        <v>32</v>
      </c>
      <c r="AX183" s="14" t="s">
        <v>76</v>
      </c>
      <c r="AY183" s="206" t="s">
        <v>132</v>
      </c>
    </row>
    <row r="184" s="15" customFormat="1">
      <c r="A184" s="15"/>
      <c r="B184" s="213"/>
      <c r="C184" s="15"/>
      <c r="D184" s="193" t="s">
        <v>144</v>
      </c>
      <c r="E184" s="214" t="s">
        <v>1</v>
      </c>
      <c r="F184" s="215" t="s">
        <v>148</v>
      </c>
      <c r="G184" s="15"/>
      <c r="H184" s="216">
        <v>150.97999999999999</v>
      </c>
      <c r="I184" s="217"/>
      <c r="J184" s="15"/>
      <c r="K184" s="15"/>
      <c r="L184" s="213"/>
      <c r="M184" s="218"/>
      <c r="N184" s="219"/>
      <c r="O184" s="219"/>
      <c r="P184" s="219"/>
      <c r="Q184" s="219"/>
      <c r="R184" s="219"/>
      <c r="S184" s="219"/>
      <c r="T184" s="220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4" t="s">
        <v>144</v>
      </c>
      <c r="AU184" s="214" t="s">
        <v>85</v>
      </c>
      <c r="AV184" s="15" t="s">
        <v>133</v>
      </c>
      <c r="AW184" s="15" t="s">
        <v>32</v>
      </c>
      <c r="AX184" s="15" t="s">
        <v>76</v>
      </c>
      <c r="AY184" s="214" t="s">
        <v>132</v>
      </c>
    </row>
    <row r="185" s="16" customFormat="1">
      <c r="A185" s="16"/>
      <c r="B185" s="221"/>
      <c r="C185" s="16"/>
      <c r="D185" s="193" t="s">
        <v>144</v>
      </c>
      <c r="E185" s="222" t="s">
        <v>1</v>
      </c>
      <c r="F185" s="223" t="s">
        <v>149</v>
      </c>
      <c r="G185" s="16"/>
      <c r="H185" s="224">
        <v>150.97999999999999</v>
      </c>
      <c r="I185" s="225"/>
      <c r="J185" s="16"/>
      <c r="K185" s="16"/>
      <c r="L185" s="221"/>
      <c r="M185" s="226"/>
      <c r="N185" s="227"/>
      <c r="O185" s="227"/>
      <c r="P185" s="227"/>
      <c r="Q185" s="227"/>
      <c r="R185" s="227"/>
      <c r="S185" s="227"/>
      <c r="T185" s="228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22" t="s">
        <v>144</v>
      </c>
      <c r="AU185" s="222" t="s">
        <v>85</v>
      </c>
      <c r="AV185" s="16" t="s">
        <v>140</v>
      </c>
      <c r="AW185" s="16" t="s">
        <v>32</v>
      </c>
      <c r="AX185" s="16" t="s">
        <v>83</v>
      </c>
      <c r="AY185" s="222" t="s">
        <v>132</v>
      </c>
    </row>
    <row r="186" s="2" customFormat="1" ht="16.5" customHeight="1">
      <c r="A186" s="38"/>
      <c r="B186" s="179"/>
      <c r="C186" s="180" t="s">
        <v>194</v>
      </c>
      <c r="D186" s="180" t="s">
        <v>135</v>
      </c>
      <c r="E186" s="181" t="s">
        <v>195</v>
      </c>
      <c r="F186" s="182" t="s">
        <v>196</v>
      </c>
      <c r="G186" s="183" t="s">
        <v>154</v>
      </c>
      <c r="H186" s="184">
        <v>49.923999999999999</v>
      </c>
      <c r="I186" s="185"/>
      <c r="J186" s="186">
        <f>ROUND(I186*H186,2)</f>
        <v>0</v>
      </c>
      <c r="K186" s="182" t="s">
        <v>180</v>
      </c>
      <c r="L186" s="39"/>
      <c r="M186" s="187" t="s">
        <v>1</v>
      </c>
      <c r="N186" s="188" t="s">
        <v>41</v>
      </c>
      <c r="O186" s="77"/>
      <c r="P186" s="189">
        <f>O186*H186</f>
        <v>0</v>
      </c>
      <c r="Q186" s="189">
        <v>0</v>
      </c>
      <c r="R186" s="189">
        <f>Q186*H186</f>
        <v>0</v>
      </c>
      <c r="S186" s="189">
        <v>0</v>
      </c>
      <c r="T186" s="19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191" t="s">
        <v>140</v>
      </c>
      <c r="AT186" s="191" t="s">
        <v>135</v>
      </c>
      <c r="AU186" s="191" t="s">
        <v>85</v>
      </c>
      <c r="AY186" s="19" t="s">
        <v>132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83</v>
      </c>
      <c r="BK186" s="192">
        <f>ROUND(I186*H186,2)</f>
        <v>0</v>
      </c>
      <c r="BL186" s="19" t="s">
        <v>140</v>
      </c>
      <c r="BM186" s="191" t="s">
        <v>197</v>
      </c>
    </row>
    <row r="187" s="2" customFormat="1">
      <c r="A187" s="38"/>
      <c r="B187" s="39"/>
      <c r="C187" s="38"/>
      <c r="D187" s="193" t="s">
        <v>182</v>
      </c>
      <c r="E187" s="38"/>
      <c r="F187" s="229" t="s">
        <v>190</v>
      </c>
      <c r="G187" s="38"/>
      <c r="H187" s="38"/>
      <c r="I187" s="195"/>
      <c r="J187" s="38"/>
      <c r="K187" s="38"/>
      <c r="L187" s="39"/>
      <c r="M187" s="196"/>
      <c r="N187" s="197"/>
      <c r="O187" s="77"/>
      <c r="P187" s="77"/>
      <c r="Q187" s="77"/>
      <c r="R187" s="77"/>
      <c r="S187" s="77"/>
      <c r="T187" s="7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9" t="s">
        <v>182</v>
      </c>
      <c r="AU187" s="19" t="s">
        <v>85</v>
      </c>
    </row>
    <row r="188" s="13" customFormat="1">
      <c r="A188" s="13"/>
      <c r="B188" s="198"/>
      <c r="C188" s="13"/>
      <c r="D188" s="193" t="s">
        <v>144</v>
      </c>
      <c r="E188" s="199" t="s">
        <v>1</v>
      </c>
      <c r="F188" s="200" t="s">
        <v>198</v>
      </c>
      <c r="G188" s="13"/>
      <c r="H188" s="199" t="s">
        <v>1</v>
      </c>
      <c r="I188" s="201"/>
      <c r="J188" s="13"/>
      <c r="K188" s="13"/>
      <c r="L188" s="198"/>
      <c r="M188" s="202"/>
      <c r="N188" s="203"/>
      <c r="O188" s="203"/>
      <c r="P188" s="203"/>
      <c r="Q188" s="203"/>
      <c r="R188" s="203"/>
      <c r="S188" s="203"/>
      <c r="T188" s="20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9" t="s">
        <v>144</v>
      </c>
      <c r="AU188" s="199" t="s">
        <v>85</v>
      </c>
      <c r="AV188" s="13" t="s">
        <v>83</v>
      </c>
      <c r="AW188" s="13" t="s">
        <v>32</v>
      </c>
      <c r="AX188" s="13" t="s">
        <v>76</v>
      </c>
      <c r="AY188" s="199" t="s">
        <v>132</v>
      </c>
    </row>
    <row r="189" s="14" customFormat="1">
      <c r="A189" s="14"/>
      <c r="B189" s="205"/>
      <c r="C189" s="14"/>
      <c r="D189" s="193" t="s">
        <v>144</v>
      </c>
      <c r="E189" s="206" t="s">
        <v>1</v>
      </c>
      <c r="F189" s="207" t="s">
        <v>158</v>
      </c>
      <c r="G189" s="14"/>
      <c r="H189" s="208">
        <v>49.923999999999999</v>
      </c>
      <c r="I189" s="209"/>
      <c r="J189" s="14"/>
      <c r="K189" s="14"/>
      <c r="L189" s="205"/>
      <c r="M189" s="210"/>
      <c r="N189" s="211"/>
      <c r="O189" s="211"/>
      <c r="P189" s="211"/>
      <c r="Q189" s="211"/>
      <c r="R189" s="211"/>
      <c r="S189" s="211"/>
      <c r="T189" s="21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6" t="s">
        <v>144</v>
      </c>
      <c r="AU189" s="206" t="s">
        <v>85</v>
      </c>
      <c r="AV189" s="14" t="s">
        <v>85</v>
      </c>
      <c r="AW189" s="14" t="s">
        <v>32</v>
      </c>
      <c r="AX189" s="14" t="s">
        <v>76</v>
      </c>
      <c r="AY189" s="206" t="s">
        <v>132</v>
      </c>
    </row>
    <row r="190" s="15" customFormat="1">
      <c r="A190" s="15"/>
      <c r="B190" s="213"/>
      <c r="C190" s="15"/>
      <c r="D190" s="193" t="s">
        <v>144</v>
      </c>
      <c r="E190" s="214" t="s">
        <v>1</v>
      </c>
      <c r="F190" s="215" t="s">
        <v>148</v>
      </c>
      <c r="G190" s="15"/>
      <c r="H190" s="216">
        <v>49.923999999999999</v>
      </c>
      <c r="I190" s="217"/>
      <c r="J190" s="15"/>
      <c r="K190" s="15"/>
      <c r="L190" s="213"/>
      <c r="M190" s="218"/>
      <c r="N190" s="219"/>
      <c r="O190" s="219"/>
      <c r="P190" s="219"/>
      <c r="Q190" s="219"/>
      <c r="R190" s="219"/>
      <c r="S190" s="219"/>
      <c r="T190" s="220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4" t="s">
        <v>144</v>
      </c>
      <c r="AU190" s="214" t="s">
        <v>85</v>
      </c>
      <c r="AV190" s="15" t="s">
        <v>133</v>
      </c>
      <c r="AW190" s="15" t="s">
        <v>32</v>
      </c>
      <c r="AX190" s="15" t="s">
        <v>76</v>
      </c>
      <c r="AY190" s="214" t="s">
        <v>132</v>
      </c>
    </row>
    <row r="191" s="16" customFormat="1">
      <c r="A191" s="16"/>
      <c r="B191" s="221"/>
      <c r="C191" s="16"/>
      <c r="D191" s="193" t="s">
        <v>144</v>
      </c>
      <c r="E191" s="222" t="s">
        <v>1</v>
      </c>
      <c r="F191" s="223" t="s">
        <v>149</v>
      </c>
      <c r="G191" s="16"/>
      <c r="H191" s="224">
        <v>49.923999999999999</v>
      </c>
      <c r="I191" s="225"/>
      <c r="J191" s="16"/>
      <c r="K191" s="16"/>
      <c r="L191" s="221"/>
      <c r="M191" s="226"/>
      <c r="N191" s="227"/>
      <c r="O191" s="227"/>
      <c r="P191" s="227"/>
      <c r="Q191" s="227"/>
      <c r="R191" s="227"/>
      <c r="S191" s="227"/>
      <c r="T191" s="22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22" t="s">
        <v>144</v>
      </c>
      <c r="AU191" s="222" t="s">
        <v>85</v>
      </c>
      <c r="AV191" s="16" t="s">
        <v>140</v>
      </c>
      <c r="AW191" s="16" t="s">
        <v>32</v>
      </c>
      <c r="AX191" s="16" t="s">
        <v>83</v>
      </c>
      <c r="AY191" s="222" t="s">
        <v>132</v>
      </c>
    </row>
    <row r="192" s="2" customFormat="1" ht="16.5" customHeight="1">
      <c r="A192" s="38"/>
      <c r="B192" s="179"/>
      <c r="C192" s="180" t="s">
        <v>199</v>
      </c>
      <c r="D192" s="180" t="s">
        <v>135</v>
      </c>
      <c r="E192" s="181" t="s">
        <v>200</v>
      </c>
      <c r="F192" s="182" t="s">
        <v>201</v>
      </c>
      <c r="G192" s="183" t="s">
        <v>202</v>
      </c>
      <c r="H192" s="184">
        <v>30.5</v>
      </c>
      <c r="I192" s="185"/>
      <c r="J192" s="186">
        <f>ROUND(I192*H192,2)</f>
        <v>0</v>
      </c>
      <c r="K192" s="182" t="s">
        <v>180</v>
      </c>
      <c r="L192" s="39"/>
      <c r="M192" s="187" t="s">
        <v>1</v>
      </c>
      <c r="N192" s="188" t="s">
        <v>41</v>
      </c>
      <c r="O192" s="77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191" t="s">
        <v>140</v>
      </c>
      <c r="AT192" s="191" t="s">
        <v>135</v>
      </c>
      <c r="AU192" s="191" t="s">
        <v>85</v>
      </c>
      <c r="AY192" s="19" t="s">
        <v>132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83</v>
      </c>
      <c r="BK192" s="192">
        <f>ROUND(I192*H192,2)</f>
        <v>0</v>
      </c>
      <c r="BL192" s="19" t="s">
        <v>140</v>
      </c>
      <c r="BM192" s="191" t="s">
        <v>203</v>
      </c>
    </row>
    <row r="193" s="13" customFormat="1">
      <c r="A193" s="13"/>
      <c r="B193" s="198"/>
      <c r="C193" s="13"/>
      <c r="D193" s="193" t="s">
        <v>144</v>
      </c>
      <c r="E193" s="199" t="s">
        <v>1</v>
      </c>
      <c r="F193" s="200" t="s">
        <v>204</v>
      </c>
      <c r="G193" s="13"/>
      <c r="H193" s="199" t="s">
        <v>1</v>
      </c>
      <c r="I193" s="201"/>
      <c r="J193" s="13"/>
      <c r="K193" s="13"/>
      <c r="L193" s="198"/>
      <c r="M193" s="202"/>
      <c r="N193" s="203"/>
      <c r="O193" s="203"/>
      <c r="P193" s="203"/>
      <c r="Q193" s="203"/>
      <c r="R193" s="203"/>
      <c r="S193" s="203"/>
      <c r="T193" s="20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9" t="s">
        <v>144</v>
      </c>
      <c r="AU193" s="199" t="s">
        <v>85</v>
      </c>
      <c r="AV193" s="13" t="s">
        <v>83</v>
      </c>
      <c r="AW193" s="13" t="s">
        <v>32</v>
      </c>
      <c r="AX193" s="13" t="s">
        <v>76</v>
      </c>
      <c r="AY193" s="199" t="s">
        <v>132</v>
      </c>
    </row>
    <row r="194" s="13" customFormat="1">
      <c r="A194" s="13"/>
      <c r="B194" s="198"/>
      <c r="C194" s="13"/>
      <c r="D194" s="193" t="s">
        <v>144</v>
      </c>
      <c r="E194" s="199" t="s">
        <v>1</v>
      </c>
      <c r="F194" s="200" t="s">
        <v>146</v>
      </c>
      <c r="G194" s="13"/>
      <c r="H194" s="199" t="s">
        <v>1</v>
      </c>
      <c r="I194" s="201"/>
      <c r="J194" s="13"/>
      <c r="K194" s="13"/>
      <c r="L194" s="198"/>
      <c r="M194" s="202"/>
      <c r="N194" s="203"/>
      <c r="O194" s="203"/>
      <c r="P194" s="203"/>
      <c r="Q194" s="203"/>
      <c r="R194" s="203"/>
      <c r="S194" s="203"/>
      <c r="T194" s="20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9" t="s">
        <v>144</v>
      </c>
      <c r="AU194" s="199" t="s">
        <v>85</v>
      </c>
      <c r="AV194" s="13" t="s">
        <v>83</v>
      </c>
      <c r="AW194" s="13" t="s">
        <v>32</v>
      </c>
      <c r="AX194" s="13" t="s">
        <v>76</v>
      </c>
      <c r="AY194" s="199" t="s">
        <v>132</v>
      </c>
    </row>
    <row r="195" s="14" customFormat="1">
      <c r="A195" s="14"/>
      <c r="B195" s="205"/>
      <c r="C195" s="14"/>
      <c r="D195" s="193" t="s">
        <v>144</v>
      </c>
      <c r="E195" s="206" t="s">
        <v>1</v>
      </c>
      <c r="F195" s="207" t="s">
        <v>205</v>
      </c>
      <c r="G195" s="14"/>
      <c r="H195" s="208">
        <v>30.5</v>
      </c>
      <c r="I195" s="209"/>
      <c r="J195" s="14"/>
      <c r="K195" s="14"/>
      <c r="L195" s="205"/>
      <c r="M195" s="210"/>
      <c r="N195" s="211"/>
      <c r="O195" s="211"/>
      <c r="P195" s="211"/>
      <c r="Q195" s="211"/>
      <c r="R195" s="211"/>
      <c r="S195" s="211"/>
      <c r="T195" s="21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6" t="s">
        <v>144</v>
      </c>
      <c r="AU195" s="206" t="s">
        <v>85</v>
      </c>
      <c r="AV195" s="14" t="s">
        <v>85</v>
      </c>
      <c r="AW195" s="14" t="s">
        <v>32</v>
      </c>
      <c r="AX195" s="14" t="s">
        <v>76</v>
      </c>
      <c r="AY195" s="206" t="s">
        <v>132</v>
      </c>
    </row>
    <row r="196" s="15" customFormat="1">
      <c r="A196" s="15"/>
      <c r="B196" s="213"/>
      <c r="C196" s="15"/>
      <c r="D196" s="193" t="s">
        <v>144</v>
      </c>
      <c r="E196" s="214" t="s">
        <v>1</v>
      </c>
      <c r="F196" s="215" t="s">
        <v>148</v>
      </c>
      <c r="G196" s="15"/>
      <c r="H196" s="216">
        <v>30.5</v>
      </c>
      <c r="I196" s="217"/>
      <c r="J196" s="15"/>
      <c r="K196" s="15"/>
      <c r="L196" s="213"/>
      <c r="M196" s="218"/>
      <c r="N196" s="219"/>
      <c r="O196" s="219"/>
      <c r="P196" s="219"/>
      <c r="Q196" s="219"/>
      <c r="R196" s="219"/>
      <c r="S196" s="219"/>
      <c r="T196" s="22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14" t="s">
        <v>144</v>
      </c>
      <c r="AU196" s="214" t="s">
        <v>85</v>
      </c>
      <c r="AV196" s="15" t="s">
        <v>133</v>
      </c>
      <c r="AW196" s="15" t="s">
        <v>32</v>
      </c>
      <c r="AX196" s="15" t="s">
        <v>76</v>
      </c>
      <c r="AY196" s="214" t="s">
        <v>132</v>
      </c>
    </row>
    <row r="197" s="16" customFormat="1">
      <c r="A197" s="16"/>
      <c r="B197" s="221"/>
      <c r="C197" s="16"/>
      <c r="D197" s="193" t="s">
        <v>144</v>
      </c>
      <c r="E197" s="222" t="s">
        <v>1</v>
      </c>
      <c r="F197" s="223" t="s">
        <v>149</v>
      </c>
      <c r="G197" s="16"/>
      <c r="H197" s="224">
        <v>30.5</v>
      </c>
      <c r="I197" s="225"/>
      <c r="J197" s="16"/>
      <c r="K197" s="16"/>
      <c r="L197" s="221"/>
      <c r="M197" s="226"/>
      <c r="N197" s="227"/>
      <c r="O197" s="227"/>
      <c r="P197" s="227"/>
      <c r="Q197" s="227"/>
      <c r="R197" s="227"/>
      <c r="S197" s="227"/>
      <c r="T197" s="228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22" t="s">
        <v>144</v>
      </c>
      <c r="AU197" s="222" t="s">
        <v>85</v>
      </c>
      <c r="AV197" s="16" t="s">
        <v>140</v>
      </c>
      <c r="AW197" s="16" t="s">
        <v>32</v>
      </c>
      <c r="AX197" s="16" t="s">
        <v>83</v>
      </c>
      <c r="AY197" s="222" t="s">
        <v>132</v>
      </c>
    </row>
    <row r="198" s="2" customFormat="1" ht="16.5" customHeight="1">
      <c r="A198" s="38"/>
      <c r="B198" s="179"/>
      <c r="C198" s="180" t="s">
        <v>206</v>
      </c>
      <c r="D198" s="180" t="s">
        <v>135</v>
      </c>
      <c r="E198" s="181" t="s">
        <v>207</v>
      </c>
      <c r="F198" s="182" t="s">
        <v>208</v>
      </c>
      <c r="G198" s="183" t="s">
        <v>179</v>
      </c>
      <c r="H198" s="184">
        <v>3</v>
      </c>
      <c r="I198" s="185"/>
      <c r="J198" s="186">
        <f>ROUND(I198*H198,2)</f>
        <v>0</v>
      </c>
      <c r="K198" s="182" t="s">
        <v>180</v>
      </c>
      <c r="L198" s="39"/>
      <c r="M198" s="187" t="s">
        <v>1</v>
      </c>
      <c r="N198" s="188" t="s">
        <v>41</v>
      </c>
      <c r="O198" s="77"/>
      <c r="P198" s="189">
        <f>O198*H198</f>
        <v>0</v>
      </c>
      <c r="Q198" s="189">
        <v>0</v>
      </c>
      <c r="R198" s="189">
        <f>Q198*H198</f>
        <v>0</v>
      </c>
      <c r="S198" s="189">
        <v>0</v>
      </c>
      <c r="T198" s="19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191" t="s">
        <v>140</v>
      </c>
      <c r="AT198" s="191" t="s">
        <v>135</v>
      </c>
      <c r="AU198" s="191" t="s">
        <v>85</v>
      </c>
      <c r="AY198" s="19" t="s">
        <v>132</v>
      </c>
      <c r="BE198" s="192">
        <f>IF(N198="základní",J198,0)</f>
        <v>0</v>
      </c>
      <c r="BF198" s="192">
        <f>IF(N198="snížená",J198,0)</f>
        <v>0</v>
      </c>
      <c r="BG198" s="192">
        <f>IF(N198="zákl. přenesená",J198,0)</f>
        <v>0</v>
      </c>
      <c r="BH198" s="192">
        <f>IF(N198="sníž. přenesená",J198,0)</f>
        <v>0</v>
      </c>
      <c r="BI198" s="192">
        <f>IF(N198="nulová",J198,0)</f>
        <v>0</v>
      </c>
      <c r="BJ198" s="19" t="s">
        <v>83</v>
      </c>
      <c r="BK198" s="192">
        <f>ROUND(I198*H198,2)</f>
        <v>0</v>
      </c>
      <c r="BL198" s="19" t="s">
        <v>140</v>
      </c>
      <c r="BM198" s="191" t="s">
        <v>209</v>
      </c>
    </row>
    <row r="199" s="13" customFormat="1">
      <c r="A199" s="13"/>
      <c r="B199" s="198"/>
      <c r="C199" s="13"/>
      <c r="D199" s="193" t="s">
        <v>144</v>
      </c>
      <c r="E199" s="199" t="s">
        <v>1</v>
      </c>
      <c r="F199" s="200" t="s">
        <v>208</v>
      </c>
      <c r="G199" s="13"/>
      <c r="H199" s="199" t="s">
        <v>1</v>
      </c>
      <c r="I199" s="201"/>
      <c r="J199" s="13"/>
      <c r="K199" s="13"/>
      <c r="L199" s="198"/>
      <c r="M199" s="202"/>
      <c r="N199" s="203"/>
      <c r="O199" s="203"/>
      <c r="P199" s="203"/>
      <c r="Q199" s="203"/>
      <c r="R199" s="203"/>
      <c r="S199" s="203"/>
      <c r="T199" s="20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9" t="s">
        <v>144</v>
      </c>
      <c r="AU199" s="199" t="s">
        <v>85</v>
      </c>
      <c r="AV199" s="13" t="s">
        <v>83</v>
      </c>
      <c r="AW199" s="13" t="s">
        <v>32</v>
      </c>
      <c r="AX199" s="13" t="s">
        <v>76</v>
      </c>
      <c r="AY199" s="199" t="s">
        <v>132</v>
      </c>
    </row>
    <row r="200" s="13" customFormat="1">
      <c r="A200" s="13"/>
      <c r="B200" s="198"/>
      <c r="C200" s="13"/>
      <c r="D200" s="193" t="s">
        <v>144</v>
      </c>
      <c r="E200" s="199" t="s">
        <v>1</v>
      </c>
      <c r="F200" s="200" t="s">
        <v>146</v>
      </c>
      <c r="G200" s="13"/>
      <c r="H200" s="199" t="s">
        <v>1</v>
      </c>
      <c r="I200" s="201"/>
      <c r="J200" s="13"/>
      <c r="K200" s="13"/>
      <c r="L200" s="198"/>
      <c r="M200" s="202"/>
      <c r="N200" s="203"/>
      <c r="O200" s="203"/>
      <c r="P200" s="203"/>
      <c r="Q200" s="203"/>
      <c r="R200" s="203"/>
      <c r="S200" s="203"/>
      <c r="T200" s="20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9" t="s">
        <v>144</v>
      </c>
      <c r="AU200" s="199" t="s">
        <v>85</v>
      </c>
      <c r="AV200" s="13" t="s">
        <v>83</v>
      </c>
      <c r="AW200" s="13" t="s">
        <v>32</v>
      </c>
      <c r="AX200" s="13" t="s">
        <v>76</v>
      </c>
      <c r="AY200" s="199" t="s">
        <v>132</v>
      </c>
    </row>
    <row r="201" s="14" customFormat="1">
      <c r="A201" s="14"/>
      <c r="B201" s="205"/>
      <c r="C201" s="14"/>
      <c r="D201" s="193" t="s">
        <v>144</v>
      </c>
      <c r="E201" s="206" t="s">
        <v>1</v>
      </c>
      <c r="F201" s="207" t="s">
        <v>133</v>
      </c>
      <c r="G201" s="14"/>
      <c r="H201" s="208">
        <v>3</v>
      </c>
      <c r="I201" s="209"/>
      <c r="J201" s="14"/>
      <c r="K201" s="14"/>
      <c r="L201" s="205"/>
      <c r="M201" s="210"/>
      <c r="N201" s="211"/>
      <c r="O201" s="211"/>
      <c r="P201" s="211"/>
      <c r="Q201" s="211"/>
      <c r="R201" s="211"/>
      <c r="S201" s="211"/>
      <c r="T201" s="21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6" t="s">
        <v>144</v>
      </c>
      <c r="AU201" s="206" t="s">
        <v>85</v>
      </c>
      <c r="AV201" s="14" t="s">
        <v>85</v>
      </c>
      <c r="AW201" s="14" t="s">
        <v>32</v>
      </c>
      <c r="AX201" s="14" t="s">
        <v>76</v>
      </c>
      <c r="AY201" s="206" t="s">
        <v>132</v>
      </c>
    </row>
    <row r="202" s="15" customFormat="1">
      <c r="A202" s="15"/>
      <c r="B202" s="213"/>
      <c r="C202" s="15"/>
      <c r="D202" s="193" t="s">
        <v>144</v>
      </c>
      <c r="E202" s="214" t="s">
        <v>1</v>
      </c>
      <c r="F202" s="215" t="s">
        <v>148</v>
      </c>
      <c r="G202" s="15"/>
      <c r="H202" s="216">
        <v>3</v>
      </c>
      <c r="I202" s="217"/>
      <c r="J202" s="15"/>
      <c r="K202" s="15"/>
      <c r="L202" s="213"/>
      <c r="M202" s="218"/>
      <c r="N202" s="219"/>
      <c r="O202" s="219"/>
      <c r="P202" s="219"/>
      <c r="Q202" s="219"/>
      <c r="R202" s="219"/>
      <c r="S202" s="219"/>
      <c r="T202" s="22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14" t="s">
        <v>144</v>
      </c>
      <c r="AU202" s="214" t="s">
        <v>85</v>
      </c>
      <c r="AV202" s="15" t="s">
        <v>133</v>
      </c>
      <c r="AW202" s="15" t="s">
        <v>32</v>
      </c>
      <c r="AX202" s="15" t="s">
        <v>76</v>
      </c>
      <c r="AY202" s="214" t="s">
        <v>132</v>
      </c>
    </row>
    <row r="203" s="16" customFormat="1">
      <c r="A203" s="16"/>
      <c r="B203" s="221"/>
      <c r="C203" s="16"/>
      <c r="D203" s="193" t="s">
        <v>144</v>
      </c>
      <c r="E203" s="222" t="s">
        <v>1</v>
      </c>
      <c r="F203" s="223" t="s">
        <v>149</v>
      </c>
      <c r="G203" s="16"/>
      <c r="H203" s="224">
        <v>3</v>
      </c>
      <c r="I203" s="225"/>
      <c r="J203" s="16"/>
      <c r="K203" s="16"/>
      <c r="L203" s="221"/>
      <c r="M203" s="226"/>
      <c r="N203" s="227"/>
      <c r="O203" s="227"/>
      <c r="P203" s="227"/>
      <c r="Q203" s="227"/>
      <c r="R203" s="227"/>
      <c r="S203" s="227"/>
      <c r="T203" s="228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22" t="s">
        <v>144</v>
      </c>
      <c r="AU203" s="222" t="s">
        <v>85</v>
      </c>
      <c r="AV203" s="16" t="s">
        <v>140</v>
      </c>
      <c r="AW203" s="16" t="s">
        <v>32</v>
      </c>
      <c r="AX203" s="16" t="s">
        <v>83</v>
      </c>
      <c r="AY203" s="222" t="s">
        <v>132</v>
      </c>
    </row>
    <row r="204" s="2" customFormat="1" ht="16.5" customHeight="1">
      <c r="A204" s="38"/>
      <c r="B204" s="179"/>
      <c r="C204" s="180" t="s">
        <v>210</v>
      </c>
      <c r="D204" s="180" t="s">
        <v>135</v>
      </c>
      <c r="E204" s="181" t="s">
        <v>211</v>
      </c>
      <c r="F204" s="182" t="s">
        <v>212</v>
      </c>
      <c r="G204" s="183" t="s">
        <v>179</v>
      </c>
      <c r="H204" s="184">
        <v>6</v>
      </c>
      <c r="I204" s="185"/>
      <c r="J204" s="186">
        <f>ROUND(I204*H204,2)</f>
        <v>0</v>
      </c>
      <c r="K204" s="182" t="s">
        <v>180</v>
      </c>
      <c r="L204" s="39"/>
      <c r="M204" s="187" t="s">
        <v>1</v>
      </c>
      <c r="N204" s="188" t="s">
        <v>41</v>
      </c>
      <c r="O204" s="77"/>
      <c r="P204" s="189">
        <f>O204*H204</f>
        <v>0</v>
      </c>
      <c r="Q204" s="189">
        <v>0</v>
      </c>
      <c r="R204" s="189">
        <f>Q204*H204</f>
        <v>0</v>
      </c>
      <c r="S204" s="189">
        <v>0</v>
      </c>
      <c r="T204" s="19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191" t="s">
        <v>140</v>
      </c>
      <c r="AT204" s="191" t="s">
        <v>135</v>
      </c>
      <c r="AU204" s="191" t="s">
        <v>85</v>
      </c>
      <c r="AY204" s="19" t="s">
        <v>132</v>
      </c>
      <c r="BE204" s="192">
        <f>IF(N204="základní",J204,0)</f>
        <v>0</v>
      </c>
      <c r="BF204" s="192">
        <f>IF(N204="snížená",J204,0)</f>
        <v>0</v>
      </c>
      <c r="BG204" s="192">
        <f>IF(N204="zákl. přenesená",J204,0)</f>
        <v>0</v>
      </c>
      <c r="BH204" s="192">
        <f>IF(N204="sníž. přenesená",J204,0)</f>
        <v>0</v>
      </c>
      <c r="BI204" s="192">
        <f>IF(N204="nulová",J204,0)</f>
        <v>0</v>
      </c>
      <c r="BJ204" s="19" t="s">
        <v>83</v>
      </c>
      <c r="BK204" s="192">
        <f>ROUND(I204*H204,2)</f>
        <v>0</v>
      </c>
      <c r="BL204" s="19" t="s">
        <v>140</v>
      </c>
      <c r="BM204" s="191" t="s">
        <v>213</v>
      </c>
    </row>
    <row r="205" s="13" customFormat="1">
      <c r="A205" s="13"/>
      <c r="B205" s="198"/>
      <c r="C205" s="13"/>
      <c r="D205" s="193" t="s">
        <v>144</v>
      </c>
      <c r="E205" s="199" t="s">
        <v>1</v>
      </c>
      <c r="F205" s="200" t="s">
        <v>212</v>
      </c>
      <c r="G205" s="13"/>
      <c r="H205" s="199" t="s">
        <v>1</v>
      </c>
      <c r="I205" s="201"/>
      <c r="J205" s="13"/>
      <c r="K205" s="13"/>
      <c r="L205" s="198"/>
      <c r="M205" s="202"/>
      <c r="N205" s="203"/>
      <c r="O205" s="203"/>
      <c r="P205" s="203"/>
      <c r="Q205" s="203"/>
      <c r="R205" s="203"/>
      <c r="S205" s="203"/>
      <c r="T205" s="20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9" t="s">
        <v>144</v>
      </c>
      <c r="AU205" s="199" t="s">
        <v>85</v>
      </c>
      <c r="AV205" s="13" t="s">
        <v>83</v>
      </c>
      <c r="AW205" s="13" t="s">
        <v>32</v>
      </c>
      <c r="AX205" s="13" t="s">
        <v>76</v>
      </c>
      <c r="AY205" s="199" t="s">
        <v>132</v>
      </c>
    </row>
    <row r="206" s="13" customFormat="1">
      <c r="A206" s="13"/>
      <c r="B206" s="198"/>
      <c r="C206" s="13"/>
      <c r="D206" s="193" t="s">
        <v>144</v>
      </c>
      <c r="E206" s="199" t="s">
        <v>1</v>
      </c>
      <c r="F206" s="200" t="s">
        <v>146</v>
      </c>
      <c r="G206" s="13"/>
      <c r="H206" s="199" t="s">
        <v>1</v>
      </c>
      <c r="I206" s="201"/>
      <c r="J206" s="13"/>
      <c r="K206" s="13"/>
      <c r="L206" s="198"/>
      <c r="M206" s="202"/>
      <c r="N206" s="203"/>
      <c r="O206" s="203"/>
      <c r="P206" s="203"/>
      <c r="Q206" s="203"/>
      <c r="R206" s="203"/>
      <c r="S206" s="203"/>
      <c r="T206" s="20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9" t="s">
        <v>144</v>
      </c>
      <c r="AU206" s="199" t="s">
        <v>85</v>
      </c>
      <c r="AV206" s="13" t="s">
        <v>83</v>
      </c>
      <c r="AW206" s="13" t="s">
        <v>32</v>
      </c>
      <c r="AX206" s="13" t="s">
        <v>76</v>
      </c>
      <c r="AY206" s="199" t="s">
        <v>132</v>
      </c>
    </row>
    <row r="207" s="14" customFormat="1">
      <c r="A207" s="14"/>
      <c r="B207" s="205"/>
      <c r="C207" s="14"/>
      <c r="D207" s="193" t="s">
        <v>144</v>
      </c>
      <c r="E207" s="206" t="s">
        <v>1</v>
      </c>
      <c r="F207" s="207" t="s">
        <v>150</v>
      </c>
      <c r="G207" s="14"/>
      <c r="H207" s="208">
        <v>6</v>
      </c>
      <c r="I207" s="209"/>
      <c r="J207" s="14"/>
      <c r="K207" s="14"/>
      <c r="L207" s="205"/>
      <c r="M207" s="210"/>
      <c r="N207" s="211"/>
      <c r="O207" s="211"/>
      <c r="P207" s="211"/>
      <c r="Q207" s="211"/>
      <c r="R207" s="211"/>
      <c r="S207" s="211"/>
      <c r="T207" s="21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06" t="s">
        <v>144</v>
      </c>
      <c r="AU207" s="206" t="s">
        <v>85</v>
      </c>
      <c r="AV207" s="14" t="s">
        <v>85</v>
      </c>
      <c r="AW207" s="14" t="s">
        <v>32</v>
      </c>
      <c r="AX207" s="14" t="s">
        <v>76</v>
      </c>
      <c r="AY207" s="206" t="s">
        <v>132</v>
      </c>
    </row>
    <row r="208" s="15" customFormat="1">
      <c r="A208" s="15"/>
      <c r="B208" s="213"/>
      <c r="C208" s="15"/>
      <c r="D208" s="193" t="s">
        <v>144</v>
      </c>
      <c r="E208" s="214" t="s">
        <v>1</v>
      </c>
      <c r="F208" s="215" t="s">
        <v>148</v>
      </c>
      <c r="G208" s="15"/>
      <c r="H208" s="216">
        <v>6</v>
      </c>
      <c r="I208" s="217"/>
      <c r="J208" s="15"/>
      <c r="K208" s="15"/>
      <c r="L208" s="213"/>
      <c r="M208" s="218"/>
      <c r="N208" s="219"/>
      <c r="O208" s="219"/>
      <c r="P208" s="219"/>
      <c r="Q208" s="219"/>
      <c r="R208" s="219"/>
      <c r="S208" s="219"/>
      <c r="T208" s="22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14" t="s">
        <v>144</v>
      </c>
      <c r="AU208" s="214" t="s">
        <v>85</v>
      </c>
      <c r="AV208" s="15" t="s">
        <v>133</v>
      </c>
      <c r="AW208" s="15" t="s">
        <v>32</v>
      </c>
      <c r="AX208" s="15" t="s">
        <v>76</v>
      </c>
      <c r="AY208" s="214" t="s">
        <v>132</v>
      </c>
    </row>
    <row r="209" s="16" customFormat="1">
      <c r="A209" s="16"/>
      <c r="B209" s="221"/>
      <c r="C209" s="16"/>
      <c r="D209" s="193" t="s">
        <v>144</v>
      </c>
      <c r="E209" s="222" t="s">
        <v>1</v>
      </c>
      <c r="F209" s="223" t="s">
        <v>149</v>
      </c>
      <c r="G209" s="16"/>
      <c r="H209" s="224">
        <v>6</v>
      </c>
      <c r="I209" s="225"/>
      <c r="J209" s="16"/>
      <c r="K209" s="16"/>
      <c r="L209" s="221"/>
      <c r="M209" s="226"/>
      <c r="N209" s="227"/>
      <c r="O209" s="227"/>
      <c r="P209" s="227"/>
      <c r="Q209" s="227"/>
      <c r="R209" s="227"/>
      <c r="S209" s="227"/>
      <c r="T209" s="228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22" t="s">
        <v>144</v>
      </c>
      <c r="AU209" s="222" t="s">
        <v>85</v>
      </c>
      <c r="AV209" s="16" t="s">
        <v>140</v>
      </c>
      <c r="AW209" s="16" t="s">
        <v>32</v>
      </c>
      <c r="AX209" s="16" t="s">
        <v>83</v>
      </c>
      <c r="AY209" s="222" t="s">
        <v>132</v>
      </c>
    </row>
    <row r="210" s="2" customFormat="1" ht="16.5" customHeight="1">
      <c r="A210" s="38"/>
      <c r="B210" s="179"/>
      <c r="C210" s="180" t="s">
        <v>214</v>
      </c>
      <c r="D210" s="180" t="s">
        <v>135</v>
      </c>
      <c r="E210" s="181" t="s">
        <v>215</v>
      </c>
      <c r="F210" s="182" t="s">
        <v>216</v>
      </c>
      <c r="G210" s="183" t="s">
        <v>179</v>
      </c>
      <c r="H210" s="184">
        <v>2</v>
      </c>
      <c r="I210" s="185"/>
      <c r="J210" s="186">
        <f>ROUND(I210*H210,2)</f>
        <v>0</v>
      </c>
      <c r="K210" s="182" t="s">
        <v>180</v>
      </c>
      <c r="L210" s="39"/>
      <c r="M210" s="187" t="s">
        <v>1</v>
      </c>
      <c r="N210" s="188" t="s">
        <v>41</v>
      </c>
      <c r="O210" s="77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191" t="s">
        <v>140</v>
      </c>
      <c r="AT210" s="191" t="s">
        <v>135</v>
      </c>
      <c r="AU210" s="191" t="s">
        <v>85</v>
      </c>
      <c r="AY210" s="19" t="s">
        <v>132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83</v>
      </c>
      <c r="BK210" s="192">
        <f>ROUND(I210*H210,2)</f>
        <v>0</v>
      </c>
      <c r="BL210" s="19" t="s">
        <v>140</v>
      </c>
      <c r="BM210" s="191" t="s">
        <v>217</v>
      </c>
    </row>
    <row r="211" s="13" customFormat="1">
      <c r="A211" s="13"/>
      <c r="B211" s="198"/>
      <c r="C211" s="13"/>
      <c r="D211" s="193" t="s">
        <v>144</v>
      </c>
      <c r="E211" s="199" t="s">
        <v>1</v>
      </c>
      <c r="F211" s="200" t="s">
        <v>216</v>
      </c>
      <c r="G211" s="13"/>
      <c r="H211" s="199" t="s">
        <v>1</v>
      </c>
      <c r="I211" s="201"/>
      <c r="J211" s="13"/>
      <c r="K211" s="13"/>
      <c r="L211" s="198"/>
      <c r="M211" s="202"/>
      <c r="N211" s="203"/>
      <c r="O211" s="203"/>
      <c r="P211" s="203"/>
      <c r="Q211" s="203"/>
      <c r="R211" s="203"/>
      <c r="S211" s="203"/>
      <c r="T211" s="20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144</v>
      </c>
      <c r="AU211" s="199" t="s">
        <v>85</v>
      </c>
      <c r="AV211" s="13" t="s">
        <v>83</v>
      </c>
      <c r="AW211" s="13" t="s">
        <v>32</v>
      </c>
      <c r="AX211" s="13" t="s">
        <v>76</v>
      </c>
      <c r="AY211" s="199" t="s">
        <v>132</v>
      </c>
    </row>
    <row r="212" s="13" customFormat="1">
      <c r="A212" s="13"/>
      <c r="B212" s="198"/>
      <c r="C212" s="13"/>
      <c r="D212" s="193" t="s">
        <v>144</v>
      </c>
      <c r="E212" s="199" t="s">
        <v>1</v>
      </c>
      <c r="F212" s="200" t="s">
        <v>146</v>
      </c>
      <c r="G212" s="13"/>
      <c r="H212" s="199" t="s">
        <v>1</v>
      </c>
      <c r="I212" s="201"/>
      <c r="J212" s="13"/>
      <c r="K212" s="13"/>
      <c r="L212" s="198"/>
      <c r="M212" s="202"/>
      <c r="N212" s="203"/>
      <c r="O212" s="203"/>
      <c r="P212" s="203"/>
      <c r="Q212" s="203"/>
      <c r="R212" s="203"/>
      <c r="S212" s="203"/>
      <c r="T212" s="20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9" t="s">
        <v>144</v>
      </c>
      <c r="AU212" s="199" t="s">
        <v>85</v>
      </c>
      <c r="AV212" s="13" t="s">
        <v>83</v>
      </c>
      <c r="AW212" s="13" t="s">
        <v>32</v>
      </c>
      <c r="AX212" s="13" t="s">
        <v>76</v>
      </c>
      <c r="AY212" s="199" t="s">
        <v>132</v>
      </c>
    </row>
    <row r="213" s="14" customFormat="1">
      <c r="A213" s="14"/>
      <c r="B213" s="205"/>
      <c r="C213" s="14"/>
      <c r="D213" s="193" t="s">
        <v>144</v>
      </c>
      <c r="E213" s="206" t="s">
        <v>1</v>
      </c>
      <c r="F213" s="207" t="s">
        <v>85</v>
      </c>
      <c r="G213" s="14"/>
      <c r="H213" s="208">
        <v>2</v>
      </c>
      <c r="I213" s="209"/>
      <c r="J213" s="14"/>
      <c r="K213" s="14"/>
      <c r="L213" s="205"/>
      <c r="M213" s="210"/>
      <c r="N213" s="211"/>
      <c r="O213" s="211"/>
      <c r="P213" s="211"/>
      <c r="Q213" s="211"/>
      <c r="R213" s="211"/>
      <c r="S213" s="211"/>
      <c r="T213" s="21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6" t="s">
        <v>144</v>
      </c>
      <c r="AU213" s="206" t="s">
        <v>85</v>
      </c>
      <c r="AV213" s="14" t="s">
        <v>85</v>
      </c>
      <c r="AW213" s="14" t="s">
        <v>32</v>
      </c>
      <c r="AX213" s="14" t="s">
        <v>76</v>
      </c>
      <c r="AY213" s="206" t="s">
        <v>132</v>
      </c>
    </row>
    <row r="214" s="15" customFormat="1">
      <c r="A214" s="15"/>
      <c r="B214" s="213"/>
      <c r="C214" s="15"/>
      <c r="D214" s="193" t="s">
        <v>144</v>
      </c>
      <c r="E214" s="214" t="s">
        <v>1</v>
      </c>
      <c r="F214" s="215" t="s">
        <v>148</v>
      </c>
      <c r="G214" s="15"/>
      <c r="H214" s="216">
        <v>2</v>
      </c>
      <c r="I214" s="217"/>
      <c r="J214" s="15"/>
      <c r="K214" s="15"/>
      <c r="L214" s="213"/>
      <c r="M214" s="218"/>
      <c r="N214" s="219"/>
      <c r="O214" s="219"/>
      <c r="P214" s="219"/>
      <c r="Q214" s="219"/>
      <c r="R214" s="219"/>
      <c r="S214" s="219"/>
      <c r="T214" s="220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4" t="s">
        <v>144</v>
      </c>
      <c r="AU214" s="214" t="s">
        <v>85</v>
      </c>
      <c r="AV214" s="15" t="s">
        <v>133</v>
      </c>
      <c r="AW214" s="15" t="s">
        <v>32</v>
      </c>
      <c r="AX214" s="15" t="s">
        <v>76</v>
      </c>
      <c r="AY214" s="214" t="s">
        <v>132</v>
      </c>
    </row>
    <row r="215" s="16" customFormat="1">
      <c r="A215" s="16"/>
      <c r="B215" s="221"/>
      <c r="C215" s="16"/>
      <c r="D215" s="193" t="s">
        <v>144</v>
      </c>
      <c r="E215" s="222" t="s">
        <v>1</v>
      </c>
      <c r="F215" s="223" t="s">
        <v>149</v>
      </c>
      <c r="G215" s="16"/>
      <c r="H215" s="224">
        <v>2</v>
      </c>
      <c r="I215" s="225"/>
      <c r="J215" s="16"/>
      <c r="K215" s="16"/>
      <c r="L215" s="221"/>
      <c r="M215" s="226"/>
      <c r="N215" s="227"/>
      <c r="O215" s="227"/>
      <c r="P215" s="227"/>
      <c r="Q215" s="227"/>
      <c r="R215" s="227"/>
      <c r="S215" s="227"/>
      <c r="T215" s="228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22" t="s">
        <v>144</v>
      </c>
      <c r="AU215" s="222" t="s">
        <v>85</v>
      </c>
      <c r="AV215" s="16" t="s">
        <v>140</v>
      </c>
      <c r="AW215" s="16" t="s">
        <v>32</v>
      </c>
      <c r="AX215" s="16" t="s">
        <v>83</v>
      </c>
      <c r="AY215" s="222" t="s">
        <v>132</v>
      </c>
    </row>
    <row r="216" s="12" customFormat="1" ht="22.8" customHeight="1">
      <c r="A216" s="12"/>
      <c r="B216" s="166"/>
      <c r="C216" s="12"/>
      <c r="D216" s="167" t="s">
        <v>75</v>
      </c>
      <c r="E216" s="177" t="s">
        <v>206</v>
      </c>
      <c r="F216" s="177" t="s">
        <v>218</v>
      </c>
      <c r="G216" s="12"/>
      <c r="H216" s="12"/>
      <c r="I216" s="169"/>
      <c r="J216" s="178">
        <f>BK216</f>
        <v>0</v>
      </c>
      <c r="K216" s="12"/>
      <c r="L216" s="166"/>
      <c r="M216" s="171"/>
      <c r="N216" s="172"/>
      <c r="O216" s="172"/>
      <c r="P216" s="173">
        <f>SUM(P217:P307)</f>
        <v>0</v>
      </c>
      <c r="Q216" s="172"/>
      <c r="R216" s="173">
        <f>SUM(R217:R307)</f>
        <v>0.01566</v>
      </c>
      <c r="S216" s="172"/>
      <c r="T216" s="174">
        <f>SUM(T217:T307)</f>
        <v>58.973020000000005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167" t="s">
        <v>83</v>
      </c>
      <c r="AT216" s="175" t="s">
        <v>75</v>
      </c>
      <c r="AU216" s="175" t="s">
        <v>83</v>
      </c>
      <c r="AY216" s="167" t="s">
        <v>132</v>
      </c>
      <c r="BK216" s="176">
        <f>SUM(BK217:BK307)</f>
        <v>0</v>
      </c>
    </row>
    <row r="217" s="2" customFormat="1" ht="33" customHeight="1">
      <c r="A217" s="38"/>
      <c r="B217" s="179"/>
      <c r="C217" s="180" t="s">
        <v>219</v>
      </c>
      <c r="D217" s="180" t="s">
        <v>135</v>
      </c>
      <c r="E217" s="181" t="s">
        <v>220</v>
      </c>
      <c r="F217" s="182" t="s">
        <v>221</v>
      </c>
      <c r="G217" s="183" t="s">
        <v>154</v>
      </c>
      <c r="H217" s="184">
        <v>451.39999999999998</v>
      </c>
      <c r="I217" s="185"/>
      <c r="J217" s="186">
        <f>ROUND(I217*H217,2)</f>
        <v>0</v>
      </c>
      <c r="K217" s="182" t="s">
        <v>139</v>
      </c>
      <c r="L217" s="39"/>
      <c r="M217" s="187" t="s">
        <v>1</v>
      </c>
      <c r="N217" s="188" t="s">
        <v>41</v>
      </c>
      <c r="O217" s="77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191" t="s">
        <v>140</v>
      </c>
      <c r="AT217" s="191" t="s">
        <v>135</v>
      </c>
      <c r="AU217" s="191" t="s">
        <v>85</v>
      </c>
      <c r="AY217" s="19" t="s">
        <v>132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83</v>
      </c>
      <c r="BK217" s="192">
        <f>ROUND(I217*H217,2)</f>
        <v>0</v>
      </c>
      <c r="BL217" s="19" t="s">
        <v>140</v>
      </c>
      <c r="BM217" s="191" t="s">
        <v>222</v>
      </c>
    </row>
    <row r="218" s="2" customFormat="1">
      <c r="A218" s="38"/>
      <c r="B218" s="39"/>
      <c r="C218" s="38"/>
      <c r="D218" s="193" t="s">
        <v>142</v>
      </c>
      <c r="E218" s="38"/>
      <c r="F218" s="194" t="s">
        <v>223</v>
      </c>
      <c r="G218" s="38"/>
      <c r="H218" s="38"/>
      <c r="I218" s="195"/>
      <c r="J218" s="38"/>
      <c r="K218" s="38"/>
      <c r="L218" s="39"/>
      <c r="M218" s="196"/>
      <c r="N218" s="197"/>
      <c r="O218" s="77"/>
      <c r="P218" s="77"/>
      <c r="Q218" s="77"/>
      <c r="R218" s="77"/>
      <c r="S218" s="77"/>
      <c r="T218" s="7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9" t="s">
        <v>142</v>
      </c>
      <c r="AU218" s="19" t="s">
        <v>85</v>
      </c>
    </row>
    <row r="219" s="13" customFormat="1">
      <c r="A219" s="13"/>
      <c r="B219" s="198"/>
      <c r="C219" s="13"/>
      <c r="D219" s="193" t="s">
        <v>144</v>
      </c>
      <c r="E219" s="199" t="s">
        <v>1</v>
      </c>
      <c r="F219" s="200" t="s">
        <v>224</v>
      </c>
      <c r="G219" s="13"/>
      <c r="H219" s="199" t="s">
        <v>1</v>
      </c>
      <c r="I219" s="201"/>
      <c r="J219" s="13"/>
      <c r="K219" s="13"/>
      <c r="L219" s="198"/>
      <c r="M219" s="202"/>
      <c r="N219" s="203"/>
      <c r="O219" s="203"/>
      <c r="P219" s="203"/>
      <c r="Q219" s="203"/>
      <c r="R219" s="203"/>
      <c r="S219" s="203"/>
      <c r="T219" s="20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9" t="s">
        <v>144</v>
      </c>
      <c r="AU219" s="199" t="s">
        <v>85</v>
      </c>
      <c r="AV219" s="13" t="s">
        <v>83</v>
      </c>
      <c r="AW219" s="13" t="s">
        <v>32</v>
      </c>
      <c r="AX219" s="13" t="s">
        <v>76</v>
      </c>
      <c r="AY219" s="199" t="s">
        <v>132</v>
      </c>
    </row>
    <row r="220" s="13" customFormat="1">
      <c r="A220" s="13"/>
      <c r="B220" s="198"/>
      <c r="C220" s="13"/>
      <c r="D220" s="193" t="s">
        <v>144</v>
      </c>
      <c r="E220" s="199" t="s">
        <v>1</v>
      </c>
      <c r="F220" s="200" t="s">
        <v>146</v>
      </c>
      <c r="G220" s="13"/>
      <c r="H220" s="199" t="s">
        <v>1</v>
      </c>
      <c r="I220" s="201"/>
      <c r="J220" s="13"/>
      <c r="K220" s="13"/>
      <c r="L220" s="198"/>
      <c r="M220" s="202"/>
      <c r="N220" s="203"/>
      <c r="O220" s="203"/>
      <c r="P220" s="203"/>
      <c r="Q220" s="203"/>
      <c r="R220" s="203"/>
      <c r="S220" s="203"/>
      <c r="T220" s="20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9" t="s">
        <v>144</v>
      </c>
      <c r="AU220" s="199" t="s">
        <v>85</v>
      </c>
      <c r="AV220" s="13" t="s">
        <v>83</v>
      </c>
      <c r="AW220" s="13" t="s">
        <v>32</v>
      </c>
      <c r="AX220" s="13" t="s">
        <v>76</v>
      </c>
      <c r="AY220" s="199" t="s">
        <v>132</v>
      </c>
    </row>
    <row r="221" s="14" customFormat="1">
      <c r="A221" s="14"/>
      <c r="B221" s="205"/>
      <c r="C221" s="14"/>
      <c r="D221" s="193" t="s">
        <v>144</v>
      </c>
      <c r="E221" s="206" t="s">
        <v>1</v>
      </c>
      <c r="F221" s="207" t="s">
        <v>225</v>
      </c>
      <c r="G221" s="14"/>
      <c r="H221" s="208">
        <v>451.39999999999998</v>
      </c>
      <c r="I221" s="209"/>
      <c r="J221" s="14"/>
      <c r="K221" s="14"/>
      <c r="L221" s="205"/>
      <c r="M221" s="210"/>
      <c r="N221" s="211"/>
      <c r="O221" s="211"/>
      <c r="P221" s="211"/>
      <c r="Q221" s="211"/>
      <c r="R221" s="211"/>
      <c r="S221" s="211"/>
      <c r="T221" s="21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6" t="s">
        <v>144</v>
      </c>
      <c r="AU221" s="206" t="s">
        <v>85</v>
      </c>
      <c r="AV221" s="14" t="s">
        <v>85</v>
      </c>
      <c r="AW221" s="14" t="s">
        <v>32</v>
      </c>
      <c r="AX221" s="14" t="s">
        <v>76</v>
      </c>
      <c r="AY221" s="206" t="s">
        <v>132</v>
      </c>
    </row>
    <row r="222" s="15" customFormat="1">
      <c r="A222" s="15"/>
      <c r="B222" s="213"/>
      <c r="C222" s="15"/>
      <c r="D222" s="193" t="s">
        <v>144</v>
      </c>
      <c r="E222" s="214" t="s">
        <v>1</v>
      </c>
      <c r="F222" s="215" t="s">
        <v>148</v>
      </c>
      <c r="G222" s="15"/>
      <c r="H222" s="216">
        <v>451.39999999999998</v>
      </c>
      <c r="I222" s="217"/>
      <c r="J222" s="15"/>
      <c r="K222" s="15"/>
      <c r="L222" s="213"/>
      <c r="M222" s="218"/>
      <c r="N222" s="219"/>
      <c r="O222" s="219"/>
      <c r="P222" s="219"/>
      <c r="Q222" s="219"/>
      <c r="R222" s="219"/>
      <c r="S222" s="219"/>
      <c r="T222" s="22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14" t="s">
        <v>144</v>
      </c>
      <c r="AU222" s="214" t="s">
        <v>85</v>
      </c>
      <c r="AV222" s="15" t="s">
        <v>133</v>
      </c>
      <c r="AW222" s="15" t="s">
        <v>32</v>
      </c>
      <c r="AX222" s="15" t="s">
        <v>76</v>
      </c>
      <c r="AY222" s="214" t="s">
        <v>132</v>
      </c>
    </row>
    <row r="223" s="16" customFormat="1">
      <c r="A223" s="16"/>
      <c r="B223" s="221"/>
      <c r="C223" s="16"/>
      <c r="D223" s="193" t="s">
        <v>144</v>
      </c>
      <c r="E223" s="222" t="s">
        <v>1</v>
      </c>
      <c r="F223" s="223" t="s">
        <v>149</v>
      </c>
      <c r="G223" s="16"/>
      <c r="H223" s="224">
        <v>451.39999999999998</v>
      </c>
      <c r="I223" s="225"/>
      <c r="J223" s="16"/>
      <c r="K223" s="16"/>
      <c r="L223" s="221"/>
      <c r="M223" s="226"/>
      <c r="N223" s="227"/>
      <c r="O223" s="227"/>
      <c r="P223" s="227"/>
      <c r="Q223" s="227"/>
      <c r="R223" s="227"/>
      <c r="S223" s="227"/>
      <c r="T223" s="228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22" t="s">
        <v>144</v>
      </c>
      <c r="AU223" s="222" t="s">
        <v>85</v>
      </c>
      <c r="AV223" s="16" t="s">
        <v>140</v>
      </c>
      <c r="AW223" s="16" t="s">
        <v>32</v>
      </c>
      <c r="AX223" s="16" t="s">
        <v>83</v>
      </c>
      <c r="AY223" s="222" t="s">
        <v>132</v>
      </c>
    </row>
    <row r="224" s="2" customFormat="1" ht="33" customHeight="1">
      <c r="A224" s="38"/>
      <c r="B224" s="179"/>
      <c r="C224" s="180" t="s">
        <v>226</v>
      </c>
      <c r="D224" s="180" t="s">
        <v>135</v>
      </c>
      <c r="E224" s="181" t="s">
        <v>227</v>
      </c>
      <c r="F224" s="182" t="s">
        <v>228</v>
      </c>
      <c r="G224" s="183" t="s">
        <v>154</v>
      </c>
      <c r="H224" s="184">
        <v>40626</v>
      </c>
      <c r="I224" s="185"/>
      <c r="J224" s="186">
        <f>ROUND(I224*H224,2)</f>
        <v>0</v>
      </c>
      <c r="K224" s="182" t="s">
        <v>139</v>
      </c>
      <c r="L224" s="39"/>
      <c r="M224" s="187" t="s">
        <v>1</v>
      </c>
      <c r="N224" s="188" t="s">
        <v>41</v>
      </c>
      <c r="O224" s="77"/>
      <c r="P224" s="189">
        <f>O224*H224</f>
        <v>0</v>
      </c>
      <c r="Q224" s="189">
        <v>0</v>
      </c>
      <c r="R224" s="189">
        <f>Q224*H224</f>
        <v>0</v>
      </c>
      <c r="S224" s="189">
        <v>0</v>
      </c>
      <c r="T224" s="19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191" t="s">
        <v>140</v>
      </c>
      <c r="AT224" s="191" t="s">
        <v>135</v>
      </c>
      <c r="AU224" s="191" t="s">
        <v>85</v>
      </c>
      <c r="AY224" s="19" t="s">
        <v>132</v>
      </c>
      <c r="BE224" s="192">
        <f>IF(N224="základní",J224,0)</f>
        <v>0</v>
      </c>
      <c r="BF224" s="192">
        <f>IF(N224="snížená",J224,0)</f>
        <v>0</v>
      </c>
      <c r="BG224" s="192">
        <f>IF(N224="zákl. přenesená",J224,0)</f>
        <v>0</v>
      </c>
      <c r="BH224" s="192">
        <f>IF(N224="sníž. přenesená",J224,0)</f>
        <v>0</v>
      </c>
      <c r="BI224" s="192">
        <f>IF(N224="nulová",J224,0)</f>
        <v>0</v>
      </c>
      <c r="BJ224" s="19" t="s">
        <v>83</v>
      </c>
      <c r="BK224" s="192">
        <f>ROUND(I224*H224,2)</f>
        <v>0</v>
      </c>
      <c r="BL224" s="19" t="s">
        <v>140</v>
      </c>
      <c r="BM224" s="191" t="s">
        <v>229</v>
      </c>
    </row>
    <row r="225" s="2" customFormat="1">
      <c r="A225" s="38"/>
      <c r="B225" s="39"/>
      <c r="C225" s="38"/>
      <c r="D225" s="193" t="s">
        <v>142</v>
      </c>
      <c r="E225" s="38"/>
      <c r="F225" s="194" t="s">
        <v>230</v>
      </c>
      <c r="G225" s="38"/>
      <c r="H225" s="38"/>
      <c r="I225" s="195"/>
      <c r="J225" s="38"/>
      <c r="K225" s="38"/>
      <c r="L225" s="39"/>
      <c r="M225" s="196"/>
      <c r="N225" s="197"/>
      <c r="O225" s="77"/>
      <c r="P225" s="77"/>
      <c r="Q225" s="77"/>
      <c r="R225" s="77"/>
      <c r="S225" s="77"/>
      <c r="T225" s="78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9" t="s">
        <v>142</v>
      </c>
      <c r="AU225" s="19" t="s">
        <v>85</v>
      </c>
    </row>
    <row r="226" s="13" customFormat="1">
      <c r="A226" s="13"/>
      <c r="B226" s="198"/>
      <c r="C226" s="13"/>
      <c r="D226" s="193" t="s">
        <v>144</v>
      </c>
      <c r="E226" s="199" t="s">
        <v>1</v>
      </c>
      <c r="F226" s="200" t="s">
        <v>231</v>
      </c>
      <c r="G226" s="13"/>
      <c r="H226" s="199" t="s">
        <v>1</v>
      </c>
      <c r="I226" s="201"/>
      <c r="J226" s="13"/>
      <c r="K226" s="13"/>
      <c r="L226" s="198"/>
      <c r="M226" s="202"/>
      <c r="N226" s="203"/>
      <c r="O226" s="203"/>
      <c r="P226" s="203"/>
      <c r="Q226" s="203"/>
      <c r="R226" s="203"/>
      <c r="S226" s="203"/>
      <c r="T226" s="20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144</v>
      </c>
      <c r="AU226" s="199" t="s">
        <v>85</v>
      </c>
      <c r="AV226" s="13" t="s">
        <v>83</v>
      </c>
      <c r="AW226" s="13" t="s">
        <v>32</v>
      </c>
      <c r="AX226" s="13" t="s">
        <v>76</v>
      </c>
      <c r="AY226" s="199" t="s">
        <v>132</v>
      </c>
    </row>
    <row r="227" s="14" customFormat="1">
      <c r="A227" s="14"/>
      <c r="B227" s="205"/>
      <c r="C227" s="14"/>
      <c r="D227" s="193" t="s">
        <v>144</v>
      </c>
      <c r="E227" s="206" t="s">
        <v>1</v>
      </c>
      <c r="F227" s="207" t="s">
        <v>232</v>
      </c>
      <c r="G227" s="14"/>
      <c r="H227" s="208">
        <v>40626</v>
      </c>
      <c r="I227" s="209"/>
      <c r="J227" s="14"/>
      <c r="K227" s="14"/>
      <c r="L227" s="205"/>
      <c r="M227" s="210"/>
      <c r="N227" s="211"/>
      <c r="O227" s="211"/>
      <c r="P227" s="211"/>
      <c r="Q227" s="211"/>
      <c r="R227" s="211"/>
      <c r="S227" s="211"/>
      <c r="T227" s="21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06" t="s">
        <v>144</v>
      </c>
      <c r="AU227" s="206" t="s">
        <v>85</v>
      </c>
      <c r="AV227" s="14" t="s">
        <v>85</v>
      </c>
      <c r="AW227" s="14" t="s">
        <v>32</v>
      </c>
      <c r="AX227" s="14" t="s">
        <v>76</v>
      </c>
      <c r="AY227" s="206" t="s">
        <v>132</v>
      </c>
    </row>
    <row r="228" s="15" customFormat="1">
      <c r="A228" s="15"/>
      <c r="B228" s="213"/>
      <c r="C228" s="15"/>
      <c r="D228" s="193" t="s">
        <v>144</v>
      </c>
      <c r="E228" s="214" t="s">
        <v>1</v>
      </c>
      <c r="F228" s="215" t="s">
        <v>148</v>
      </c>
      <c r="G228" s="15"/>
      <c r="H228" s="216">
        <v>40626</v>
      </c>
      <c r="I228" s="217"/>
      <c r="J228" s="15"/>
      <c r="K228" s="15"/>
      <c r="L228" s="213"/>
      <c r="M228" s="218"/>
      <c r="N228" s="219"/>
      <c r="O228" s="219"/>
      <c r="P228" s="219"/>
      <c r="Q228" s="219"/>
      <c r="R228" s="219"/>
      <c r="S228" s="219"/>
      <c r="T228" s="220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14" t="s">
        <v>144</v>
      </c>
      <c r="AU228" s="214" t="s">
        <v>85</v>
      </c>
      <c r="AV228" s="15" t="s">
        <v>133</v>
      </c>
      <c r="AW228" s="15" t="s">
        <v>32</v>
      </c>
      <c r="AX228" s="15" t="s">
        <v>76</v>
      </c>
      <c r="AY228" s="214" t="s">
        <v>132</v>
      </c>
    </row>
    <row r="229" s="16" customFormat="1">
      <c r="A229" s="16"/>
      <c r="B229" s="221"/>
      <c r="C229" s="16"/>
      <c r="D229" s="193" t="s">
        <v>144</v>
      </c>
      <c r="E229" s="222" t="s">
        <v>1</v>
      </c>
      <c r="F229" s="223" t="s">
        <v>149</v>
      </c>
      <c r="G229" s="16"/>
      <c r="H229" s="224">
        <v>40626</v>
      </c>
      <c r="I229" s="225"/>
      <c r="J229" s="16"/>
      <c r="K229" s="16"/>
      <c r="L229" s="221"/>
      <c r="M229" s="226"/>
      <c r="N229" s="227"/>
      <c r="O229" s="227"/>
      <c r="P229" s="227"/>
      <c r="Q229" s="227"/>
      <c r="R229" s="227"/>
      <c r="S229" s="227"/>
      <c r="T229" s="228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22" t="s">
        <v>144</v>
      </c>
      <c r="AU229" s="222" t="s">
        <v>85</v>
      </c>
      <c r="AV229" s="16" t="s">
        <v>140</v>
      </c>
      <c r="AW229" s="16" t="s">
        <v>32</v>
      </c>
      <c r="AX229" s="16" t="s">
        <v>83</v>
      </c>
      <c r="AY229" s="222" t="s">
        <v>132</v>
      </c>
    </row>
    <row r="230" s="2" customFormat="1" ht="33" customHeight="1">
      <c r="A230" s="38"/>
      <c r="B230" s="179"/>
      <c r="C230" s="180" t="s">
        <v>233</v>
      </c>
      <c r="D230" s="180" t="s">
        <v>135</v>
      </c>
      <c r="E230" s="181" t="s">
        <v>234</v>
      </c>
      <c r="F230" s="182" t="s">
        <v>235</v>
      </c>
      <c r="G230" s="183" t="s">
        <v>154</v>
      </c>
      <c r="H230" s="184">
        <v>451.39999999999998</v>
      </c>
      <c r="I230" s="185"/>
      <c r="J230" s="186">
        <f>ROUND(I230*H230,2)</f>
        <v>0</v>
      </c>
      <c r="K230" s="182" t="s">
        <v>139</v>
      </c>
      <c r="L230" s="39"/>
      <c r="M230" s="187" t="s">
        <v>1</v>
      </c>
      <c r="N230" s="188" t="s">
        <v>41</v>
      </c>
      <c r="O230" s="77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191" t="s">
        <v>140</v>
      </c>
      <c r="AT230" s="191" t="s">
        <v>135</v>
      </c>
      <c r="AU230" s="191" t="s">
        <v>85</v>
      </c>
      <c r="AY230" s="19" t="s">
        <v>132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9" t="s">
        <v>83</v>
      </c>
      <c r="BK230" s="192">
        <f>ROUND(I230*H230,2)</f>
        <v>0</v>
      </c>
      <c r="BL230" s="19" t="s">
        <v>140</v>
      </c>
      <c r="BM230" s="191" t="s">
        <v>236</v>
      </c>
    </row>
    <row r="231" s="2" customFormat="1">
      <c r="A231" s="38"/>
      <c r="B231" s="39"/>
      <c r="C231" s="38"/>
      <c r="D231" s="193" t="s">
        <v>142</v>
      </c>
      <c r="E231" s="38"/>
      <c r="F231" s="194" t="s">
        <v>237</v>
      </c>
      <c r="G231" s="38"/>
      <c r="H231" s="38"/>
      <c r="I231" s="195"/>
      <c r="J231" s="38"/>
      <c r="K231" s="38"/>
      <c r="L231" s="39"/>
      <c r="M231" s="196"/>
      <c r="N231" s="197"/>
      <c r="O231" s="77"/>
      <c r="P231" s="77"/>
      <c r="Q231" s="77"/>
      <c r="R231" s="77"/>
      <c r="S231" s="77"/>
      <c r="T231" s="78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9" t="s">
        <v>142</v>
      </c>
      <c r="AU231" s="19" t="s">
        <v>85</v>
      </c>
    </row>
    <row r="232" s="13" customFormat="1">
      <c r="A232" s="13"/>
      <c r="B232" s="198"/>
      <c r="C232" s="13"/>
      <c r="D232" s="193" t="s">
        <v>144</v>
      </c>
      <c r="E232" s="199" t="s">
        <v>1</v>
      </c>
      <c r="F232" s="200" t="s">
        <v>238</v>
      </c>
      <c r="G232" s="13"/>
      <c r="H232" s="199" t="s">
        <v>1</v>
      </c>
      <c r="I232" s="201"/>
      <c r="J232" s="13"/>
      <c r="K232" s="13"/>
      <c r="L232" s="198"/>
      <c r="M232" s="202"/>
      <c r="N232" s="203"/>
      <c r="O232" s="203"/>
      <c r="P232" s="203"/>
      <c r="Q232" s="203"/>
      <c r="R232" s="203"/>
      <c r="S232" s="203"/>
      <c r="T232" s="20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9" t="s">
        <v>144</v>
      </c>
      <c r="AU232" s="199" t="s">
        <v>85</v>
      </c>
      <c r="AV232" s="13" t="s">
        <v>83</v>
      </c>
      <c r="AW232" s="13" t="s">
        <v>32</v>
      </c>
      <c r="AX232" s="13" t="s">
        <v>76</v>
      </c>
      <c r="AY232" s="199" t="s">
        <v>132</v>
      </c>
    </row>
    <row r="233" s="13" customFormat="1">
      <c r="A233" s="13"/>
      <c r="B233" s="198"/>
      <c r="C233" s="13"/>
      <c r="D233" s="193" t="s">
        <v>144</v>
      </c>
      <c r="E233" s="199" t="s">
        <v>1</v>
      </c>
      <c r="F233" s="200" t="s">
        <v>146</v>
      </c>
      <c r="G233" s="13"/>
      <c r="H233" s="199" t="s">
        <v>1</v>
      </c>
      <c r="I233" s="201"/>
      <c r="J233" s="13"/>
      <c r="K233" s="13"/>
      <c r="L233" s="198"/>
      <c r="M233" s="202"/>
      <c r="N233" s="203"/>
      <c r="O233" s="203"/>
      <c r="P233" s="203"/>
      <c r="Q233" s="203"/>
      <c r="R233" s="203"/>
      <c r="S233" s="203"/>
      <c r="T233" s="20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99" t="s">
        <v>144</v>
      </c>
      <c r="AU233" s="199" t="s">
        <v>85</v>
      </c>
      <c r="AV233" s="13" t="s">
        <v>83</v>
      </c>
      <c r="AW233" s="13" t="s">
        <v>32</v>
      </c>
      <c r="AX233" s="13" t="s">
        <v>76</v>
      </c>
      <c r="AY233" s="199" t="s">
        <v>132</v>
      </c>
    </row>
    <row r="234" s="14" customFormat="1">
      <c r="A234" s="14"/>
      <c r="B234" s="205"/>
      <c r="C234" s="14"/>
      <c r="D234" s="193" t="s">
        <v>144</v>
      </c>
      <c r="E234" s="206" t="s">
        <v>1</v>
      </c>
      <c r="F234" s="207" t="s">
        <v>225</v>
      </c>
      <c r="G234" s="14"/>
      <c r="H234" s="208">
        <v>451.39999999999998</v>
      </c>
      <c r="I234" s="209"/>
      <c r="J234" s="14"/>
      <c r="K234" s="14"/>
      <c r="L234" s="205"/>
      <c r="M234" s="210"/>
      <c r="N234" s="211"/>
      <c r="O234" s="211"/>
      <c r="P234" s="211"/>
      <c r="Q234" s="211"/>
      <c r="R234" s="211"/>
      <c r="S234" s="211"/>
      <c r="T234" s="21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06" t="s">
        <v>144</v>
      </c>
      <c r="AU234" s="206" t="s">
        <v>85</v>
      </c>
      <c r="AV234" s="14" t="s">
        <v>85</v>
      </c>
      <c r="AW234" s="14" t="s">
        <v>32</v>
      </c>
      <c r="AX234" s="14" t="s">
        <v>76</v>
      </c>
      <c r="AY234" s="206" t="s">
        <v>132</v>
      </c>
    </row>
    <row r="235" s="15" customFormat="1">
      <c r="A235" s="15"/>
      <c r="B235" s="213"/>
      <c r="C235" s="15"/>
      <c r="D235" s="193" t="s">
        <v>144</v>
      </c>
      <c r="E235" s="214" t="s">
        <v>1</v>
      </c>
      <c r="F235" s="215" t="s">
        <v>148</v>
      </c>
      <c r="G235" s="15"/>
      <c r="H235" s="216">
        <v>451.39999999999998</v>
      </c>
      <c r="I235" s="217"/>
      <c r="J235" s="15"/>
      <c r="K235" s="15"/>
      <c r="L235" s="213"/>
      <c r="M235" s="218"/>
      <c r="N235" s="219"/>
      <c r="O235" s="219"/>
      <c r="P235" s="219"/>
      <c r="Q235" s="219"/>
      <c r="R235" s="219"/>
      <c r="S235" s="219"/>
      <c r="T235" s="22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14" t="s">
        <v>144</v>
      </c>
      <c r="AU235" s="214" t="s">
        <v>85</v>
      </c>
      <c r="AV235" s="15" t="s">
        <v>133</v>
      </c>
      <c r="AW235" s="15" t="s">
        <v>32</v>
      </c>
      <c r="AX235" s="15" t="s">
        <v>76</v>
      </c>
      <c r="AY235" s="214" t="s">
        <v>132</v>
      </c>
    </row>
    <row r="236" s="16" customFormat="1">
      <c r="A236" s="16"/>
      <c r="B236" s="221"/>
      <c r="C236" s="16"/>
      <c r="D236" s="193" t="s">
        <v>144</v>
      </c>
      <c r="E236" s="222" t="s">
        <v>1</v>
      </c>
      <c r="F236" s="223" t="s">
        <v>149</v>
      </c>
      <c r="G236" s="16"/>
      <c r="H236" s="224">
        <v>451.39999999999998</v>
      </c>
      <c r="I236" s="225"/>
      <c r="J236" s="16"/>
      <c r="K236" s="16"/>
      <c r="L236" s="221"/>
      <c r="M236" s="226"/>
      <c r="N236" s="227"/>
      <c r="O236" s="227"/>
      <c r="P236" s="227"/>
      <c r="Q236" s="227"/>
      <c r="R236" s="227"/>
      <c r="S236" s="227"/>
      <c r="T236" s="228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22" t="s">
        <v>144</v>
      </c>
      <c r="AU236" s="222" t="s">
        <v>85</v>
      </c>
      <c r="AV236" s="16" t="s">
        <v>140</v>
      </c>
      <c r="AW236" s="16" t="s">
        <v>32</v>
      </c>
      <c r="AX236" s="16" t="s">
        <v>83</v>
      </c>
      <c r="AY236" s="222" t="s">
        <v>132</v>
      </c>
    </row>
    <row r="237" s="2" customFormat="1" ht="16.5" customHeight="1">
      <c r="A237" s="38"/>
      <c r="B237" s="179"/>
      <c r="C237" s="180" t="s">
        <v>8</v>
      </c>
      <c r="D237" s="180" t="s">
        <v>135</v>
      </c>
      <c r="E237" s="181" t="s">
        <v>239</v>
      </c>
      <c r="F237" s="182" t="s">
        <v>240</v>
      </c>
      <c r="G237" s="183" t="s">
        <v>154</v>
      </c>
      <c r="H237" s="184">
        <v>451.39999999999998</v>
      </c>
      <c r="I237" s="185"/>
      <c r="J237" s="186">
        <f>ROUND(I237*H237,2)</f>
        <v>0</v>
      </c>
      <c r="K237" s="182" t="s">
        <v>139</v>
      </c>
      <c r="L237" s="39"/>
      <c r="M237" s="187" t="s">
        <v>1</v>
      </c>
      <c r="N237" s="188" t="s">
        <v>41</v>
      </c>
      <c r="O237" s="77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191" t="s">
        <v>140</v>
      </c>
      <c r="AT237" s="191" t="s">
        <v>135</v>
      </c>
      <c r="AU237" s="191" t="s">
        <v>85</v>
      </c>
      <c r="AY237" s="19" t="s">
        <v>132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9" t="s">
        <v>83</v>
      </c>
      <c r="BK237" s="192">
        <f>ROUND(I237*H237,2)</f>
        <v>0</v>
      </c>
      <c r="BL237" s="19" t="s">
        <v>140</v>
      </c>
      <c r="BM237" s="191" t="s">
        <v>241</v>
      </c>
    </row>
    <row r="238" s="2" customFormat="1">
      <c r="A238" s="38"/>
      <c r="B238" s="39"/>
      <c r="C238" s="38"/>
      <c r="D238" s="193" t="s">
        <v>142</v>
      </c>
      <c r="E238" s="38"/>
      <c r="F238" s="194" t="s">
        <v>242</v>
      </c>
      <c r="G238" s="38"/>
      <c r="H238" s="38"/>
      <c r="I238" s="195"/>
      <c r="J238" s="38"/>
      <c r="K238" s="38"/>
      <c r="L238" s="39"/>
      <c r="M238" s="196"/>
      <c r="N238" s="197"/>
      <c r="O238" s="77"/>
      <c r="P238" s="77"/>
      <c r="Q238" s="77"/>
      <c r="R238" s="77"/>
      <c r="S238" s="77"/>
      <c r="T238" s="7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9" t="s">
        <v>142</v>
      </c>
      <c r="AU238" s="19" t="s">
        <v>85</v>
      </c>
    </row>
    <row r="239" s="13" customFormat="1">
      <c r="A239" s="13"/>
      <c r="B239" s="198"/>
      <c r="C239" s="13"/>
      <c r="D239" s="193" t="s">
        <v>144</v>
      </c>
      <c r="E239" s="199" t="s">
        <v>1</v>
      </c>
      <c r="F239" s="200" t="s">
        <v>243</v>
      </c>
      <c r="G239" s="13"/>
      <c r="H239" s="199" t="s">
        <v>1</v>
      </c>
      <c r="I239" s="201"/>
      <c r="J239" s="13"/>
      <c r="K239" s="13"/>
      <c r="L239" s="198"/>
      <c r="M239" s="202"/>
      <c r="N239" s="203"/>
      <c r="O239" s="203"/>
      <c r="P239" s="203"/>
      <c r="Q239" s="203"/>
      <c r="R239" s="203"/>
      <c r="S239" s="203"/>
      <c r="T239" s="20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9" t="s">
        <v>144</v>
      </c>
      <c r="AU239" s="199" t="s">
        <v>85</v>
      </c>
      <c r="AV239" s="13" t="s">
        <v>83</v>
      </c>
      <c r="AW239" s="13" t="s">
        <v>32</v>
      </c>
      <c r="AX239" s="13" t="s">
        <v>76</v>
      </c>
      <c r="AY239" s="199" t="s">
        <v>132</v>
      </c>
    </row>
    <row r="240" s="13" customFormat="1">
      <c r="A240" s="13"/>
      <c r="B240" s="198"/>
      <c r="C240" s="13"/>
      <c r="D240" s="193" t="s">
        <v>144</v>
      </c>
      <c r="E240" s="199" t="s">
        <v>1</v>
      </c>
      <c r="F240" s="200" t="s">
        <v>146</v>
      </c>
      <c r="G240" s="13"/>
      <c r="H240" s="199" t="s">
        <v>1</v>
      </c>
      <c r="I240" s="201"/>
      <c r="J240" s="13"/>
      <c r="K240" s="13"/>
      <c r="L240" s="198"/>
      <c r="M240" s="202"/>
      <c r="N240" s="203"/>
      <c r="O240" s="203"/>
      <c r="P240" s="203"/>
      <c r="Q240" s="203"/>
      <c r="R240" s="203"/>
      <c r="S240" s="203"/>
      <c r="T240" s="20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9" t="s">
        <v>144</v>
      </c>
      <c r="AU240" s="199" t="s">
        <v>85</v>
      </c>
      <c r="AV240" s="13" t="s">
        <v>83</v>
      </c>
      <c r="AW240" s="13" t="s">
        <v>32</v>
      </c>
      <c r="AX240" s="13" t="s">
        <v>76</v>
      </c>
      <c r="AY240" s="199" t="s">
        <v>132</v>
      </c>
    </row>
    <row r="241" s="14" customFormat="1">
      <c r="A241" s="14"/>
      <c r="B241" s="205"/>
      <c r="C241" s="14"/>
      <c r="D241" s="193" t="s">
        <v>144</v>
      </c>
      <c r="E241" s="206" t="s">
        <v>1</v>
      </c>
      <c r="F241" s="207" t="s">
        <v>225</v>
      </c>
      <c r="G241" s="14"/>
      <c r="H241" s="208">
        <v>451.39999999999998</v>
      </c>
      <c r="I241" s="209"/>
      <c r="J241" s="14"/>
      <c r="K241" s="14"/>
      <c r="L241" s="205"/>
      <c r="M241" s="210"/>
      <c r="N241" s="211"/>
      <c r="O241" s="211"/>
      <c r="P241" s="211"/>
      <c r="Q241" s="211"/>
      <c r="R241" s="211"/>
      <c r="S241" s="211"/>
      <c r="T241" s="21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6" t="s">
        <v>144</v>
      </c>
      <c r="AU241" s="206" t="s">
        <v>85</v>
      </c>
      <c r="AV241" s="14" t="s">
        <v>85</v>
      </c>
      <c r="AW241" s="14" t="s">
        <v>32</v>
      </c>
      <c r="AX241" s="14" t="s">
        <v>76</v>
      </c>
      <c r="AY241" s="206" t="s">
        <v>132</v>
      </c>
    </row>
    <row r="242" s="15" customFormat="1">
      <c r="A242" s="15"/>
      <c r="B242" s="213"/>
      <c r="C242" s="15"/>
      <c r="D242" s="193" t="s">
        <v>144</v>
      </c>
      <c r="E242" s="214" t="s">
        <v>1</v>
      </c>
      <c r="F242" s="215" t="s">
        <v>148</v>
      </c>
      <c r="G242" s="15"/>
      <c r="H242" s="216">
        <v>451.39999999999998</v>
      </c>
      <c r="I242" s="217"/>
      <c r="J242" s="15"/>
      <c r="K242" s="15"/>
      <c r="L242" s="213"/>
      <c r="M242" s="218"/>
      <c r="N242" s="219"/>
      <c r="O242" s="219"/>
      <c r="P242" s="219"/>
      <c r="Q242" s="219"/>
      <c r="R242" s="219"/>
      <c r="S242" s="219"/>
      <c r="T242" s="220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14" t="s">
        <v>144</v>
      </c>
      <c r="AU242" s="214" t="s">
        <v>85</v>
      </c>
      <c r="AV242" s="15" t="s">
        <v>133</v>
      </c>
      <c r="AW242" s="15" t="s">
        <v>32</v>
      </c>
      <c r="AX242" s="15" t="s">
        <v>76</v>
      </c>
      <c r="AY242" s="214" t="s">
        <v>132</v>
      </c>
    </row>
    <row r="243" s="16" customFormat="1">
      <c r="A243" s="16"/>
      <c r="B243" s="221"/>
      <c r="C243" s="16"/>
      <c r="D243" s="193" t="s">
        <v>144</v>
      </c>
      <c r="E243" s="222" t="s">
        <v>1</v>
      </c>
      <c r="F243" s="223" t="s">
        <v>149</v>
      </c>
      <c r="G243" s="16"/>
      <c r="H243" s="224">
        <v>451.39999999999998</v>
      </c>
      <c r="I243" s="225"/>
      <c r="J243" s="16"/>
      <c r="K243" s="16"/>
      <c r="L243" s="221"/>
      <c r="M243" s="226"/>
      <c r="N243" s="227"/>
      <c r="O243" s="227"/>
      <c r="P243" s="227"/>
      <c r="Q243" s="227"/>
      <c r="R243" s="227"/>
      <c r="S243" s="227"/>
      <c r="T243" s="228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22" t="s">
        <v>144</v>
      </c>
      <c r="AU243" s="222" t="s">
        <v>85</v>
      </c>
      <c r="AV243" s="16" t="s">
        <v>140</v>
      </c>
      <c r="AW243" s="16" t="s">
        <v>32</v>
      </c>
      <c r="AX243" s="16" t="s">
        <v>83</v>
      </c>
      <c r="AY243" s="222" t="s">
        <v>132</v>
      </c>
    </row>
    <row r="244" s="2" customFormat="1" ht="21.75" customHeight="1">
      <c r="A244" s="38"/>
      <c r="B244" s="179"/>
      <c r="C244" s="180" t="s">
        <v>186</v>
      </c>
      <c r="D244" s="180" t="s">
        <v>135</v>
      </c>
      <c r="E244" s="181" t="s">
        <v>244</v>
      </c>
      <c r="F244" s="182" t="s">
        <v>245</v>
      </c>
      <c r="G244" s="183" t="s">
        <v>154</v>
      </c>
      <c r="H244" s="184">
        <v>40626</v>
      </c>
      <c r="I244" s="185"/>
      <c r="J244" s="186">
        <f>ROUND(I244*H244,2)</f>
        <v>0</v>
      </c>
      <c r="K244" s="182" t="s">
        <v>139</v>
      </c>
      <c r="L244" s="39"/>
      <c r="M244" s="187" t="s">
        <v>1</v>
      </c>
      <c r="N244" s="188" t="s">
        <v>41</v>
      </c>
      <c r="O244" s="77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191" t="s">
        <v>140</v>
      </c>
      <c r="AT244" s="191" t="s">
        <v>135</v>
      </c>
      <c r="AU244" s="191" t="s">
        <v>85</v>
      </c>
      <c r="AY244" s="19" t="s">
        <v>132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83</v>
      </c>
      <c r="BK244" s="192">
        <f>ROUND(I244*H244,2)</f>
        <v>0</v>
      </c>
      <c r="BL244" s="19" t="s">
        <v>140</v>
      </c>
      <c r="BM244" s="191" t="s">
        <v>246</v>
      </c>
    </row>
    <row r="245" s="2" customFormat="1">
      <c r="A245" s="38"/>
      <c r="B245" s="39"/>
      <c r="C245" s="38"/>
      <c r="D245" s="193" t="s">
        <v>142</v>
      </c>
      <c r="E245" s="38"/>
      <c r="F245" s="194" t="s">
        <v>247</v>
      </c>
      <c r="G245" s="38"/>
      <c r="H245" s="38"/>
      <c r="I245" s="195"/>
      <c r="J245" s="38"/>
      <c r="K245" s="38"/>
      <c r="L245" s="39"/>
      <c r="M245" s="196"/>
      <c r="N245" s="197"/>
      <c r="O245" s="77"/>
      <c r="P245" s="77"/>
      <c r="Q245" s="77"/>
      <c r="R245" s="77"/>
      <c r="S245" s="77"/>
      <c r="T245" s="78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9" t="s">
        <v>142</v>
      </c>
      <c r="AU245" s="19" t="s">
        <v>85</v>
      </c>
    </row>
    <row r="246" s="13" customFormat="1">
      <c r="A246" s="13"/>
      <c r="B246" s="198"/>
      <c r="C246" s="13"/>
      <c r="D246" s="193" t="s">
        <v>144</v>
      </c>
      <c r="E246" s="199" t="s">
        <v>1</v>
      </c>
      <c r="F246" s="200" t="s">
        <v>248</v>
      </c>
      <c r="G246" s="13"/>
      <c r="H246" s="199" t="s">
        <v>1</v>
      </c>
      <c r="I246" s="201"/>
      <c r="J246" s="13"/>
      <c r="K246" s="13"/>
      <c r="L246" s="198"/>
      <c r="M246" s="202"/>
      <c r="N246" s="203"/>
      <c r="O246" s="203"/>
      <c r="P246" s="203"/>
      <c r="Q246" s="203"/>
      <c r="R246" s="203"/>
      <c r="S246" s="203"/>
      <c r="T246" s="20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199" t="s">
        <v>144</v>
      </c>
      <c r="AU246" s="199" t="s">
        <v>85</v>
      </c>
      <c r="AV246" s="13" t="s">
        <v>83</v>
      </c>
      <c r="AW246" s="13" t="s">
        <v>32</v>
      </c>
      <c r="AX246" s="13" t="s">
        <v>76</v>
      </c>
      <c r="AY246" s="199" t="s">
        <v>132</v>
      </c>
    </row>
    <row r="247" s="14" customFormat="1">
      <c r="A247" s="14"/>
      <c r="B247" s="205"/>
      <c r="C247" s="14"/>
      <c r="D247" s="193" t="s">
        <v>144</v>
      </c>
      <c r="E247" s="206" t="s">
        <v>1</v>
      </c>
      <c r="F247" s="207" t="s">
        <v>232</v>
      </c>
      <c r="G247" s="14"/>
      <c r="H247" s="208">
        <v>40626</v>
      </c>
      <c r="I247" s="209"/>
      <c r="J247" s="14"/>
      <c r="K247" s="14"/>
      <c r="L247" s="205"/>
      <c r="M247" s="210"/>
      <c r="N247" s="211"/>
      <c r="O247" s="211"/>
      <c r="P247" s="211"/>
      <c r="Q247" s="211"/>
      <c r="R247" s="211"/>
      <c r="S247" s="211"/>
      <c r="T247" s="21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6" t="s">
        <v>144</v>
      </c>
      <c r="AU247" s="206" t="s">
        <v>85</v>
      </c>
      <c r="AV247" s="14" t="s">
        <v>85</v>
      </c>
      <c r="AW247" s="14" t="s">
        <v>32</v>
      </c>
      <c r="AX247" s="14" t="s">
        <v>76</v>
      </c>
      <c r="AY247" s="206" t="s">
        <v>132</v>
      </c>
    </row>
    <row r="248" s="15" customFormat="1">
      <c r="A248" s="15"/>
      <c r="B248" s="213"/>
      <c r="C248" s="15"/>
      <c r="D248" s="193" t="s">
        <v>144</v>
      </c>
      <c r="E248" s="214" t="s">
        <v>1</v>
      </c>
      <c r="F248" s="215" t="s">
        <v>148</v>
      </c>
      <c r="G248" s="15"/>
      <c r="H248" s="216">
        <v>40626</v>
      </c>
      <c r="I248" s="217"/>
      <c r="J248" s="15"/>
      <c r="K248" s="15"/>
      <c r="L248" s="213"/>
      <c r="M248" s="218"/>
      <c r="N248" s="219"/>
      <c r="O248" s="219"/>
      <c r="P248" s="219"/>
      <c r="Q248" s="219"/>
      <c r="R248" s="219"/>
      <c r="S248" s="219"/>
      <c r="T248" s="22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14" t="s">
        <v>144</v>
      </c>
      <c r="AU248" s="214" t="s">
        <v>85</v>
      </c>
      <c r="AV248" s="15" t="s">
        <v>133</v>
      </c>
      <c r="AW248" s="15" t="s">
        <v>32</v>
      </c>
      <c r="AX248" s="15" t="s">
        <v>76</v>
      </c>
      <c r="AY248" s="214" t="s">
        <v>132</v>
      </c>
    </row>
    <row r="249" s="16" customFormat="1">
      <c r="A249" s="16"/>
      <c r="B249" s="221"/>
      <c r="C249" s="16"/>
      <c r="D249" s="193" t="s">
        <v>144</v>
      </c>
      <c r="E249" s="222" t="s">
        <v>1</v>
      </c>
      <c r="F249" s="223" t="s">
        <v>149</v>
      </c>
      <c r="G249" s="16"/>
      <c r="H249" s="224">
        <v>40626</v>
      </c>
      <c r="I249" s="225"/>
      <c r="J249" s="16"/>
      <c r="K249" s="16"/>
      <c r="L249" s="221"/>
      <c r="M249" s="226"/>
      <c r="N249" s="227"/>
      <c r="O249" s="227"/>
      <c r="P249" s="227"/>
      <c r="Q249" s="227"/>
      <c r="R249" s="227"/>
      <c r="S249" s="227"/>
      <c r="T249" s="22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22" t="s">
        <v>144</v>
      </c>
      <c r="AU249" s="222" t="s">
        <v>85</v>
      </c>
      <c r="AV249" s="16" t="s">
        <v>140</v>
      </c>
      <c r="AW249" s="16" t="s">
        <v>32</v>
      </c>
      <c r="AX249" s="16" t="s">
        <v>83</v>
      </c>
      <c r="AY249" s="222" t="s">
        <v>132</v>
      </c>
    </row>
    <row r="250" s="2" customFormat="1" ht="21.75" customHeight="1">
      <c r="A250" s="38"/>
      <c r="B250" s="179"/>
      <c r="C250" s="180" t="s">
        <v>249</v>
      </c>
      <c r="D250" s="180" t="s">
        <v>135</v>
      </c>
      <c r="E250" s="181" t="s">
        <v>250</v>
      </c>
      <c r="F250" s="182" t="s">
        <v>251</v>
      </c>
      <c r="G250" s="183" t="s">
        <v>154</v>
      </c>
      <c r="H250" s="184">
        <v>451.39999999999998</v>
      </c>
      <c r="I250" s="185"/>
      <c r="J250" s="186">
        <f>ROUND(I250*H250,2)</f>
        <v>0</v>
      </c>
      <c r="K250" s="182" t="s">
        <v>139</v>
      </c>
      <c r="L250" s="39"/>
      <c r="M250" s="187" t="s">
        <v>1</v>
      </c>
      <c r="N250" s="188" t="s">
        <v>41</v>
      </c>
      <c r="O250" s="77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140</v>
      </c>
      <c r="AT250" s="191" t="s">
        <v>135</v>
      </c>
      <c r="AU250" s="191" t="s">
        <v>85</v>
      </c>
      <c r="AY250" s="19" t="s">
        <v>132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83</v>
      </c>
      <c r="BK250" s="192">
        <f>ROUND(I250*H250,2)</f>
        <v>0</v>
      </c>
      <c r="BL250" s="19" t="s">
        <v>140</v>
      </c>
      <c r="BM250" s="191" t="s">
        <v>252</v>
      </c>
    </row>
    <row r="251" s="2" customFormat="1">
      <c r="A251" s="38"/>
      <c r="B251" s="39"/>
      <c r="C251" s="38"/>
      <c r="D251" s="193" t="s">
        <v>142</v>
      </c>
      <c r="E251" s="38"/>
      <c r="F251" s="194" t="s">
        <v>253</v>
      </c>
      <c r="G251" s="38"/>
      <c r="H251" s="38"/>
      <c r="I251" s="195"/>
      <c r="J251" s="38"/>
      <c r="K251" s="38"/>
      <c r="L251" s="39"/>
      <c r="M251" s="196"/>
      <c r="N251" s="197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142</v>
      </c>
      <c r="AU251" s="19" t="s">
        <v>85</v>
      </c>
    </row>
    <row r="252" s="13" customFormat="1">
      <c r="A252" s="13"/>
      <c r="B252" s="198"/>
      <c r="C252" s="13"/>
      <c r="D252" s="193" t="s">
        <v>144</v>
      </c>
      <c r="E252" s="199" t="s">
        <v>1</v>
      </c>
      <c r="F252" s="200" t="s">
        <v>254</v>
      </c>
      <c r="G252" s="13"/>
      <c r="H252" s="199" t="s">
        <v>1</v>
      </c>
      <c r="I252" s="201"/>
      <c r="J252" s="13"/>
      <c r="K252" s="13"/>
      <c r="L252" s="198"/>
      <c r="M252" s="202"/>
      <c r="N252" s="203"/>
      <c r="O252" s="203"/>
      <c r="P252" s="203"/>
      <c r="Q252" s="203"/>
      <c r="R252" s="203"/>
      <c r="S252" s="203"/>
      <c r="T252" s="20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9" t="s">
        <v>144</v>
      </c>
      <c r="AU252" s="199" t="s">
        <v>85</v>
      </c>
      <c r="AV252" s="13" t="s">
        <v>83</v>
      </c>
      <c r="AW252" s="13" t="s">
        <v>32</v>
      </c>
      <c r="AX252" s="13" t="s">
        <v>76</v>
      </c>
      <c r="AY252" s="199" t="s">
        <v>132</v>
      </c>
    </row>
    <row r="253" s="13" customFormat="1">
      <c r="A253" s="13"/>
      <c r="B253" s="198"/>
      <c r="C253" s="13"/>
      <c r="D253" s="193" t="s">
        <v>144</v>
      </c>
      <c r="E253" s="199" t="s">
        <v>1</v>
      </c>
      <c r="F253" s="200" t="s">
        <v>146</v>
      </c>
      <c r="G253" s="13"/>
      <c r="H253" s="199" t="s">
        <v>1</v>
      </c>
      <c r="I253" s="201"/>
      <c r="J253" s="13"/>
      <c r="K253" s="13"/>
      <c r="L253" s="198"/>
      <c r="M253" s="202"/>
      <c r="N253" s="203"/>
      <c r="O253" s="203"/>
      <c r="P253" s="203"/>
      <c r="Q253" s="203"/>
      <c r="R253" s="203"/>
      <c r="S253" s="203"/>
      <c r="T253" s="20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9" t="s">
        <v>144</v>
      </c>
      <c r="AU253" s="199" t="s">
        <v>85</v>
      </c>
      <c r="AV253" s="13" t="s">
        <v>83</v>
      </c>
      <c r="AW253" s="13" t="s">
        <v>32</v>
      </c>
      <c r="AX253" s="13" t="s">
        <v>76</v>
      </c>
      <c r="AY253" s="199" t="s">
        <v>132</v>
      </c>
    </row>
    <row r="254" s="14" customFormat="1">
      <c r="A254" s="14"/>
      <c r="B254" s="205"/>
      <c r="C254" s="14"/>
      <c r="D254" s="193" t="s">
        <v>144</v>
      </c>
      <c r="E254" s="206" t="s">
        <v>1</v>
      </c>
      <c r="F254" s="207" t="s">
        <v>225</v>
      </c>
      <c r="G254" s="14"/>
      <c r="H254" s="208">
        <v>451.39999999999998</v>
      </c>
      <c r="I254" s="209"/>
      <c r="J254" s="14"/>
      <c r="K254" s="14"/>
      <c r="L254" s="205"/>
      <c r="M254" s="210"/>
      <c r="N254" s="211"/>
      <c r="O254" s="211"/>
      <c r="P254" s="211"/>
      <c r="Q254" s="211"/>
      <c r="R254" s="211"/>
      <c r="S254" s="211"/>
      <c r="T254" s="21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6" t="s">
        <v>144</v>
      </c>
      <c r="AU254" s="206" t="s">
        <v>85</v>
      </c>
      <c r="AV254" s="14" t="s">
        <v>85</v>
      </c>
      <c r="AW254" s="14" t="s">
        <v>32</v>
      </c>
      <c r="AX254" s="14" t="s">
        <v>76</v>
      </c>
      <c r="AY254" s="206" t="s">
        <v>132</v>
      </c>
    </row>
    <row r="255" s="15" customFormat="1">
      <c r="A255" s="15"/>
      <c r="B255" s="213"/>
      <c r="C255" s="15"/>
      <c r="D255" s="193" t="s">
        <v>144</v>
      </c>
      <c r="E255" s="214" t="s">
        <v>1</v>
      </c>
      <c r="F255" s="215" t="s">
        <v>148</v>
      </c>
      <c r="G255" s="15"/>
      <c r="H255" s="216">
        <v>451.39999999999998</v>
      </c>
      <c r="I255" s="217"/>
      <c r="J255" s="15"/>
      <c r="K255" s="15"/>
      <c r="L255" s="213"/>
      <c r="M255" s="218"/>
      <c r="N255" s="219"/>
      <c r="O255" s="219"/>
      <c r="P255" s="219"/>
      <c r="Q255" s="219"/>
      <c r="R255" s="219"/>
      <c r="S255" s="219"/>
      <c r="T255" s="22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4" t="s">
        <v>144</v>
      </c>
      <c r="AU255" s="214" t="s">
        <v>85</v>
      </c>
      <c r="AV255" s="15" t="s">
        <v>133</v>
      </c>
      <c r="AW255" s="15" t="s">
        <v>32</v>
      </c>
      <c r="AX255" s="15" t="s">
        <v>76</v>
      </c>
      <c r="AY255" s="214" t="s">
        <v>132</v>
      </c>
    </row>
    <row r="256" s="16" customFormat="1">
      <c r="A256" s="16"/>
      <c r="B256" s="221"/>
      <c r="C256" s="16"/>
      <c r="D256" s="193" t="s">
        <v>144</v>
      </c>
      <c r="E256" s="222" t="s">
        <v>1</v>
      </c>
      <c r="F256" s="223" t="s">
        <v>149</v>
      </c>
      <c r="G256" s="16"/>
      <c r="H256" s="224">
        <v>451.39999999999998</v>
      </c>
      <c r="I256" s="225"/>
      <c r="J256" s="16"/>
      <c r="K256" s="16"/>
      <c r="L256" s="221"/>
      <c r="M256" s="226"/>
      <c r="N256" s="227"/>
      <c r="O256" s="227"/>
      <c r="P256" s="227"/>
      <c r="Q256" s="227"/>
      <c r="R256" s="227"/>
      <c r="S256" s="227"/>
      <c r="T256" s="22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22" t="s">
        <v>144</v>
      </c>
      <c r="AU256" s="222" t="s">
        <v>85</v>
      </c>
      <c r="AV256" s="16" t="s">
        <v>140</v>
      </c>
      <c r="AW256" s="16" t="s">
        <v>32</v>
      </c>
      <c r="AX256" s="16" t="s">
        <v>83</v>
      </c>
      <c r="AY256" s="222" t="s">
        <v>132</v>
      </c>
    </row>
    <row r="257" s="2" customFormat="1" ht="21.75" customHeight="1">
      <c r="A257" s="38"/>
      <c r="B257" s="179"/>
      <c r="C257" s="180" t="s">
        <v>255</v>
      </c>
      <c r="D257" s="180" t="s">
        <v>135</v>
      </c>
      <c r="E257" s="181" t="s">
        <v>256</v>
      </c>
      <c r="F257" s="182" t="s">
        <v>257</v>
      </c>
      <c r="G257" s="183" t="s">
        <v>179</v>
      </c>
      <c r="H257" s="184">
        <v>87</v>
      </c>
      <c r="I257" s="185"/>
      <c r="J257" s="186">
        <f>ROUND(I257*H257,2)</f>
        <v>0</v>
      </c>
      <c r="K257" s="182" t="s">
        <v>139</v>
      </c>
      <c r="L257" s="39"/>
      <c r="M257" s="187" t="s">
        <v>1</v>
      </c>
      <c r="N257" s="188" t="s">
        <v>41</v>
      </c>
      <c r="O257" s="77"/>
      <c r="P257" s="189">
        <f>O257*H257</f>
        <v>0</v>
      </c>
      <c r="Q257" s="189">
        <v>0.00018000000000000001</v>
      </c>
      <c r="R257" s="189">
        <f>Q257*H257</f>
        <v>0.01566</v>
      </c>
      <c r="S257" s="189">
        <v>0</v>
      </c>
      <c r="T257" s="19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1" t="s">
        <v>140</v>
      </c>
      <c r="AT257" s="191" t="s">
        <v>135</v>
      </c>
      <c r="AU257" s="191" t="s">
        <v>85</v>
      </c>
      <c r="AY257" s="19" t="s">
        <v>132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83</v>
      </c>
      <c r="BK257" s="192">
        <f>ROUND(I257*H257,2)</f>
        <v>0</v>
      </c>
      <c r="BL257" s="19" t="s">
        <v>140</v>
      </c>
      <c r="BM257" s="191" t="s">
        <v>258</v>
      </c>
    </row>
    <row r="258" s="2" customFormat="1">
      <c r="A258" s="38"/>
      <c r="B258" s="39"/>
      <c r="C258" s="38"/>
      <c r="D258" s="193" t="s">
        <v>142</v>
      </c>
      <c r="E258" s="38"/>
      <c r="F258" s="194" t="s">
        <v>259</v>
      </c>
      <c r="G258" s="38"/>
      <c r="H258" s="38"/>
      <c r="I258" s="195"/>
      <c r="J258" s="38"/>
      <c r="K258" s="38"/>
      <c r="L258" s="39"/>
      <c r="M258" s="196"/>
      <c r="N258" s="197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142</v>
      </c>
      <c r="AU258" s="19" t="s">
        <v>85</v>
      </c>
    </row>
    <row r="259" s="13" customFormat="1">
      <c r="A259" s="13"/>
      <c r="B259" s="198"/>
      <c r="C259" s="13"/>
      <c r="D259" s="193" t="s">
        <v>144</v>
      </c>
      <c r="E259" s="199" t="s">
        <v>1</v>
      </c>
      <c r="F259" s="200" t="s">
        <v>260</v>
      </c>
      <c r="G259" s="13"/>
      <c r="H259" s="199" t="s">
        <v>1</v>
      </c>
      <c r="I259" s="201"/>
      <c r="J259" s="13"/>
      <c r="K259" s="13"/>
      <c r="L259" s="198"/>
      <c r="M259" s="202"/>
      <c r="N259" s="203"/>
      <c r="O259" s="203"/>
      <c r="P259" s="203"/>
      <c r="Q259" s="203"/>
      <c r="R259" s="203"/>
      <c r="S259" s="203"/>
      <c r="T259" s="20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9" t="s">
        <v>144</v>
      </c>
      <c r="AU259" s="199" t="s">
        <v>85</v>
      </c>
      <c r="AV259" s="13" t="s">
        <v>83</v>
      </c>
      <c r="AW259" s="13" t="s">
        <v>32</v>
      </c>
      <c r="AX259" s="13" t="s">
        <v>76</v>
      </c>
      <c r="AY259" s="199" t="s">
        <v>132</v>
      </c>
    </row>
    <row r="260" s="13" customFormat="1">
      <c r="A260" s="13"/>
      <c r="B260" s="198"/>
      <c r="C260" s="13"/>
      <c r="D260" s="193" t="s">
        <v>144</v>
      </c>
      <c r="E260" s="199" t="s">
        <v>1</v>
      </c>
      <c r="F260" s="200" t="s">
        <v>146</v>
      </c>
      <c r="G260" s="13"/>
      <c r="H260" s="199" t="s">
        <v>1</v>
      </c>
      <c r="I260" s="201"/>
      <c r="J260" s="13"/>
      <c r="K260" s="13"/>
      <c r="L260" s="198"/>
      <c r="M260" s="202"/>
      <c r="N260" s="203"/>
      <c r="O260" s="203"/>
      <c r="P260" s="203"/>
      <c r="Q260" s="203"/>
      <c r="R260" s="203"/>
      <c r="S260" s="203"/>
      <c r="T260" s="20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9" t="s">
        <v>144</v>
      </c>
      <c r="AU260" s="199" t="s">
        <v>85</v>
      </c>
      <c r="AV260" s="13" t="s">
        <v>83</v>
      </c>
      <c r="AW260" s="13" t="s">
        <v>32</v>
      </c>
      <c r="AX260" s="13" t="s">
        <v>76</v>
      </c>
      <c r="AY260" s="199" t="s">
        <v>132</v>
      </c>
    </row>
    <row r="261" s="14" customFormat="1">
      <c r="A261" s="14"/>
      <c r="B261" s="205"/>
      <c r="C261" s="14"/>
      <c r="D261" s="193" t="s">
        <v>144</v>
      </c>
      <c r="E261" s="206" t="s">
        <v>1</v>
      </c>
      <c r="F261" s="207" t="s">
        <v>261</v>
      </c>
      <c r="G261" s="14"/>
      <c r="H261" s="208">
        <v>87</v>
      </c>
      <c r="I261" s="209"/>
      <c r="J261" s="14"/>
      <c r="K261" s="14"/>
      <c r="L261" s="205"/>
      <c r="M261" s="210"/>
      <c r="N261" s="211"/>
      <c r="O261" s="211"/>
      <c r="P261" s="211"/>
      <c r="Q261" s="211"/>
      <c r="R261" s="211"/>
      <c r="S261" s="211"/>
      <c r="T261" s="21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6" t="s">
        <v>144</v>
      </c>
      <c r="AU261" s="206" t="s">
        <v>85</v>
      </c>
      <c r="AV261" s="14" t="s">
        <v>85</v>
      </c>
      <c r="AW261" s="14" t="s">
        <v>32</v>
      </c>
      <c r="AX261" s="14" t="s">
        <v>76</v>
      </c>
      <c r="AY261" s="206" t="s">
        <v>132</v>
      </c>
    </row>
    <row r="262" s="15" customFormat="1">
      <c r="A262" s="15"/>
      <c r="B262" s="213"/>
      <c r="C262" s="15"/>
      <c r="D262" s="193" t="s">
        <v>144</v>
      </c>
      <c r="E262" s="214" t="s">
        <v>1</v>
      </c>
      <c r="F262" s="215" t="s">
        <v>148</v>
      </c>
      <c r="G262" s="15"/>
      <c r="H262" s="216">
        <v>87</v>
      </c>
      <c r="I262" s="217"/>
      <c r="J262" s="15"/>
      <c r="K262" s="15"/>
      <c r="L262" s="213"/>
      <c r="M262" s="218"/>
      <c r="N262" s="219"/>
      <c r="O262" s="219"/>
      <c r="P262" s="219"/>
      <c r="Q262" s="219"/>
      <c r="R262" s="219"/>
      <c r="S262" s="219"/>
      <c r="T262" s="220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14" t="s">
        <v>144</v>
      </c>
      <c r="AU262" s="214" t="s">
        <v>85</v>
      </c>
      <c r="AV262" s="15" t="s">
        <v>133</v>
      </c>
      <c r="AW262" s="15" t="s">
        <v>32</v>
      </c>
      <c r="AX262" s="15" t="s">
        <v>76</v>
      </c>
      <c r="AY262" s="214" t="s">
        <v>132</v>
      </c>
    </row>
    <row r="263" s="16" customFormat="1">
      <c r="A263" s="16"/>
      <c r="B263" s="221"/>
      <c r="C263" s="16"/>
      <c r="D263" s="193" t="s">
        <v>144</v>
      </c>
      <c r="E263" s="222" t="s">
        <v>1</v>
      </c>
      <c r="F263" s="223" t="s">
        <v>149</v>
      </c>
      <c r="G263" s="16"/>
      <c r="H263" s="224">
        <v>87</v>
      </c>
      <c r="I263" s="225"/>
      <c r="J263" s="16"/>
      <c r="K263" s="16"/>
      <c r="L263" s="221"/>
      <c r="M263" s="226"/>
      <c r="N263" s="227"/>
      <c r="O263" s="227"/>
      <c r="P263" s="227"/>
      <c r="Q263" s="227"/>
      <c r="R263" s="227"/>
      <c r="S263" s="227"/>
      <c r="T263" s="228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22" t="s">
        <v>144</v>
      </c>
      <c r="AU263" s="222" t="s">
        <v>85</v>
      </c>
      <c r="AV263" s="16" t="s">
        <v>140</v>
      </c>
      <c r="AW263" s="16" t="s">
        <v>32</v>
      </c>
      <c r="AX263" s="16" t="s">
        <v>83</v>
      </c>
      <c r="AY263" s="222" t="s">
        <v>132</v>
      </c>
    </row>
    <row r="264" s="2" customFormat="1">
      <c r="A264" s="38"/>
      <c r="B264" s="179"/>
      <c r="C264" s="180" t="s">
        <v>262</v>
      </c>
      <c r="D264" s="180" t="s">
        <v>135</v>
      </c>
      <c r="E264" s="181" t="s">
        <v>263</v>
      </c>
      <c r="F264" s="182" t="s">
        <v>264</v>
      </c>
      <c r="G264" s="183" t="s">
        <v>154</v>
      </c>
      <c r="H264" s="184">
        <v>150</v>
      </c>
      <c r="I264" s="185"/>
      <c r="J264" s="186">
        <f>ROUND(I264*H264,2)</f>
        <v>0</v>
      </c>
      <c r="K264" s="182" t="s">
        <v>139</v>
      </c>
      <c r="L264" s="39"/>
      <c r="M264" s="187" t="s">
        <v>1</v>
      </c>
      <c r="N264" s="188" t="s">
        <v>41</v>
      </c>
      <c r="O264" s="77"/>
      <c r="P264" s="189">
        <f>O264*H264</f>
        <v>0</v>
      </c>
      <c r="Q264" s="189">
        <v>0</v>
      </c>
      <c r="R264" s="189">
        <f>Q264*H264</f>
        <v>0</v>
      </c>
      <c r="S264" s="189">
        <v>0.27500000000000002</v>
      </c>
      <c r="T264" s="190">
        <f>S264*H264</f>
        <v>41.25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191" t="s">
        <v>140</v>
      </c>
      <c r="AT264" s="191" t="s">
        <v>135</v>
      </c>
      <c r="AU264" s="191" t="s">
        <v>85</v>
      </c>
      <c r="AY264" s="19" t="s">
        <v>132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83</v>
      </c>
      <c r="BK264" s="192">
        <f>ROUND(I264*H264,2)</f>
        <v>0</v>
      </c>
      <c r="BL264" s="19" t="s">
        <v>140</v>
      </c>
      <c r="BM264" s="191" t="s">
        <v>265</v>
      </c>
    </row>
    <row r="265" s="2" customFormat="1">
      <c r="A265" s="38"/>
      <c r="B265" s="39"/>
      <c r="C265" s="38"/>
      <c r="D265" s="193" t="s">
        <v>142</v>
      </c>
      <c r="E265" s="38"/>
      <c r="F265" s="194" t="s">
        <v>266</v>
      </c>
      <c r="G265" s="38"/>
      <c r="H265" s="38"/>
      <c r="I265" s="195"/>
      <c r="J265" s="38"/>
      <c r="K265" s="38"/>
      <c r="L265" s="39"/>
      <c r="M265" s="196"/>
      <c r="N265" s="197"/>
      <c r="O265" s="77"/>
      <c r="P265" s="77"/>
      <c r="Q265" s="77"/>
      <c r="R265" s="77"/>
      <c r="S265" s="77"/>
      <c r="T265" s="7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9" t="s">
        <v>142</v>
      </c>
      <c r="AU265" s="19" t="s">
        <v>85</v>
      </c>
    </row>
    <row r="266" s="13" customFormat="1">
      <c r="A266" s="13"/>
      <c r="B266" s="198"/>
      <c r="C266" s="13"/>
      <c r="D266" s="193" t="s">
        <v>144</v>
      </c>
      <c r="E266" s="199" t="s">
        <v>1</v>
      </c>
      <c r="F266" s="200" t="s">
        <v>267</v>
      </c>
      <c r="G266" s="13"/>
      <c r="H266" s="199" t="s">
        <v>1</v>
      </c>
      <c r="I266" s="201"/>
      <c r="J266" s="13"/>
      <c r="K266" s="13"/>
      <c r="L266" s="198"/>
      <c r="M266" s="202"/>
      <c r="N266" s="203"/>
      <c r="O266" s="203"/>
      <c r="P266" s="203"/>
      <c r="Q266" s="203"/>
      <c r="R266" s="203"/>
      <c r="S266" s="203"/>
      <c r="T266" s="20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9" t="s">
        <v>144</v>
      </c>
      <c r="AU266" s="199" t="s">
        <v>85</v>
      </c>
      <c r="AV266" s="13" t="s">
        <v>83</v>
      </c>
      <c r="AW266" s="13" t="s">
        <v>32</v>
      </c>
      <c r="AX266" s="13" t="s">
        <v>76</v>
      </c>
      <c r="AY266" s="199" t="s">
        <v>132</v>
      </c>
    </row>
    <row r="267" s="13" customFormat="1">
      <c r="A267" s="13"/>
      <c r="B267" s="198"/>
      <c r="C267" s="13"/>
      <c r="D267" s="193" t="s">
        <v>144</v>
      </c>
      <c r="E267" s="199" t="s">
        <v>1</v>
      </c>
      <c r="F267" s="200" t="s">
        <v>268</v>
      </c>
      <c r="G267" s="13"/>
      <c r="H267" s="199" t="s">
        <v>1</v>
      </c>
      <c r="I267" s="201"/>
      <c r="J267" s="13"/>
      <c r="K267" s="13"/>
      <c r="L267" s="198"/>
      <c r="M267" s="202"/>
      <c r="N267" s="203"/>
      <c r="O267" s="203"/>
      <c r="P267" s="203"/>
      <c r="Q267" s="203"/>
      <c r="R267" s="203"/>
      <c r="S267" s="203"/>
      <c r="T267" s="20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144</v>
      </c>
      <c r="AU267" s="199" t="s">
        <v>85</v>
      </c>
      <c r="AV267" s="13" t="s">
        <v>83</v>
      </c>
      <c r="AW267" s="13" t="s">
        <v>32</v>
      </c>
      <c r="AX267" s="13" t="s">
        <v>76</v>
      </c>
      <c r="AY267" s="199" t="s">
        <v>132</v>
      </c>
    </row>
    <row r="268" s="13" customFormat="1">
      <c r="A268" s="13"/>
      <c r="B268" s="198"/>
      <c r="C268" s="13"/>
      <c r="D268" s="193" t="s">
        <v>144</v>
      </c>
      <c r="E268" s="199" t="s">
        <v>1</v>
      </c>
      <c r="F268" s="200" t="s">
        <v>146</v>
      </c>
      <c r="G268" s="13"/>
      <c r="H268" s="199" t="s">
        <v>1</v>
      </c>
      <c r="I268" s="201"/>
      <c r="J268" s="13"/>
      <c r="K268" s="13"/>
      <c r="L268" s="198"/>
      <c r="M268" s="202"/>
      <c r="N268" s="203"/>
      <c r="O268" s="203"/>
      <c r="P268" s="203"/>
      <c r="Q268" s="203"/>
      <c r="R268" s="203"/>
      <c r="S268" s="203"/>
      <c r="T268" s="20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9" t="s">
        <v>144</v>
      </c>
      <c r="AU268" s="199" t="s">
        <v>85</v>
      </c>
      <c r="AV268" s="13" t="s">
        <v>83</v>
      </c>
      <c r="AW268" s="13" t="s">
        <v>32</v>
      </c>
      <c r="AX268" s="13" t="s">
        <v>76</v>
      </c>
      <c r="AY268" s="199" t="s">
        <v>132</v>
      </c>
    </row>
    <row r="269" s="14" customFormat="1">
      <c r="A269" s="14"/>
      <c r="B269" s="205"/>
      <c r="C269" s="14"/>
      <c r="D269" s="193" t="s">
        <v>144</v>
      </c>
      <c r="E269" s="206" t="s">
        <v>1</v>
      </c>
      <c r="F269" s="207" t="s">
        <v>269</v>
      </c>
      <c r="G269" s="14"/>
      <c r="H269" s="208">
        <v>3.5</v>
      </c>
      <c r="I269" s="209"/>
      <c r="J269" s="14"/>
      <c r="K269" s="14"/>
      <c r="L269" s="205"/>
      <c r="M269" s="210"/>
      <c r="N269" s="211"/>
      <c r="O269" s="211"/>
      <c r="P269" s="211"/>
      <c r="Q269" s="211"/>
      <c r="R269" s="211"/>
      <c r="S269" s="211"/>
      <c r="T269" s="21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6" t="s">
        <v>144</v>
      </c>
      <c r="AU269" s="206" t="s">
        <v>85</v>
      </c>
      <c r="AV269" s="14" t="s">
        <v>85</v>
      </c>
      <c r="AW269" s="14" t="s">
        <v>32</v>
      </c>
      <c r="AX269" s="14" t="s">
        <v>76</v>
      </c>
      <c r="AY269" s="206" t="s">
        <v>132</v>
      </c>
    </row>
    <row r="270" s="14" customFormat="1">
      <c r="A270" s="14"/>
      <c r="B270" s="205"/>
      <c r="C270" s="14"/>
      <c r="D270" s="193" t="s">
        <v>144</v>
      </c>
      <c r="E270" s="206" t="s">
        <v>1</v>
      </c>
      <c r="F270" s="207" t="s">
        <v>270</v>
      </c>
      <c r="G270" s="14"/>
      <c r="H270" s="208">
        <v>64.5</v>
      </c>
      <c r="I270" s="209"/>
      <c r="J270" s="14"/>
      <c r="K270" s="14"/>
      <c r="L270" s="205"/>
      <c r="M270" s="210"/>
      <c r="N270" s="211"/>
      <c r="O270" s="211"/>
      <c r="P270" s="211"/>
      <c r="Q270" s="211"/>
      <c r="R270" s="211"/>
      <c r="S270" s="211"/>
      <c r="T270" s="21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06" t="s">
        <v>144</v>
      </c>
      <c r="AU270" s="206" t="s">
        <v>85</v>
      </c>
      <c r="AV270" s="14" t="s">
        <v>85</v>
      </c>
      <c r="AW270" s="14" t="s">
        <v>32</v>
      </c>
      <c r="AX270" s="14" t="s">
        <v>76</v>
      </c>
      <c r="AY270" s="206" t="s">
        <v>132</v>
      </c>
    </row>
    <row r="271" s="14" customFormat="1">
      <c r="A271" s="14"/>
      <c r="B271" s="205"/>
      <c r="C271" s="14"/>
      <c r="D271" s="193" t="s">
        <v>144</v>
      </c>
      <c r="E271" s="206" t="s">
        <v>1</v>
      </c>
      <c r="F271" s="207" t="s">
        <v>271</v>
      </c>
      <c r="G271" s="14"/>
      <c r="H271" s="208">
        <v>2.5</v>
      </c>
      <c r="I271" s="209"/>
      <c r="J271" s="14"/>
      <c r="K271" s="14"/>
      <c r="L271" s="205"/>
      <c r="M271" s="210"/>
      <c r="N271" s="211"/>
      <c r="O271" s="211"/>
      <c r="P271" s="211"/>
      <c r="Q271" s="211"/>
      <c r="R271" s="211"/>
      <c r="S271" s="211"/>
      <c r="T271" s="21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06" t="s">
        <v>144</v>
      </c>
      <c r="AU271" s="206" t="s">
        <v>85</v>
      </c>
      <c r="AV271" s="14" t="s">
        <v>85</v>
      </c>
      <c r="AW271" s="14" t="s">
        <v>32</v>
      </c>
      <c r="AX271" s="14" t="s">
        <v>76</v>
      </c>
      <c r="AY271" s="206" t="s">
        <v>132</v>
      </c>
    </row>
    <row r="272" s="14" customFormat="1">
      <c r="A272" s="14"/>
      <c r="B272" s="205"/>
      <c r="C272" s="14"/>
      <c r="D272" s="193" t="s">
        <v>144</v>
      </c>
      <c r="E272" s="206" t="s">
        <v>1</v>
      </c>
      <c r="F272" s="207" t="s">
        <v>272</v>
      </c>
      <c r="G272" s="14"/>
      <c r="H272" s="208">
        <v>13.5</v>
      </c>
      <c r="I272" s="209"/>
      <c r="J272" s="14"/>
      <c r="K272" s="14"/>
      <c r="L272" s="205"/>
      <c r="M272" s="210"/>
      <c r="N272" s="211"/>
      <c r="O272" s="211"/>
      <c r="P272" s="211"/>
      <c r="Q272" s="211"/>
      <c r="R272" s="211"/>
      <c r="S272" s="211"/>
      <c r="T272" s="21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6" t="s">
        <v>144</v>
      </c>
      <c r="AU272" s="206" t="s">
        <v>85</v>
      </c>
      <c r="AV272" s="14" t="s">
        <v>85</v>
      </c>
      <c r="AW272" s="14" t="s">
        <v>32</v>
      </c>
      <c r="AX272" s="14" t="s">
        <v>76</v>
      </c>
      <c r="AY272" s="206" t="s">
        <v>132</v>
      </c>
    </row>
    <row r="273" s="14" customFormat="1">
      <c r="A273" s="14"/>
      <c r="B273" s="205"/>
      <c r="C273" s="14"/>
      <c r="D273" s="193" t="s">
        <v>144</v>
      </c>
      <c r="E273" s="206" t="s">
        <v>1</v>
      </c>
      <c r="F273" s="207" t="s">
        <v>273</v>
      </c>
      <c r="G273" s="14"/>
      <c r="H273" s="208">
        <v>22.5</v>
      </c>
      <c r="I273" s="209"/>
      <c r="J273" s="14"/>
      <c r="K273" s="14"/>
      <c r="L273" s="205"/>
      <c r="M273" s="210"/>
      <c r="N273" s="211"/>
      <c r="O273" s="211"/>
      <c r="P273" s="211"/>
      <c r="Q273" s="211"/>
      <c r="R273" s="211"/>
      <c r="S273" s="211"/>
      <c r="T273" s="21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06" t="s">
        <v>144</v>
      </c>
      <c r="AU273" s="206" t="s">
        <v>85</v>
      </c>
      <c r="AV273" s="14" t="s">
        <v>85</v>
      </c>
      <c r="AW273" s="14" t="s">
        <v>32</v>
      </c>
      <c r="AX273" s="14" t="s">
        <v>76</v>
      </c>
      <c r="AY273" s="206" t="s">
        <v>132</v>
      </c>
    </row>
    <row r="274" s="15" customFormat="1">
      <c r="A274" s="15"/>
      <c r="B274" s="213"/>
      <c r="C274" s="15"/>
      <c r="D274" s="193" t="s">
        <v>144</v>
      </c>
      <c r="E274" s="214" t="s">
        <v>1</v>
      </c>
      <c r="F274" s="215" t="s">
        <v>148</v>
      </c>
      <c r="G274" s="15"/>
      <c r="H274" s="216">
        <v>106.5</v>
      </c>
      <c r="I274" s="217"/>
      <c r="J274" s="15"/>
      <c r="K274" s="15"/>
      <c r="L274" s="213"/>
      <c r="M274" s="218"/>
      <c r="N274" s="219"/>
      <c r="O274" s="219"/>
      <c r="P274" s="219"/>
      <c r="Q274" s="219"/>
      <c r="R274" s="219"/>
      <c r="S274" s="219"/>
      <c r="T274" s="220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14" t="s">
        <v>144</v>
      </c>
      <c r="AU274" s="214" t="s">
        <v>85</v>
      </c>
      <c r="AV274" s="15" t="s">
        <v>133</v>
      </c>
      <c r="AW274" s="15" t="s">
        <v>32</v>
      </c>
      <c r="AX274" s="15" t="s">
        <v>76</v>
      </c>
      <c r="AY274" s="214" t="s">
        <v>132</v>
      </c>
    </row>
    <row r="275" s="13" customFormat="1">
      <c r="A275" s="13"/>
      <c r="B275" s="198"/>
      <c r="C275" s="13"/>
      <c r="D275" s="193" t="s">
        <v>144</v>
      </c>
      <c r="E275" s="199" t="s">
        <v>1</v>
      </c>
      <c r="F275" s="200" t="s">
        <v>274</v>
      </c>
      <c r="G275" s="13"/>
      <c r="H275" s="199" t="s">
        <v>1</v>
      </c>
      <c r="I275" s="201"/>
      <c r="J275" s="13"/>
      <c r="K275" s="13"/>
      <c r="L275" s="198"/>
      <c r="M275" s="202"/>
      <c r="N275" s="203"/>
      <c r="O275" s="203"/>
      <c r="P275" s="203"/>
      <c r="Q275" s="203"/>
      <c r="R275" s="203"/>
      <c r="S275" s="203"/>
      <c r="T275" s="20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144</v>
      </c>
      <c r="AU275" s="199" t="s">
        <v>85</v>
      </c>
      <c r="AV275" s="13" t="s">
        <v>83</v>
      </c>
      <c r="AW275" s="13" t="s">
        <v>32</v>
      </c>
      <c r="AX275" s="13" t="s">
        <v>76</v>
      </c>
      <c r="AY275" s="199" t="s">
        <v>132</v>
      </c>
    </row>
    <row r="276" s="13" customFormat="1">
      <c r="A276" s="13"/>
      <c r="B276" s="198"/>
      <c r="C276" s="13"/>
      <c r="D276" s="193" t="s">
        <v>144</v>
      </c>
      <c r="E276" s="199" t="s">
        <v>1</v>
      </c>
      <c r="F276" s="200" t="s">
        <v>146</v>
      </c>
      <c r="G276" s="13"/>
      <c r="H276" s="199" t="s">
        <v>1</v>
      </c>
      <c r="I276" s="201"/>
      <c r="J276" s="13"/>
      <c r="K276" s="13"/>
      <c r="L276" s="198"/>
      <c r="M276" s="202"/>
      <c r="N276" s="203"/>
      <c r="O276" s="203"/>
      <c r="P276" s="203"/>
      <c r="Q276" s="203"/>
      <c r="R276" s="203"/>
      <c r="S276" s="203"/>
      <c r="T276" s="20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199" t="s">
        <v>144</v>
      </c>
      <c r="AU276" s="199" t="s">
        <v>85</v>
      </c>
      <c r="AV276" s="13" t="s">
        <v>83</v>
      </c>
      <c r="AW276" s="13" t="s">
        <v>32</v>
      </c>
      <c r="AX276" s="13" t="s">
        <v>76</v>
      </c>
      <c r="AY276" s="199" t="s">
        <v>132</v>
      </c>
    </row>
    <row r="277" s="14" customFormat="1">
      <c r="A277" s="14"/>
      <c r="B277" s="205"/>
      <c r="C277" s="14"/>
      <c r="D277" s="193" t="s">
        <v>144</v>
      </c>
      <c r="E277" s="206" t="s">
        <v>1</v>
      </c>
      <c r="F277" s="207" t="s">
        <v>275</v>
      </c>
      <c r="G277" s="14"/>
      <c r="H277" s="208">
        <v>43.5</v>
      </c>
      <c r="I277" s="209"/>
      <c r="J277" s="14"/>
      <c r="K277" s="14"/>
      <c r="L277" s="205"/>
      <c r="M277" s="210"/>
      <c r="N277" s="211"/>
      <c r="O277" s="211"/>
      <c r="P277" s="211"/>
      <c r="Q277" s="211"/>
      <c r="R277" s="211"/>
      <c r="S277" s="211"/>
      <c r="T277" s="21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6" t="s">
        <v>144</v>
      </c>
      <c r="AU277" s="206" t="s">
        <v>85</v>
      </c>
      <c r="AV277" s="14" t="s">
        <v>85</v>
      </c>
      <c r="AW277" s="14" t="s">
        <v>32</v>
      </c>
      <c r="AX277" s="14" t="s">
        <v>76</v>
      </c>
      <c r="AY277" s="206" t="s">
        <v>132</v>
      </c>
    </row>
    <row r="278" s="15" customFormat="1">
      <c r="A278" s="15"/>
      <c r="B278" s="213"/>
      <c r="C278" s="15"/>
      <c r="D278" s="193" t="s">
        <v>144</v>
      </c>
      <c r="E278" s="214" t="s">
        <v>1</v>
      </c>
      <c r="F278" s="215" t="s">
        <v>276</v>
      </c>
      <c r="G278" s="15"/>
      <c r="H278" s="216">
        <v>43.5</v>
      </c>
      <c r="I278" s="217"/>
      <c r="J278" s="15"/>
      <c r="K278" s="15"/>
      <c r="L278" s="213"/>
      <c r="M278" s="218"/>
      <c r="N278" s="219"/>
      <c r="O278" s="219"/>
      <c r="P278" s="219"/>
      <c r="Q278" s="219"/>
      <c r="R278" s="219"/>
      <c r="S278" s="219"/>
      <c r="T278" s="220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4" t="s">
        <v>144</v>
      </c>
      <c r="AU278" s="214" t="s">
        <v>85</v>
      </c>
      <c r="AV278" s="15" t="s">
        <v>133</v>
      </c>
      <c r="AW278" s="15" t="s">
        <v>32</v>
      </c>
      <c r="AX278" s="15" t="s">
        <v>76</v>
      </c>
      <c r="AY278" s="214" t="s">
        <v>132</v>
      </c>
    </row>
    <row r="279" s="16" customFormat="1">
      <c r="A279" s="16"/>
      <c r="B279" s="221"/>
      <c r="C279" s="16"/>
      <c r="D279" s="193" t="s">
        <v>144</v>
      </c>
      <c r="E279" s="222" t="s">
        <v>1</v>
      </c>
      <c r="F279" s="223" t="s">
        <v>149</v>
      </c>
      <c r="G279" s="16"/>
      <c r="H279" s="224">
        <v>150</v>
      </c>
      <c r="I279" s="225"/>
      <c r="J279" s="16"/>
      <c r="K279" s="16"/>
      <c r="L279" s="221"/>
      <c r="M279" s="226"/>
      <c r="N279" s="227"/>
      <c r="O279" s="227"/>
      <c r="P279" s="227"/>
      <c r="Q279" s="227"/>
      <c r="R279" s="227"/>
      <c r="S279" s="227"/>
      <c r="T279" s="228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22" t="s">
        <v>144</v>
      </c>
      <c r="AU279" s="222" t="s">
        <v>85</v>
      </c>
      <c r="AV279" s="16" t="s">
        <v>140</v>
      </c>
      <c r="AW279" s="16" t="s">
        <v>32</v>
      </c>
      <c r="AX279" s="16" t="s">
        <v>83</v>
      </c>
      <c r="AY279" s="222" t="s">
        <v>132</v>
      </c>
    </row>
    <row r="280" s="2" customFormat="1">
      <c r="A280" s="38"/>
      <c r="B280" s="179"/>
      <c r="C280" s="180" t="s">
        <v>277</v>
      </c>
      <c r="D280" s="180" t="s">
        <v>135</v>
      </c>
      <c r="E280" s="181" t="s">
        <v>278</v>
      </c>
      <c r="F280" s="182" t="s">
        <v>279</v>
      </c>
      <c r="G280" s="183" t="s">
        <v>154</v>
      </c>
      <c r="H280" s="184">
        <v>249.62000000000001</v>
      </c>
      <c r="I280" s="185"/>
      <c r="J280" s="186">
        <f>ROUND(I280*H280,2)</f>
        <v>0</v>
      </c>
      <c r="K280" s="182" t="s">
        <v>139</v>
      </c>
      <c r="L280" s="39"/>
      <c r="M280" s="187" t="s">
        <v>1</v>
      </c>
      <c r="N280" s="188" t="s">
        <v>41</v>
      </c>
      <c r="O280" s="77"/>
      <c r="P280" s="189">
        <f>O280*H280</f>
        <v>0</v>
      </c>
      <c r="Q280" s="189">
        <v>0</v>
      </c>
      <c r="R280" s="189">
        <f>Q280*H280</f>
        <v>0</v>
      </c>
      <c r="S280" s="189">
        <v>0.057000000000000002</v>
      </c>
      <c r="T280" s="190">
        <f>S280*H280</f>
        <v>14.228340000000001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191" t="s">
        <v>140</v>
      </c>
      <c r="AT280" s="191" t="s">
        <v>135</v>
      </c>
      <c r="AU280" s="191" t="s">
        <v>85</v>
      </c>
      <c r="AY280" s="19" t="s">
        <v>132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83</v>
      </c>
      <c r="BK280" s="192">
        <f>ROUND(I280*H280,2)</f>
        <v>0</v>
      </c>
      <c r="BL280" s="19" t="s">
        <v>140</v>
      </c>
      <c r="BM280" s="191" t="s">
        <v>280</v>
      </c>
    </row>
    <row r="281" s="2" customFormat="1">
      <c r="A281" s="38"/>
      <c r="B281" s="39"/>
      <c r="C281" s="38"/>
      <c r="D281" s="193" t="s">
        <v>142</v>
      </c>
      <c r="E281" s="38"/>
      <c r="F281" s="194" t="s">
        <v>281</v>
      </c>
      <c r="G281" s="38"/>
      <c r="H281" s="38"/>
      <c r="I281" s="195"/>
      <c r="J281" s="38"/>
      <c r="K281" s="38"/>
      <c r="L281" s="39"/>
      <c r="M281" s="196"/>
      <c r="N281" s="197"/>
      <c r="O281" s="77"/>
      <c r="P281" s="77"/>
      <c r="Q281" s="77"/>
      <c r="R281" s="77"/>
      <c r="S281" s="77"/>
      <c r="T281" s="78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9" t="s">
        <v>142</v>
      </c>
      <c r="AU281" s="19" t="s">
        <v>85</v>
      </c>
    </row>
    <row r="282" s="13" customFormat="1">
      <c r="A282" s="13"/>
      <c r="B282" s="198"/>
      <c r="C282" s="13"/>
      <c r="D282" s="193" t="s">
        <v>144</v>
      </c>
      <c r="E282" s="199" t="s">
        <v>1</v>
      </c>
      <c r="F282" s="200" t="s">
        <v>282</v>
      </c>
      <c r="G282" s="13"/>
      <c r="H282" s="199" t="s">
        <v>1</v>
      </c>
      <c r="I282" s="201"/>
      <c r="J282" s="13"/>
      <c r="K282" s="13"/>
      <c r="L282" s="198"/>
      <c r="M282" s="202"/>
      <c r="N282" s="203"/>
      <c r="O282" s="203"/>
      <c r="P282" s="203"/>
      <c r="Q282" s="203"/>
      <c r="R282" s="203"/>
      <c r="S282" s="203"/>
      <c r="T282" s="20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144</v>
      </c>
      <c r="AU282" s="199" t="s">
        <v>85</v>
      </c>
      <c r="AV282" s="13" t="s">
        <v>83</v>
      </c>
      <c r="AW282" s="13" t="s">
        <v>32</v>
      </c>
      <c r="AX282" s="13" t="s">
        <v>76</v>
      </c>
      <c r="AY282" s="199" t="s">
        <v>132</v>
      </c>
    </row>
    <row r="283" s="13" customFormat="1">
      <c r="A283" s="13"/>
      <c r="B283" s="198"/>
      <c r="C283" s="13"/>
      <c r="D283" s="193" t="s">
        <v>144</v>
      </c>
      <c r="E283" s="199" t="s">
        <v>1</v>
      </c>
      <c r="F283" s="200" t="s">
        <v>146</v>
      </c>
      <c r="G283" s="13"/>
      <c r="H283" s="199" t="s">
        <v>1</v>
      </c>
      <c r="I283" s="201"/>
      <c r="J283" s="13"/>
      <c r="K283" s="13"/>
      <c r="L283" s="198"/>
      <c r="M283" s="202"/>
      <c r="N283" s="203"/>
      <c r="O283" s="203"/>
      <c r="P283" s="203"/>
      <c r="Q283" s="203"/>
      <c r="R283" s="203"/>
      <c r="S283" s="203"/>
      <c r="T283" s="20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99" t="s">
        <v>144</v>
      </c>
      <c r="AU283" s="199" t="s">
        <v>85</v>
      </c>
      <c r="AV283" s="13" t="s">
        <v>83</v>
      </c>
      <c r="AW283" s="13" t="s">
        <v>32</v>
      </c>
      <c r="AX283" s="13" t="s">
        <v>76</v>
      </c>
      <c r="AY283" s="199" t="s">
        <v>132</v>
      </c>
    </row>
    <row r="284" s="14" customFormat="1">
      <c r="A284" s="14"/>
      <c r="B284" s="205"/>
      <c r="C284" s="14"/>
      <c r="D284" s="193" t="s">
        <v>144</v>
      </c>
      <c r="E284" s="206" t="s">
        <v>1</v>
      </c>
      <c r="F284" s="207" t="s">
        <v>166</v>
      </c>
      <c r="G284" s="14"/>
      <c r="H284" s="208">
        <v>283.64999999999998</v>
      </c>
      <c r="I284" s="209"/>
      <c r="J284" s="14"/>
      <c r="K284" s="14"/>
      <c r="L284" s="205"/>
      <c r="M284" s="210"/>
      <c r="N284" s="211"/>
      <c r="O284" s="211"/>
      <c r="P284" s="211"/>
      <c r="Q284" s="211"/>
      <c r="R284" s="211"/>
      <c r="S284" s="211"/>
      <c r="T284" s="21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06" t="s">
        <v>144</v>
      </c>
      <c r="AU284" s="206" t="s">
        <v>85</v>
      </c>
      <c r="AV284" s="14" t="s">
        <v>85</v>
      </c>
      <c r="AW284" s="14" t="s">
        <v>32</v>
      </c>
      <c r="AX284" s="14" t="s">
        <v>76</v>
      </c>
      <c r="AY284" s="206" t="s">
        <v>132</v>
      </c>
    </row>
    <row r="285" s="14" customFormat="1">
      <c r="A285" s="14"/>
      <c r="B285" s="205"/>
      <c r="C285" s="14"/>
      <c r="D285" s="193" t="s">
        <v>144</v>
      </c>
      <c r="E285" s="206" t="s">
        <v>1</v>
      </c>
      <c r="F285" s="207" t="s">
        <v>167</v>
      </c>
      <c r="G285" s="14"/>
      <c r="H285" s="208">
        <v>-21.16</v>
      </c>
      <c r="I285" s="209"/>
      <c r="J285" s="14"/>
      <c r="K285" s="14"/>
      <c r="L285" s="205"/>
      <c r="M285" s="210"/>
      <c r="N285" s="211"/>
      <c r="O285" s="211"/>
      <c r="P285" s="211"/>
      <c r="Q285" s="211"/>
      <c r="R285" s="211"/>
      <c r="S285" s="211"/>
      <c r="T285" s="21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06" t="s">
        <v>144</v>
      </c>
      <c r="AU285" s="206" t="s">
        <v>85</v>
      </c>
      <c r="AV285" s="14" t="s">
        <v>85</v>
      </c>
      <c r="AW285" s="14" t="s">
        <v>32</v>
      </c>
      <c r="AX285" s="14" t="s">
        <v>76</v>
      </c>
      <c r="AY285" s="206" t="s">
        <v>132</v>
      </c>
    </row>
    <row r="286" s="14" customFormat="1">
      <c r="A286" s="14"/>
      <c r="B286" s="205"/>
      <c r="C286" s="14"/>
      <c r="D286" s="193" t="s">
        <v>144</v>
      </c>
      <c r="E286" s="206" t="s">
        <v>1</v>
      </c>
      <c r="F286" s="207" t="s">
        <v>168</v>
      </c>
      <c r="G286" s="14"/>
      <c r="H286" s="208">
        <v>-12.869999999999999</v>
      </c>
      <c r="I286" s="209"/>
      <c r="J286" s="14"/>
      <c r="K286" s="14"/>
      <c r="L286" s="205"/>
      <c r="M286" s="210"/>
      <c r="N286" s="211"/>
      <c r="O286" s="211"/>
      <c r="P286" s="211"/>
      <c r="Q286" s="211"/>
      <c r="R286" s="211"/>
      <c r="S286" s="211"/>
      <c r="T286" s="21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06" t="s">
        <v>144</v>
      </c>
      <c r="AU286" s="206" t="s">
        <v>85</v>
      </c>
      <c r="AV286" s="14" t="s">
        <v>85</v>
      </c>
      <c r="AW286" s="14" t="s">
        <v>32</v>
      </c>
      <c r="AX286" s="14" t="s">
        <v>76</v>
      </c>
      <c r="AY286" s="206" t="s">
        <v>132</v>
      </c>
    </row>
    <row r="287" s="15" customFormat="1">
      <c r="A287" s="15"/>
      <c r="B287" s="213"/>
      <c r="C287" s="15"/>
      <c r="D287" s="193" t="s">
        <v>144</v>
      </c>
      <c r="E287" s="214" t="s">
        <v>1</v>
      </c>
      <c r="F287" s="215" t="s">
        <v>148</v>
      </c>
      <c r="G287" s="15"/>
      <c r="H287" s="216">
        <v>249.61999999999995</v>
      </c>
      <c r="I287" s="217"/>
      <c r="J287" s="15"/>
      <c r="K287" s="15"/>
      <c r="L287" s="213"/>
      <c r="M287" s="218"/>
      <c r="N287" s="219"/>
      <c r="O287" s="219"/>
      <c r="P287" s="219"/>
      <c r="Q287" s="219"/>
      <c r="R287" s="219"/>
      <c r="S287" s="219"/>
      <c r="T287" s="220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14" t="s">
        <v>144</v>
      </c>
      <c r="AU287" s="214" t="s">
        <v>85</v>
      </c>
      <c r="AV287" s="15" t="s">
        <v>133</v>
      </c>
      <c r="AW287" s="15" t="s">
        <v>32</v>
      </c>
      <c r="AX287" s="15" t="s">
        <v>76</v>
      </c>
      <c r="AY287" s="214" t="s">
        <v>132</v>
      </c>
    </row>
    <row r="288" s="16" customFormat="1">
      <c r="A288" s="16"/>
      <c r="B288" s="221"/>
      <c r="C288" s="16"/>
      <c r="D288" s="193" t="s">
        <v>144</v>
      </c>
      <c r="E288" s="222" t="s">
        <v>1</v>
      </c>
      <c r="F288" s="223" t="s">
        <v>149</v>
      </c>
      <c r="G288" s="16"/>
      <c r="H288" s="224">
        <v>249.61999999999995</v>
      </c>
      <c r="I288" s="225"/>
      <c r="J288" s="16"/>
      <c r="K288" s="16"/>
      <c r="L288" s="221"/>
      <c r="M288" s="226"/>
      <c r="N288" s="227"/>
      <c r="O288" s="227"/>
      <c r="P288" s="227"/>
      <c r="Q288" s="227"/>
      <c r="R288" s="227"/>
      <c r="S288" s="227"/>
      <c r="T288" s="228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22" t="s">
        <v>144</v>
      </c>
      <c r="AU288" s="222" t="s">
        <v>85</v>
      </c>
      <c r="AV288" s="16" t="s">
        <v>140</v>
      </c>
      <c r="AW288" s="16" t="s">
        <v>32</v>
      </c>
      <c r="AX288" s="16" t="s">
        <v>83</v>
      </c>
      <c r="AY288" s="222" t="s">
        <v>132</v>
      </c>
    </row>
    <row r="289" s="2" customFormat="1" ht="21.75" customHeight="1">
      <c r="A289" s="38"/>
      <c r="B289" s="179"/>
      <c r="C289" s="180" t="s">
        <v>7</v>
      </c>
      <c r="D289" s="180" t="s">
        <v>135</v>
      </c>
      <c r="E289" s="181" t="s">
        <v>283</v>
      </c>
      <c r="F289" s="182" t="s">
        <v>284</v>
      </c>
      <c r="G289" s="183" t="s">
        <v>154</v>
      </c>
      <c r="H289" s="184">
        <v>249.62000000000001</v>
      </c>
      <c r="I289" s="185"/>
      <c r="J289" s="186">
        <f>ROUND(I289*H289,2)</f>
        <v>0</v>
      </c>
      <c r="K289" s="182" t="s">
        <v>139</v>
      </c>
      <c r="L289" s="39"/>
      <c r="M289" s="187" t="s">
        <v>1</v>
      </c>
      <c r="N289" s="188" t="s">
        <v>41</v>
      </c>
      <c r="O289" s="77"/>
      <c r="P289" s="189">
        <f>O289*H289</f>
        <v>0</v>
      </c>
      <c r="Q289" s="189">
        <v>0</v>
      </c>
      <c r="R289" s="189">
        <f>Q289*H289</f>
        <v>0</v>
      </c>
      <c r="S289" s="189">
        <v>0.014</v>
      </c>
      <c r="T289" s="190">
        <f>S289*H289</f>
        <v>3.4946800000000002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191" t="s">
        <v>140</v>
      </c>
      <c r="AT289" s="191" t="s">
        <v>135</v>
      </c>
      <c r="AU289" s="191" t="s">
        <v>85</v>
      </c>
      <c r="AY289" s="19" t="s">
        <v>132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83</v>
      </c>
      <c r="BK289" s="192">
        <f>ROUND(I289*H289,2)</f>
        <v>0</v>
      </c>
      <c r="BL289" s="19" t="s">
        <v>140</v>
      </c>
      <c r="BM289" s="191" t="s">
        <v>285</v>
      </c>
    </row>
    <row r="290" s="2" customFormat="1">
      <c r="A290" s="38"/>
      <c r="B290" s="39"/>
      <c r="C290" s="38"/>
      <c r="D290" s="193" t="s">
        <v>142</v>
      </c>
      <c r="E290" s="38"/>
      <c r="F290" s="194" t="s">
        <v>286</v>
      </c>
      <c r="G290" s="38"/>
      <c r="H290" s="38"/>
      <c r="I290" s="195"/>
      <c r="J290" s="38"/>
      <c r="K290" s="38"/>
      <c r="L290" s="39"/>
      <c r="M290" s="196"/>
      <c r="N290" s="197"/>
      <c r="O290" s="77"/>
      <c r="P290" s="77"/>
      <c r="Q290" s="77"/>
      <c r="R290" s="77"/>
      <c r="S290" s="77"/>
      <c r="T290" s="78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9" t="s">
        <v>142</v>
      </c>
      <c r="AU290" s="19" t="s">
        <v>85</v>
      </c>
    </row>
    <row r="291" s="13" customFormat="1">
      <c r="A291" s="13"/>
      <c r="B291" s="198"/>
      <c r="C291" s="13"/>
      <c r="D291" s="193" t="s">
        <v>144</v>
      </c>
      <c r="E291" s="199" t="s">
        <v>1</v>
      </c>
      <c r="F291" s="200" t="s">
        <v>287</v>
      </c>
      <c r="G291" s="13"/>
      <c r="H291" s="199" t="s">
        <v>1</v>
      </c>
      <c r="I291" s="201"/>
      <c r="J291" s="13"/>
      <c r="K291" s="13"/>
      <c r="L291" s="198"/>
      <c r="M291" s="202"/>
      <c r="N291" s="203"/>
      <c r="O291" s="203"/>
      <c r="P291" s="203"/>
      <c r="Q291" s="203"/>
      <c r="R291" s="203"/>
      <c r="S291" s="203"/>
      <c r="T291" s="20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99" t="s">
        <v>144</v>
      </c>
      <c r="AU291" s="199" t="s">
        <v>85</v>
      </c>
      <c r="AV291" s="13" t="s">
        <v>83</v>
      </c>
      <c r="AW291" s="13" t="s">
        <v>32</v>
      </c>
      <c r="AX291" s="13" t="s">
        <v>76</v>
      </c>
      <c r="AY291" s="199" t="s">
        <v>132</v>
      </c>
    </row>
    <row r="292" s="14" customFormat="1">
      <c r="A292" s="14"/>
      <c r="B292" s="205"/>
      <c r="C292" s="14"/>
      <c r="D292" s="193" t="s">
        <v>144</v>
      </c>
      <c r="E292" s="206" t="s">
        <v>1</v>
      </c>
      <c r="F292" s="207" t="s">
        <v>288</v>
      </c>
      <c r="G292" s="14"/>
      <c r="H292" s="208">
        <v>249.62000000000001</v>
      </c>
      <c r="I292" s="209"/>
      <c r="J292" s="14"/>
      <c r="K292" s="14"/>
      <c r="L292" s="205"/>
      <c r="M292" s="210"/>
      <c r="N292" s="211"/>
      <c r="O292" s="211"/>
      <c r="P292" s="211"/>
      <c r="Q292" s="211"/>
      <c r="R292" s="211"/>
      <c r="S292" s="211"/>
      <c r="T292" s="21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06" t="s">
        <v>144</v>
      </c>
      <c r="AU292" s="206" t="s">
        <v>85</v>
      </c>
      <c r="AV292" s="14" t="s">
        <v>85</v>
      </c>
      <c r="AW292" s="14" t="s">
        <v>32</v>
      </c>
      <c r="AX292" s="14" t="s">
        <v>76</v>
      </c>
      <c r="AY292" s="206" t="s">
        <v>132</v>
      </c>
    </row>
    <row r="293" s="15" customFormat="1">
      <c r="A293" s="15"/>
      <c r="B293" s="213"/>
      <c r="C293" s="15"/>
      <c r="D293" s="193" t="s">
        <v>144</v>
      </c>
      <c r="E293" s="214" t="s">
        <v>1</v>
      </c>
      <c r="F293" s="215" t="s">
        <v>148</v>
      </c>
      <c r="G293" s="15"/>
      <c r="H293" s="216">
        <v>249.62000000000001</v>
      </c>
      <c r="I293" s="217"/>
      <c r="J293" s="15"/>
      <c r="K293" s="15"/>
      <c r="L293" s="213"/>
      <c r="M293" s="218"/>
      <c r="N293" s="219"/>
      <c r="O293" s="219"/>
      <c r="P293" s="219"/>
      <c r="Q293" s="219"/>
      <c r="R293" s="219"/>
      <c r="S293" s="219"/>
      <c r="T293" s="220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4" t="s">
        <v>144</v>
      </c>
      <c r="AU293" s="214" t="s">
        <v>85</v>
      </c>
      <c r="AV293" s="15" t="s">
        <v>133</v>
      </c>
      <c r="AW293" s="15" t="s">
        <v>32</v>
      </c>
      <c r="AX293" s="15" t="s">
        <v>76</v>
      </c>
      <c r="AY293" s="214" t="s">
        <v>132</v>
      </c>
    </row>
    <row r="294" s="16" customFormat="1">
      <c r="A294" s="16"/>
      <c r="B294" s="221"/>
      <c r="C294" s="16"/>
      <c r="D294" s="193" t="s">
        <v>144</v>
      </c>
      <c r="E294" s="222" t="s">
        <v>1</v>
      </c>
      <c r="F294" s="223" t="s">
        <v>149</v>
      </c>
      <c r="G294" s="16"/>
      <c r="H294" s="224">
        <v>249.62000000000001</v>
      </c>
      <c r="I294" s="225"/>
      <c r="J294" s="16"/>
      <c r="K294" s="16"/>
      <c r="L294" s="221"/>
      <c r="M294" s="226"/>
      <c r="N294" s="227"/>
      <c r="O294" s="227"/>
      <c r="P294" s="227"/>
      <c r="Q294" s="227"/>
      <c r="R294" s="227"/>
      <c r="S294" s="227"/>
      <c r="T294" s="228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22" t="s">
        <v>144</v>
      </c>
      <c r="AU294" s="222" t="s">
        <v>85</v>
      </c>
      <c r="AV294" s="16" t="s">
        <v>140</v>
      </c>
      <c r="AW294" s="16" t="s">
        <v>32</v>
      </c>
      <c r="AX294" s="16" t="s">
        <v>83</v>
      </c>
      <c r="AY294" s="222" t="s">
        <v>132</v>
      </c>
    </row>
    <row r="295" s="2" customFormat="1">
      <c r="A295" s="38"/>
      <c r="B295" s="179"/>
      <c r="C295" s="180" t="s">
        <v>289</v>
      </c>
      <c r="D295" s="180" t="s">
        <v>135</v>
      </c>
      <c r="E295" s="181" t="s">
        <v>290</v>
      </c>
      <c r="F295" s="182" t="s">
        <v>291</v>
      </c>
      <c r="G295" s="183" t="s">
        <v>154</v>
      </c>
      <c r="H295" s="184">
        <v>249.62000000000001</v>
      </c>
      <c r="I295" s="185"/>
      <c r="J295" s="186">
        <f>ROUND(I295*H295,2)</f>
        <v>0</v>
      </c>
      <c r="K295" s="182" t="s">
        <v>139</v>
      </c>
      <c r="L295" s="39"/>
      <c r="M295" s="187" t="s">
        <v>1</v>
      </c>
      <c r="N295" s="188" t="s">
        <v>41</v>
      </c>
      <c r="O295" s="77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191" t="s">
        <v>140</v>
      </c>
      <c r="AT295" s="191" t="s">
        <v>135</v>
      </c>
      <c r="AU295" s="191" t="s">
        <v>85</v>
      </c>
      <c r="AY295" s="19" t="s">
        <v>132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83</v>
      </c>
      <c r="BK295" s="192">
        <f>ROUND(I295*H295,2)</f>
        <v>0</v>
      </c>
      <c r="BL295" s="19" t="s">
        <v>140</v>
      </c>
      <c r="BM295" s="191" t="s">
        <v>292</v>
      </c>
    </row>
    <row r="296" s="2" customFormat="1">
      <c r="A296" s="38"/>
      <c r="B296" s="39"/>
      <c r="C296" s="38"/>
      <c r="D296" s="193" t="s">
        <v>142</v>
      </c>
      <c r="E296" s="38"/>
      <c r="F296" s="194" t="s">
        <v>291</v>
      </c>
      <c r="G296" s="38"/>
      <c r="H296" s="38"/>
      <c r="I296" s="195"/>
      <c r="J296" s="38"/>
      <c r="K296" s="38"/>
      <c r="L296" s="39"/>
      <c r="M296" s="196"/>
      <c r="N296" s="197"/>
      <c r="O296" s="77"/>
      <c r="P296" s="77"/>
      <c r="Q296" s="77"/>
      <c r="R296" s="77"/>
      <c r="S296" s="77"/>
      <c r="T296" s="7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9" t="s">
        <v>142</v>
      </c>
      <c r="AU296" s="19" t="s">
        <v>85</v>
      </c>
    </row>
    <row r="297" s="13" customFormat="1">
      <c r="A297" s="13"/>
      <c r="B297" s="198"/>
      <c r="C297" s="13"/>
      <c r="D297" s="193" t="s">
        <v>144</v>
      </c>
      <c r="E297" s="199" t="s">
        <v>1</v>
      </c>
      <c r="F297" s="200" t="s">
        <v>293</v>
      </c>
      <c r="G297" s="13"/>
      <c r="H297" s="199" t="s">
        <v>1</v>
      </c>
      <c r="I297" s="201"/>
      <c r="J297" s="13"/>
      <c r="K297" s="13"/>
      <c r="L297" s="198"/>
      <c r="M297" s="202"/>
      <c r="N297" s="203"/>
      <c r="O297" s="203"/>
      <c r="P297" s="203"/>
      <c r="Q297" s="203"/>
      <c r="R297" s="203"/>
      <c r="S297" s="203"/>
      <c r="T297" s="20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144</v>
      </c>
      <c r="AU297" s="199" t="s">
        <v>85</v>
      </c>
      <c r="AV297" s="13" t="s">
        <v>83</v>
      </c>
      <c r="AW297" s="13" t="s">
        <v>32</v>
      </c>
      <c r="AX297" s="13" t="s">
        <v>76</v>
      </c>
      <c r="AY297" s="199" t="s">
        <v>132</v>
      </c>
    </row>
    <row r="298" s="14" customFormat="1">
      <c r="A298" s="14"/>
      <c r="B298" s="205"/>
      <c r="C298" s="14"/>
      <c r="D298" s="193" t="s">
        <v>144</v>
      </c>
      <c r="E298" s="206" t="s">
        <v>1</v>
      </c>
      <c r="F298" s="207" t="s">
        <v>288</v>
      </c>
      <c r="G298" s="14"/>
      <c r="H298" s="208">
        <v>249.62000000000001</v>
      </c>
      <c r="I298" s="209"/>
      <c r="J298" s="14"/>
      <c r="K298" s="14"/>
      <c r="L298" s="205"/>
      <c r="M298" s="210"/>
      <c r="N298" s="211"/>
      <c r="O298" s="211"/>
      <c r="P298" s="211"/>
      <c r="Q298" s="211"/>
      <c r="R298" s="211"/>
      <c r="S298" s="211"/>
      <c r="T298" s="21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6" t="s">
        <v>144</v>
      </c>
      <c r="AU298" s="206" t="s">
        <v>85</v>
      </c>
      <c r="AV298" s="14" t="s">
        <v>85</v>
      </c>
      <c r="AW298" s="14" t="s">
        <v>32</v>
      </c>
      <c r="AX298" s="14" t="s">
        <v>76</v>
      </c>
      <c r="AY298" s="206" t="s">
        <v>132</v>
      </c>
    </row>
    <row r="299" s="13" customFormat="1">
      <c r="A299" s="13"/>
      <c r="B299" s="198"/>
      <c r="C299" s="13"/>
      <c r="D299" s="193" t="s">
        <v>144</v>
      </c>
      <c r="E299" s="199" t="s">
        <v>1</v>
      </c>
      <c r="F299" s="200" t="s">
        <v>294</v>
      </c>
      <c r="G299" s="13"/>
      <c r="H299" s="199" t="s">
        <v>1</v>
      </c>
      <c r="I299" s="201"/>
      <c r="J299" s="13"/>
      <c r="K299" s="13"/>
      <c r="L299" s="198"/>
      <c r="M299" s="202"/>
      <c r="N299" s="203"/>
      <c r="O299" s="203"/>
      <c r="P299" s="203"/>
      <c r="Q299" s="203"/>
      <c r="R299" s="203"/>
      <c r="S299" s="203"/>
      <c r="T299" s="20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199" t="s">
        <v>144</v>
      </c>
      <c r="AU299" s="199" t="s">
        <v>85</v>
      </c>
      <c r="AV299" s="13" t="s">
        <v>83</v>
      </c>
      <c r="AW299" s="13" t="s">
        <v>32</v>
      </c>
      <c r="AX299" s="13" t="s">
        <v>76</v>
      </c>
      <c r="AY299" s="199" t="s">
        <v>132</v>
      </c>
    </row>
    <row r="300" s="15" customFormat="1">
      <c r="A300" s="15"/>
      <c r="B300" s="213"/>
      <c r="C300" s="15"/>
      <c r="D300" s="193" t="s">
        <v>144</v>
      </c>
      <c r="E300" s="214" t="s">
        <v>1</v>
      </c>
      <c r="F300" s="215" t="s">
        <v>148</v>
      </c>
      <c r="G300" s="15"/>
      <c r="H300" s="216">
        <v>249.62000000000001</v>
      </c>
      <c r="I300" s="217"/>
      <c r="J300" s="15"/>
      <c r="K300" s="15"/>
      <c r="L300" s="213"/>
      <c r="M300" s="218"/>
      <c r="N300" s="219"/>
      <c r="O300" s="219"/>
      <c r="P300" s="219"/>
      <c r="Q300" s="219"/>
      <c r="R300" s="219"/>
      <c r="S300" s="219"/>
      <c r="T300" s="22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14" t="s">
        <v>144</v>
      </c>
      <c r="AU300" s="214" t="s">
        <v>85</v>
      </c>
      <c r="AV300" s="15" t="s">
        <v>133</v>
      </c>
      <c r="AW300" s="15" t="s">
        <v>32</v>
      </c>
      <c r="AX300" s="15" t="s">
        <v>76</v>
      </c>
      <c r="AY300" s="214" t="s">
        <v>132</v>
      </c>
    </row>
    <row r="301" s="16" customFormat="1">
      <c r="A301" s="16"/>
      <c r="B301" s="221"/>
      <c r="C301" s="16"/>
      <c r="D301" s="193" t="s">
        <v>144</v>
      </c>
      <c r="E301" s="222" t="s">
        <v>1</v>
      </c>
      <c r="F301" s="223" t="s">
        <v>149</v>
      </c>
      <c r="G301" s="16"/>
      <c r="H301" s="224">
        <v>249.62000000000001</v>
      </c>
      <c r="I301" s="225"/>
      <c r="J301" s="16"/>
      <c r="K301" s="16"/>
      <c r="L301" s="221"/>
      <c r="M301" s="226"/>
      <c r="N301" s="227"/>
      <c r="O301" s="227"/>
      <c r="P301" s="227"/>
      <c r="Q301" s="227"/>
      <c r="R301" s="227"/>
      <c r="S301" s="227"/>
      <c r="T301" s="228"/>
      <c r="U301" s="16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T301" s="222" t="s">
        <v>144</v>
      </c>
      <c r="AU301" s="222" t="s">
        <v>85</v>
      </c>
      <c r="AV301" s="16" t="s">
        <v>140</v>
      </c>
      <c r="AW301" s="16" t="s">
        <v>32</v>
      </c>
      <c r="AX301" s="16" t="s">
        <v>83</v>
      </c>
      <c r="AY301" s="222" t="s">
        <v>132</v>
      </c>
    </row>
    <row r="302" s="2" customFormat="1">
      <c r="A302" s="38"/>
      <c r="B302" s="179"/>
      <c r="C302" s="180" t="s">
        <v>295</v>
      </c>
      <c r="D302" s="180" t="s">
        <v>135</v>
      </c>
      <c r="E302" s="181" t="s">
        <v>296</v>
      </c>
      <c r="F302" s="182" t="s">
        <v>297</v>
      </c>
      <c r="G302" s="183" t="s">
        <v>154</v>
      </c>
      <c r="H302" s="184">
        <v>249.62000000000001</v>
      </c>
      <c r="I302" s="185"/>
      <c r="J302" s="186">
        <f>ROUND(I302*H302,2)</f>
        <v>0</v>
      </c>
      <c r="K302" s="182" t="s">
        <v>139</v>
      </c>
      <c r="L302" s="39"/>
      <c r="M302" s="187" t="s">
        <v>1</v>
      </c>
      <c r="N302" s="188" t="s">
        <v>41</v>
      </c>
      <c r="O302" s="77"/>
      <c r="P302" s="189">
        <f>O302*H302</f>
        <v>0</v>
      </c>
      <c r="Q302" s="189">
        <v>0</v>
      </c>
      <c r="R302" s="189">
        <f>Q302*H302</f>
        <v>0</v>
      </c>
      <c r="S302" s="189">
        <v>0</v>
      </c>
      <c r="T302" s="19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191" t="s">
        <v>140</v>
      </c>
      <c r="AT302" s="191" t="s">
        <v>135</v>
      </c>
      <c r="AU302" s="191" t="s">
        <v>85</v>
      </c>
      <c r="AY302" s="19" t="s">
        <v>132</v>
      </c>
      <c r="BE302" s="192">
        <f>IF(N302="základní",J302,0)</f>
        <v>0</v>
      </c>
      <c r="BF302" s="192">
        <f>IF(N302="snížená",J302,0)</f>
        <v>0</v>
      </c>
      <c r="BG302" s="192">
        <f>IF(N302="zákl. přenesená",J302,0)</f>
        <v>0</v>
      </c>
      <c r="BH302" s="192">
        <f>IF(N302="sníž. přenesená",J302,0)</f>
        <v>0</v>
      </c>
      <c r="BI302" s="192">
        <f>IF(N302="nulová",J302,0)</f>
        <v>0</v>
      </c>
      <c r="BJ302" s="19" t="s">
        <v>83</v>
      </c>
      <c r="BK302" s="192">
        <f>ROUND(I302*H302,2)</f>
        <v>0</v>
      </c>
      <c r="BL302" s="19" t="s">
        <v>140</v>
      </c>
      <c r="BM302" s="191" t="s">
        <v>298</v>
      </c>
    </row>
    <row r="303" s="2" customFormat="1">
      <c r="A303" s="38"/>
      <c r="B303" s="39"/>
      <c r="C303" s="38"/>
      <c r="D303" s="193" t="s">
        <v>142</v>
      </c>
      <c r="E303" s="38"/>
      <c r="F303" s="194" t="s">
        <v>299</v>
      </c>
      <c r="G303" s="38"/>
      <c r="H303" s="38"/>
      <c r="I303" s="195"/>
      <c r="J303" s="38"/>
      <c r="K303" s="38"/>
      <c r="L303" s="39"/>
      <c r="M303" s="196"/>
      <c r="N303" s="197"/>
      <c r="O303" s="77"/>
      <c r="P303" s="77"/>
      <c r="Q303" s="77"/>
      <c r="R303" s="77"/>
      <c r="S303" s="77"/>
      <c r="T303" s="78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9" t="s">
        <v>142</v>
      </c>
      <c r="AU303" s="19" t="s">
        <v>85</v>
      </c>
    </row>
    <row r="304" s="13" customFormat="1">
      <c r="A304" s="13"/>
      <c r="B304" s="198"/>
      <c r="C304" s="13"/>
      <c r="D304" s="193" t="s">
        <v>144</v>
      </c>
      <c r="E304" s="199" t="s">
        <v>1</v>
      </c>
      <c r="F304" s="200" t="s">
        <v>293</v>
      </c>
      <c r="G304" s="13"/>
      <c r="H304" s="199" t="s">
        <v>1</v>
      </c>
      <c r="I304" s="201"/>
      <c r="J304" s="13"/>
      <c r="K304" s="13"/>
      <c r="L304" s="198"/>
      <c r="M304" s="202"/>
      <c r="N304" s="203"/>
      <c r="O304" s="203"/>
      <c r="P304" s="203"/>
      <c r="Q304" s="203"/>
      <c r="R304" s="203"/>
      <c r="S304" s="203"/>
      <c r="T304" s="20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99" t="s">
        <v>144</v>
      </c>
      <c r="AU304" s="199" t="s">
        <v>85</v>
      </c>
      <c r="AV304" s="13" t="s">
        <v>83</v>
      </c>
      <c r="AW304" s="13" t="s">
        <v>32</v>
      </c>
      <c r="AX304" s="13" t="s">
        <v>76</v>
      </c>
      <c r="AY304" s="199" t="s">
        <v>132</v>
      </c>
    </row>
    <row r="305" s="14" customFormat="1">
      <c r="A305" s="14"/>
      <c r="B305" s="205"/>
      <c r="C305" s="14"/>
      <c r="D305" s="193" t="s">
        <v>144</v>
      </c>
      <c r="E305" s="206" t="s">
        <v>1</v>
      </c>
      <c r="F305" s="207" t="s">
        <v>288</v>
      </c>
      <c r="G305" s="14"/>
      <c r="H305" s="208">
        <v>249.62000000000001</v>
      </c>
      <c r="I305" s="209"/>
      <c r="J305" s="14"/>
      <c r="K305" s="14"/>
      <c r="L305" s="205"/>
      <c r="M305" s="210"/>
      <c r="N305" s="211"/>
      <c r="O305" s="211"/>
      <c r="P305" s="211"/>
      <c r="Q305" s="211"/>
      <c r="R305" s="211"/>
      <c r="S305" s="211"/>
      <c r="T305" s="21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06" t="s">
        <v>144</v>
      </c>
      <c r="AU305" s="206" t="s">
        <v>85</v>
      </c>
      <c r="AV305" s="14" t="s">
        <v>85</v>
      </c>
      <c r="AW305" s="14" t="s">
        <v>32</v>
      </c>
      <c r="AX305" s="14" t="s">
        <v>76</v>
      </c>
      <c r="AY305" s="206" t="s">
        <v>132</v>
      </c>
    </row>
    <row r="306" s="15" customFormat="1">
      <c r="A306" s="15"/>
      <c r="B306" s="213"/>
      <c r="C306" s="15"/>
      <c r="D306" s="193" t="s">
        <v>144</v>
      </c>
      <c r="E306" s="214" t="s">
        <v>1</v>
      </c>
      <c r="F306" s="215" t="s">
        <v>148</v>
      </c>
      <c r="G306" s="15"/>
      <c r="H306" s="216">
        <v>249.62000000000001</v>
      </c>
      <c r="I306" s="217"/>
      <c r="J306" s="15"/>
      <c r="K306" s="15"/>
      <c r="L306" s="213"/>
      <c r="M306" s="218"/>
      <c r="N306" s="219"/>
      <c r="O306" s="219"/>
      <c r="P306" s="219"/>
      <c r="Q306" s="219"/>
      <c r="R306" s="219"/>
      <c r="S306" s="219"/>
      <c r="T306" s="22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14" t="s">
        <v>144</v>
      </c>
      <c r="AU306" s="214" t="s">
        <v>85</v>
      </c>
      <c r="AV306" s="15" t="s">
        <v>133</v>
      </c>
      <c r="AW306" s="15" t="s">
        <v>32</v>
      </c>
      <c r="AX306" s="15" t="s">
        <v>76</v>
      </c>
      <c r="AY306" s="214" t="s">
        <v>132</v>
      </c>
    </row>
    <row r="307" s="16" customFormat="1">
      <c r="A307" s="16"/>
      <c r="B307" s="221"/>
      <c r="C307" s="16"/>
      <c r="D307" s="193" t="s">
        <v>144</v>
      </c>
      <c r="E307" s="222" t="s">
        <v>1</v>
      </c>
      <c r="F307" s="223" t="s">
        <v>149</v>
      </c>
      <c r="G307" s="16"/>
      <c r="H307" s="224">
        <v>249.62000000000001</v>
      </c>
      <c r="I307" s="225"/>
      <c r="J307" s="16"/>
      <c r="K307" s="16"/>
      <c r="L307" s="221"/>
      <c r="M307" s="226"/>
      <c r="N307" s="227"/>
      <c r="O307" s="227"/>
      <c r="P307" s="227"/>
      <c r="Q307" s="227"/>
      <c r="R307" s="227"/>
      <c r="S307" s="227"/>
      <c r="T307" s="228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22" t="s">
        <v>144</v>
      </c>
      <c r="AU307" s="222" t="s">
        <v>85</v>
      </c>
      <c r="AV307" s="16" t="s">
        <v>140</v>
      </c>
      <c r="AW307" s="16" t="s">
        <v>32</v>
      </c>
      <c r="AX307" s="16" t="s">
        <v>83</v>
      </c>
      <c r="AY307" s="222" t="s">
        <v>132</v>
      </c>
    </row>
    <row r="308" s="12" customFormat="1" ht="22.8" customHeight="1">
      <c r="A308" s="12"/>
      <c r="B308" s="166"/>
      <c r="C308" s="12"/>
      <c r="D308" s="167" t="s">
        <v>75</v>
      </c>
      <c r="E308" s="177" t="s">
        <v>300</v>
      </c>
      <c r="F308" s="177" t="s">
        <v>301</v>
      </c>
      <c r="G308" s="12"/>
      <c r="H308" s="12"/>
      <c r="I308" s="169"/>
      <c r="J308" s="178">
        <f>BK308</f>
        <v>0</v>
      </c>
      <c r="K308" s="12"/>
      <c r="L308" s="166"/>
      <c r="M308" s="171"/>
      <c r="N308" s="172"/>
      <c r="O308" s="172"/>
      <c r="P308" s="173">
        <f>SUM(P309:P317)</f>
        <v>0</v>
      </c>
      <c r="Q308" s="172"/>
      <c r="R308" s="173">
        <f>SUM(R309:R317)</f>
        <v>0</v>
      </c>
      <c r="S308" s="172"/>
      <c r="T308" s="174">
        <f>SUM(T309:T317)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67" t="s">
        <v>83</v>
      </c>
      <c r="AT308" s="175" t="s">
        <v>75</v>
      </c>
      <c r="AU308" s="175" t="s">
        <v>83</v>
      </c>
      <c r="AY308" s="167" t="s">
        <v>132</v>
      </c>
      <c r="BK308" s="176">
        <f>SUM(BK309:BK317)</f>
        <v>0</v>
      </c>
    </row>
    <row r="309" s="2" customFormat="1">
      <c r="A309" s="38"/>
      <c r="B309" s="179"/>
      <c r="C309" s="180" t="s">
        <v>302</v>
      </c>
      <c r="D309" s="180" t="s">
        <v>135</v>
      </c>
      <c r="E309" s="181" t="s">
        <v>303</v>
      </c>
      <c r="F309" s="182" t="s">
        <v>304</v>
      </c>
      <c r="G309" s="183" t="s">
        <v>305</v>
      </c>
      <c r="H309" s="184">
        <v>59.112000000000002</v>
      </c>
      <c r="I309" s="185"/>
      <c r="J309" s="186">
        <f>ROUND(I309*H309,2)</f>
        <v>0</v>
      </c>
      <c r="K309" s="182" t="s">
        <v>139</v>
      </c>
      <c r="L309" s="39"/>
      <c r="M309" s="187" t="s">
        <v>1</v>
      </c>
      <c r="N309" s="188" t="s">
        <v>41</v>
      </c>
      <c r="O309" s="77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191" t="s">
        <v>140</v>
      </c>
      <c r="AT309" s="191" t="s">
        <v>135</v>
      </c>
      <c r="AU309" s="191" t="s">
        <v>85</v>
      </c>
      <c r="AY309" s="19" t="s">
        <v>132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83</v>
      </c>
      <c r="BK309" s="192">
        <f>ROUND(I309*H309,2)</f>
        <v>0</v>
      </c>
      <c r="BL309" s="19" t="s">
        <v>140</v>
      </c>
      <c r="BM309" s="191" t="s">
        <v>306</v>
      </c>
    </row>
    <row r="310" s="2" customFormat="1">
      <c r="A310" s="38"/>
      <c r="B310" s="39"/>
      <c r="C310" s="38"/>
      <c r="D310" s="193" t="s">
        <v>142</v>
      </c>
      <c r="E310" s="38"/>
      <c r="F310" s="194" t="s">
        <v>307</v>
      </c>
      <c r="G310" s="38"/>
      <c r="H310" s="38"/>
      <c r="I310" s="195"/>
      <c r="J310" s="38"/>
      <c r="K310" s="38"/>
      <c r="L310" s="39"/>
      <c r="M310" s="196"/>
      <c r="N310" s="197"/>
      <c r="O310" s="77"/>
      <c r="P310" s="77"/>
      <c r="Q310" s="77"/>
      <c r="R310" s="77"/>
      <c r="S310" s="77"/>
      <c r="T310" s="78"/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T310" s="19" t="s">
        <v>142</v>
      </c>
      <c r="AU310" s="19" t="s">
        <v>85</v>
      </c>
    </row>
    <row r="311" s="2" customFormat="1">
      <c r="A311" s="38"/>
      <c r="B311" s="179"/>
      <c r="C311" s="180" t="s">
        <v>308</v>
      </c>
      <c r="D311" s="180" t="s">
        <v>135</v>
      </c>
      <c r="E311" s="181" t="s">
        <v>309</v>
      </c>
      <c r="F311" s="182" t="s">
        <v>310</v>
      </c>
      <c r="G311" s="183" t="s">
        <v>305</v>
      </c>
      <c r="H311" s="184">
        <v>59.112000000000002</v>
      </c>
      <c r="I311" s="185"/>
      <c r="J311" s="186">
        <f>ROUND(I311*H311,2)</f>
        <v>0</v>
      </c>
      <c r="K311" s="182" t="s">
        <v>139</v>
      </c>
      <c r="L311" s="39"/>
      <c r="M311" s="187" t="s">
        <v>1</v>
      </c>
      <c r="N311" s="188" t="s">
        <v>41</v>
      </c>
      <c r="O311" s="77"/>
      <c r="P311" s="189">
        <f>O311*H311</f>
        <v>0</v>
      </c>
      <c r="Q311" s="189">
        <v>0</v>
      </c>
      <c r="R311" s="189">
        <f>Q311*H311</f>
        <v>0</v>
      </c>
      <c r="S311" s="189">
        <v>0</v>
      </c>
      <c r="T311" s="19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191" t="s">
        <v>140</v>
      </c>
      <c r="AT311" s="191" t="s">
        <v>135</v>
      </c>
      <c r="AU311" s="191" t="s">
        <v>85</v>
      </c>
      <c r="AY311" s="19" t="s">
        <v>132</v>
      </c>
      <c r="BE311" s="192">
        <f>IF(N311="základní",J311,0)</f>
        <v>0</v>
      </c>
      <c r="BF311" s="192">
        <f>IF(N311="snížená",J311,0)</f>
        <v>0</v>
      </c>
      <c r="BG311" s="192">
        <f>IF(N311="zákl. přenesená",J311,0)</f>
        <v>0</v>
      </c>
      <c r="BH311" s="192">
        <f>IF(N311="sníž. přenesená",J311,0)</f>
        <v>0</v>
      </c>
      <c r="BI311" s="192">
        <f>IF(N311="nulová",J311,0)</f>
        <v>0</v>
      </c>
      <c r="BJ311" s="19" t="s">
        <v>83</v>
      </c>
      <c r="BK311" s="192">
        <f>ROUND(I311*H311,2)</f>
        <v>0</v>
      </c>
      <c r="BL311" s="19" t="s">
        <v>140</v>
      </c>
      <c r="BM311" s="191" t="s">
        <v>311</v>
      </c>
    </row>
    <row r="312" s="2" customFormat="1">
      <c r="A312" s="38"/>
      <c r="B312" s="39"/>
      <c r="C312" s="38"/>
      <c r="D312" s="193" t="s">
        <v>142</v>
      </c>
      <c r="E312" s="38"/>
      <c r="F312" s="194" t="s">
        <v>312</v>
      </c>
      <c r="G312" s="38"/>
      <c r="H312" s="38"/>
      <c r="I312" s="195"/>
      <c r="J312" s="38"/>
      <c r="K312" s="38"/>
      <c r="L312" s="39"/>
      <c r="M312" s="196"/>
      <c r="N312" s="197"/>
      <c r="O312" s="77"/>
      <c r="P312" s="77"/>
      <c r="Q312" s="77"/>
      <c r="R312" s="77"/>
      <c r="S312" s="77"/>
      <c r="T312" s="78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9" t="s">
        <v>142</v>
      </c>
      <c r="AU312" s="19" t="s">
        <v>85</v>
      </c>
    </row>
    <row r="313" s="2" customFormat="1">
      <c r="A313" s="38"/>
      <c r="B313" s="179"/>
      <c r="C313" s="180" t="s">
        <v>313</v>
      </c>
      <c r="D313" s="180" t="s">
        <v>135</v>
      </c>
      <c r="E313" s="181" t="s">
        <v>314</v>
      </c>
      <c r="F313" s="182" t="s">
        <v>315</v>
      </c>
      <c r="G313" s="183" t="s">
        <v>305</v>
      </c>
      <c r="H313" s="184">
        <v>1182.24</v>
      </c>
      <c r="I313" s="185"/>
      <c r="J313" s="186">
        <f>ROUND(I313*H313,2)</f>
        <v>0</v>
      </c>
      <c r="K313" s="182" t="s">
        <v>139</v>
      </c>
      <c r="L313" s="39"/>
      <c r="M313" s="187" t="s">
        <v>1</v>
      </c>
      <c r="N313" s="188" t="s">
        <v>41</v>
      </c>
      <c r="O313" s="77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191" t="s">
        <v>140</v>
      </c>
      <c r="AT313" s="191" t="s">
        <v>135</v>
      </c>
      <c r="AU313" s="191" t="s">
        <v>85</v>
      </c>
      <c r="AY313" s="19" t="s">
        <v>132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83</v>
      </c>
      <c r="BK313" s="192">
        <f>ROUND(I313*H313,2)</f>
        <v>0</v>
      </c>
      <c r="BL313" s="19" t="s">
        <v>140</v>
      </c>
      <c r="BM313" s="191" t="s">
        <v>316</v>
      </c>
    </row>
    <row r="314" s="2" customFormat="1">
      <c r="A314" s="38"/>
      <c r="B314" s="39"/>
      <c r="C314" s="38"/>
      <c r="D314" s="193" t="s">
        <v>142</v>
      </c>
      <c r="E314" s="38"/>
      <c r="F314" s="194" t="s">
        <v>317</v>
      </c>
      <c r="G314" s="38"/>
      <c r="H314" s="38"/>
      <c r="I314" s="195"/>
      <c r="J314" s="38"/>
      <c r="K314" s="38"/>
      <c r="L314" s="39"/>
      <c r="M314" s="196"/>
      <c r="N314" s="197"/>
      <c r="O314" s="77"/>
      <c r="P314" s="77"/>
      <c r="Q314" s="77"/>
      <c r="R314" s="77"/>
      <c r="S314" s="77"/>
      <c r="T314" s="78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9" t="s">
        <v>142</v>
      </c>
      <c r="AU314" s="19" t="s">
        <v>85</v>
      </c>
    </row>
    <row r="315" s="14" customFormat="1">
      <c r="A315" s="14"/>
      <c r="B315" s="205"/>
      <c r="C315" s="14"/>
      <c r="D315" s="193" t="s">
        <v>144</v>
      </c>
      <c r="E315" s="14"/>
      <c r="F315" s="207" t="s">
        <v>318</v>
      </c>
      <c r="G315" s="14"/>
      <c r="H315" s="208">
        <v>1182.24</v>
      </c>
      <c r="I315" s="209"/>
      <c r="J315" s="14"/>
      <c r="K315" s="14"/>
      <c r="L315" s="205"/>
      <c r="M315" s="210"/>
      <c r="N315" s="211"/>
      <c r="O315" s="211"/>
      <c r="P315" s="211"/>
      <c r="Q315" s="211"/>
      <c r="R315" s="211"/>
      <c r="S315" s="211"/>
      <c r="T315" s="21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06" t="s">
        <v>144</v>
      </c>
      <c r="AU315" s="206" t="s">
        <v>85</v>
      </c>
      <c r="AV315" s="14" t="s">
        <v>85</v>
      </c>
      <c r="AW315" s="14" t="s">
        <v>3</v>
      </c>
      <c r="AX315" s="14" t="s">
        <v>83</v>
      </c>
      <c r="AY315" s="206" t="s">
        <v>132</v>
      </c>
    </row>
    <row r="316" s="2" customFormat="1" ht="33" customHeight="1">
      <c r="A316" s="38"/>
      <c r="B316" s="179"/>
      <c r="C316" s="180" t="s">
        <v>319</v>
      </c>
      <c r="D316" s="180" t="s">
        <v>135</v>
      </c>
      <c r="E316" s="181" t="s">
        <v>320</v>
      </c>
      <c r="F316" s="182" t="s">
        <v>321</v>
      </c>
      <c r="G316" s="183" t="s">
        <v>305</v>
      </c>
      <c r="H316" s="184">
        <v>59.112000000000002</v>
      </c>
      <c r="I316" s="185"/>
      <c r="J316" s="186">
        <f>ROUND(I316*H316,2)</f>
        <v>0</v>
      </c>
      <c r="K316" s="182" t="s">
        <v>139</v>
      </c>
      <c r="L316" s="39"/>
      <c r="M316" s="187" t="s">
        <v>1</v>
      </c>
      <c r="N316" s="188" t="s">
        <v>41</v>
      </c>
      <c r="O316" s="77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191" t="s">
        <v>140</v>
      </c>
      <c r="AT316" s="191" t="s">
        <v>135</v>
      </c>
      <c r="AU316" s="191" t="s">
        <v>85</v>
      </c>
      <c r="AY316" s="19" t="s">
        <v>132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83</v>
      </c>
      <c r="BK316" s="192">
        <f>ROUND(I316*H316,2)</f>
        <v>0</v>
      </c>
      <c r="BL316" s="19" t="s">
        <v>140</v>
      </c>
      <c r="BM316" s="191" t="s">
        <v>322</v>
      </c>
    </row>
    <row r="317" s="2" customFormat="1">
      <c r="A317" s="38"/>
      <c r="B317" s="39"/>
      <c r="C317" s="38"/>
      <c r="D317" s="193" t="s">
        <v>142</v>
      </c>
      <c r="E317" s="38"/>
      <c r="F317" s="194" t="s">
        <v>323</v>
      </c>
      <c r="G317" s="38"/>
      <c r="H317" s="38"/>
      <c r="I317" s="195"/>
      <c r="J317" s="38"/>
      <c r="K317" s="38"/>
      <c r="L317" s="39"/>
      <c r="M317" s="196"/>
      <c r="N317" s="197"/>
      <c r="O317" s="77"/>
      <c r="P317" s="77"/>
      <c r="Q317" s="77"/>
      <c r="R317" s="77"/>
      <c r="S317" s="77"/>
      <c r="T317" s="78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9" t="s">
        <v>142</v>
      </c>
      <c r="AU317" s="19" t="s">
        <v>85</v>
      </c>
    </row>
    <row r="318" s="12" customFormat="1" ht="22.8" customHeight="1">
      <c r="A318" s="12"/>
      <c r="B318" s="166"/>
      <c r="C318" s="12"/>
      <c r="D318" s="167" t="s">
        <v>75</v>
      </c>
      <c r="E318" s="177" t="s">
        <v>324</v>
      </c>
      <c r="F318" s="177" t="s">
        <v>325</v>
      </c>
      <c r="G318" s="12"/>
      <c r="H318" s="12"/>
      <c r="I318" s="169"/>
      <c r="J318" s="178">
        <f>BK318</f>
        <v>0</v>
      </c>
      <c r="K318" s="12"/>
      <c r="L318" s="166"/>
      <c r="M318" s="171"/>
      <c r="N318" s="172"/>
      <c r="O318" s="172"/>
      <c r="P318" s="173">
        <f>SUM(P319:P322)</f>
        <v>0</v>
      </c>
      <c r="Q318" s="172"/>
      <c r="R318" s="173">
        <f>SUM(R319:R322)</f>
        <v>0</v>
      </c>
      <c r="S318" s="172"/>
      <c r="T318" s="174">
        <f>SUM(T319:T322)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67" t="s">
        <v>83</v>
      </c>
      <c r="AT318" s="175" t="s">
        <v>75</v>
      </c>
      <c r="AU318" s="175" t="s">
        <v>83</v>
      </c>
      <c r="AY318" s="167" t="s">
        <v>132</v>
      </c>
      <c r="BK318" s="176">
        <f>SUM(BK319:BK322)</f>
        <v>0</v>
      </c>
    </row>
    <row r="319" s="2" customFormat="1" ht="16.5" customHeight="1">
      <c r="A319" s="38"/>
      <c r="B319" s="179"/>
      <c r="C319" s="180" t="s">
        <v>326</v>
      </c>
      <c r="D319" s="180" t="s">
        <v>135</v>
      </c>
      <c r="E319" s="181" t="s">
        <v>327</v>
      </c>
      <c r="F319" s="182" t="s">
        <v>328</v>
      </c>
      <c r="G319" s="183" t="s">
        <v>305</v>
      </c>
      <c r="H319" s="184">
        <v>38.103999999999999</v>
      </c>
      <c r="I319" s="185"/>
      <c r="J319" s="186">
        <f>ROUND(I319*H319,2)</f>
        <v>0</v>
      </c>
      <c r="K319" s="182" t="s">
        <v>139</v>
      </c>
      <c r="L319" s="39"/>
      <c r="M319" s="187" t="s">
        <v>1</v>
      </c>
      <c r="N319" s="188" t="s">
        <v>41</v>
      </c>
      <c r="O319" s="77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191" t="s">
        <v>140</v>
      </c>
      <c r="AT319" s="191" t="s">
        <v>135</v>
      </c>
      <c r="AU319" s="191" t="s">
        <v>85</v>
      </c>
      <c r="AY319" s="19" t="s">
        <v>132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83</v>
      </c>
      <c r="BK319" s="192">
        <f>ROUND(I319*H319,2)</f>
        <v>0</v>
      </c>
      <c r="BL319" s="19" t="s">
        <v>140</v>
      </c>
      <c r="BM319" s="191" t="s">
        <v>329</v>
      </c>
    </row>
    <row r="320" s="2" customFormat="1">
      <c r="A320" s="38"/>
      <c r="B320" s="39"/>
      <c r="C320" s="38"/>
      <c r="D320" s="193" t="s">
        <v>142</v>
      </c>
      <c r="E320" s="38"/>
      <c r="F320" s="194" t="s">
        <v>330</v>
      </c>
      <c r="G320" s="38"/>
      <c r="H320" s="38"/>
      <c r="I320" s="195"/>
      <c r="J320" s="38"/>
      <c r="K320" s="38"/>
      <c r="L320" s="39"/>
      <c r="M320" s="196"/>
      <c r="N320" s="197"/>
      <c r="O320" s="77"/>
      <c r="P320" s="77"/>
      <c r="Q320" s="77"/>
      <c r="R320" s="77"/>
      <c r="S320" s="77"/>
      <c r="T320" s="78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9" t="s">
        <v>142</v>
      </c>
      <c r="AU320" s="19" t="s">
        <v>85</v>
      </c>
    </row>
    <row r="321" s="2" customFormat="1" ht="16.5" customHeight="1">
      <c r="A321" s="38"/>
      <c r="B321" s="179"/>
      <c r="C321" s="180" t="s">
        <v>331</v>
      </c>
      <c r="D321" s="180" t="s">
        <v>135</v>
      </c>
      <c r="E321" s="181" t="s">
        <v>332</v>
      </c>
      <c r="F321" s="182" t="s">
        <v>333</v>
      </c>
      <c r="G321" s="183" t="s">
        <v>179</v>
      </c>
      <c r="H321" s="184">
        <v>1</v>
      </c>
      <c r="I321" s="185"/>
      <c r="J321" s="186">
        <f>ROUND(I321*H321,2)</f>
        <v>0</v>
      </c>
      <c r="K321" s="182" t="s">
        <v>1</v>
      </c>
      <c r="L321" s="39"/>
      <c r="M321" s="187" t="s">
        <v>1</v>
      </c>
      <c r="N321" s="188" t="s">
        <v>41</v>
      </c>
      <c r="O321" s="77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1" t="s">
        <v>140</v>
      </c>
      <c r="AT321" s="191" t="s">
        <v>135</v>
      </c>
      <c r="AU321" s="191" t="s">
        <v>85</v>
      </c>
      <c r="AY321" s="19" t="s">
        <v>132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83</v>
      </c>
      <c r="BK321" s="192">
        <f>ROUND(I321*H321,2)</f>
        <v>0</v>
      </c>
      <c r="BL321" s="19" t="s">
        <v>140</v>
      </c>
      <c r="BM321" s="191" t="s">
        <v>334</v>
      </c>
    </row>
    <row r="322" s="2" customFormat="1">
      <c r="A322" s="38"/>
      <c r="B322" s="39"/>
      <c r="C322" s="38"/>
      <c r="D322" s="193" t="s">
        <v>142</v>
      </c>
      <c r="E322" s="38"/>
      <c r="F322" s="194" t="s">
        <v>333</v>
      </c>
      <c r="G322" s="38"/>
      <c r="H322" s="38"/>
      <c r="I322" s="195"/>
      <c r="J322" s="38"/>
      <c r="K322" s="38"/>
      <c r="L322" s="39"/>
      <c r="M322" s="196"/>
      <c r="N322" s="197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142</v>
      </c>
      <c r="AU322" s="19" t="s">
        <v>85</v>
      </c>
    </row>
    <row r="323" s="12" customFormat="1" ht="25.92" customHeight="1">
      <c r="A323" s="12"/>
      <c r="B323" s="166"/>
      <c r="C323" s="12"/>
      <c r="D323" s="167" t="s">
        <v>75</v>
      </c>
      <c r="E323" s="168" t="s">
        <v>335</v>
      </c>
      <c r="F323" s="168" t="s">
        <v>336</v>
      </c>
      <c r="G323" s="12"/>
      <c r="H323" s="12"/>
      <c r="I323" s="169"/>
      <c r="J323" s="170">
        <f>BK323</f>
        <v>0</v>
      </c>
      <c r="K323" s="12"/>
      <c r="L323" s="166"/>
      <c r="M323" s="171"/>
      <c r="N323" s="172"/>
      <c r="O323" s="172"/>
      <c r="P323" s="173">
        <f>P324+P355+P372</f>
        <v>0</v>
      </c>
      <c r="Q323" s="172"/>
      <c r="R323" s="173">
        <f>R324+R355+R372</f>
        <v>0.47930575999999997</v>
      </c>
      <c r="S323" s="172"/>
      <c r="T323" s="174">
        <f>T324+T355+T372</f>
        <v>0.13935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167" t="s">
        <v>85</v>
      </c>
      <c r="AT323" s="175" t="s">
        <v>75</v>
      </c>
      <c r="AU323" s="175" t="s">
        <v>76</v>
      </c>
      <c r="AY323" s="167" t="s">
        <v>132</v>
      </c>
      <c r="BK323" s="176">
        <f>BK324+BK355+BK372</f>
        <v>0</v>
      </c>
    </row>
    <row r="324" s="12" customFormat="1" ht="22.8" customHeight="1">
      <c r="A324" s="12"/>
      <c r="B324" s="166"/>
      <c r="C324" s="12"/>
      <c r="D324" s="167" t="s">
        <v>75</v>
      </c>
      <c r="E324" s="177" t="s">
        <v>337</v>
      </c>
      <c r="F324" s="177" t="s">
        <v>338</v>
      </c>
      <c r="G324" s="12"/>
      <c r="H324" s="12"/>
      <c r="I324" s="169"/>
      <c r="J324" s="178">
        <f>BK324</f>
        <v>0</v>
      </c>
      <c r="K324" s="12"/>
      <c r="L324" s="166"/>
      <c r="M324" s="171"/>
      <c r="N324" s="172"/>
      <c r="O324" s="172"/>
      <c r="P324" s="173">
        <f>SUM(P325:P354)</f>
        <v>0</v>
      </c>
      <c r="Q324" s="172"/>
      <c r="R324" s="173">
        <f>SUM(R325:R354)</f>
        <v>0.16777999999999999</v>
      </c>
      <c r="S324" s="172"/>
      <c r="T324" s="174">
        <f>SUM(T325:T354)</f>
        <v>0.12934999999999999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67" t="s">
        <v>85</v>
      </c>
      <c r="AT324" s="175" t="s">
        <v>75</v>
      </c>
      <c r="AU324" s="175" t="s">
        <v>83</v>
      </c>
      <c r="AY324" s="167" t="s">
        <v>132</v>
      </c>
      <c r="BK324" s="176">
        <f>SUM(BK325:BK354)</f>
        <v>0</v>
      </c>
    </row>
    <row r="325" s="2" customFormat="1" ht="21.75" customHeight="1">
      <c r="A325" s="38"/>
      <c r="B325" s="179"/>
      <c r="C325" s="180" t="s">
        <v>339</v>
      </c>
      <c r="D325" s="180" t="s">
        <v>135</v>
      </c>
      <c r="E325" s="181" t="s">
        <v>340</v>
      </c>
      <c r="F325" s="182" t="s">
        <v>341</v>
      </c>
      <c r="G325" s="183" t="s">
        <v>202</v>
      </c>
      <c r="H325" s="184">
        <v>5</v>
      </c>
      <c r="I325" s="185"/>
      <c r="J325" s="186">
        <f>ROUND(I325*H325,2)</f>
        <v>0</v>
      </c>
      <c r="K325" s="182" t="s">
        <v>139</v>
      </c>
      <c r="L325" s="39"/>
      <c r="M325" s="187" t="s">
        <v>1</v>
      </c>
      <c r="N325" s="188" t="s">
        <v>41</v>
      </c>
      <c r="O325" s="77"/>
      <c r="P325" s="189">
        <f>O325*H325</f>
        <v>0</v>
      </c>
      <c r="Q325" s="189">
        <v>0</v>
      </c>
      <c r="R325" s="189">
        <f>Q325*H325</f>
        <v>0</v>
      </c>
      <c r="S325" s="189">
        <v>0.0022300000000000002</v>
      </c>
      <c r="T325" s="190">
        <f>S325*H325</f>
        <v>0.01115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191" t="s">
        <v>186</v>
      </c>
      <c r="AT325" s="191" t="s">
        <v>135</v>
      </c>
      <c r="AU325" s="191" t="s">
        <v>85</v>
      </c>
      <c r="AY325" s="19" t="s">
        <v>132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9" t="s">
        <v>83</v>
      </c>
      <c r="BK325" s="192">
        <f>ROUND(I325*H325,2)</f>
        <v>0</v>
      </c>
      <c r="BL325" s="19" t="s">
        <v>186</v>
      </c>
      <c r="BM325" s="191" t="s">
        <v>342</v>
      </c>
    </row>
    <row r="326" s="2" customFormat="1">
      <c r="A326" s="38"/>
      <c r="B326" s="39"/>
      <c r="C326" s="38"/>
      <c r="D326" s="193" t="s">
        <v>142</v>
      </c>
      <c r="E326" s="38"/>
      <c r="F326" s="194" t="s">
        <v>343</v>
      </c>
      <c r="G326" s="38"/>
      <c r="H326" s="38"/>
      <c r="I326" s="195"/>
      <c r="J326" s="38"/>
      <c r="K326" s="38"/>
      <c r="L326" s="39"/>
      <c r="M326" s="196"/>
      <c r="N326" s="197"/>
      <c r="O326" s="77"/>
      <c r="P326" s="77"/>
      <c r="Q326" s="77"/>
      <c r="R326" s="77"/>
      <c r="S326" s="77"/>
      <c r="T326" s="78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9" t="s">
        <v>142</v>
      </c>
      <c r="AU326" s="19" t="s">
        <v>85</v>
      </c>
    </row>
    <row r="327" s="2" customFormat="1" ht="16.5" customHeight="1">
      <c r="A327" s="38"/>
      <c r="B327" s="179"/>
      <c r="C327" s="180" t="s">
        <v>344</v>
      </c>
      <c r="D327" s="180" t="s">
        <v>135</v>
      </c>
      <c r="E327" s="181" t="s">
        <v>345</v>
      </c>
      <c r="F327" s="182" t="s">
        <v>346</v>
      </c>
      <c r="G327" s="183" t="s">
        <v>202</v>
      </c>
      <c r="H327" s="184">
        <v>30</v>
      </c>
      <c r="I327" s="185"/>
      <c r="J327" s="186">
        <f>ROUND(I327*H327,2)</f>
        <v>0</v>
      </c>
      <c r="K327" s="182" t="s">
        <v>139</v>
      </c>
      <c r="L327" s="39"/>
      <c r="M327" s="187" t="s">
        <v>1</v>
      </c>
      <c r="N327" s="188" t="s">
        <v>41</v>
      </c>
      <c r="O327" s="77"/>
      <c r="P327" s="189">
        <f>O327*H327</f>
        <v>0</v>
      </c>
      <c r="Q327" s="189">
        <v>0</v>
      </c>
      <c r="R327" s="189">
        <f>Q327*H327</f>
        <v>0</v>
      </c>
      <c r="S327" s="189">
        <v>0.0039399999999999999</v>
      </c>
      <c r="T327" s="190">
        <f>S327*H327</f>
        <v>0.1182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1" t="s">
        <v>186</v>
      </c>
      <c r="AT327" s="191" t="s">
        <v>135</v>
      </c>
      <c r="AU327" s="191" t="s">
        <v>85</v>
      </c>
      <c r="AY327" s="19" t="s">
        <v>132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83</v>
      </c>
      <c r="BK327" s="192">
        <f>ROUND(I327*H327,2)</f>
        <v>0</v>
      </c>
      <c r="BL327" s="19" t="s">
        <v>186</v>
      </c>
      <c r="BM327" s="191" t="s">
        <v>347</v>
      </c>
    </row>
    <row r="328" s="2" customFormat="1">
      <c r="A328" s="38"/>
      <c r="B328" s="39"/>
      <c r="C328" s="38"/>
      <c r="D328" s="193" t="s">
        <v>142</v>
      </c>
      <c r="E328" s="38"/>
      <c r="F328" s="194" t="s">
        <v>348</v>
      </c>
      <c r="G328" s="38"/>
      <c r="H328" s="38"/>
      <c r="I328" s="195"/>
      <c r="J328" s="38"/>
      <c r="K328" s="38"/>
      <c r="L328" s="39"/>
      <c r="M328" s="196"/>
      <c r="N328" s="197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142</v>
      </c>
      <c r="AU328" s="19" t="s">
        <v>85</v>
      </c>
    </row>
    <row r="329" s="2" customFormat="1">
      <c r="A329" s="38"/>
      <c r="B329" s="179"/>
      <c r="C329" s="180" t="s">
        <v>349</v>
      </c>
      <c r="D329" s="180" t="s">
        <v>135</v>
      </c>
      <c r="E329" s="181" t="s">
        <v>350</v>
      </c>
      <c r="F329" s="182" t="s">
        <v>351</v>
      </c>
      <c r="G329" s="183" t="s">
        <v>202</v>
      </c>
      <c r="H329" s="184">
        <v>5</v>
      </c>
      <c r="I329" s="185"/>
      <c r="J329" s="186">
        <f>ROUND(I329*H329,2)</f>
        <v>0</v>
      </c>
      <c r="K329" s="182" t="s">
        <v>139</v>
      </c>
      <c r="L329" s="39"/>
      <c r="M329" s="187" t="s">
        <v>1</v>
      </c>
      <c r="N329" s="188" t="s">
        <v>41</v>
      </c>
      <c r="O329" s="77"/>
      <c r="P329" s="189">
        <f>O329*H329</f>
        <v>0</v>
      </c>
      <c r="Q329" s="189">
        <v>0.00296</v>
      </c>
      <c r="R329" s="189">
        <f>Q329*H329</f>
        <v>0.014800000000000001</v>
      </c>
      <c r="S329" s="189">
        <v>0</v>
      </c>
      <c r="T329" s="19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191" t="s">
        <v>186</v>
      </c>
      <c r="AT329" s="191" t="s">
        <v>135</v>
      </c>
      <c r="AU329" s="191" t="s">
        <v>85</v>
      </c>
      <c r="AY329" s="19" t="s">
        <v>132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83</v>
      </c>
      <c r="BK329" s="192">
        <f>ROUND(I329*H329,2)</f>
        <v>0</v>
      </c>
      <c r="BL329" s="19" t="s">
        <v>186</v>
      </c>
      <c r="BM329" s="191" t="s">
        <v>352</v>
      </c>
    </row>
    <row r="330" s="2" customFormat="1">
      <c r="A330" s="38"/>
      <c r="B330" s="39"/>
      <c r="C330" s="38"/>
      <c r="D330" s="193" t="s">
        <v>142</v>
      </c>
      <c r="E330" s="38"/>
      <c r="F330" s="194" t="s">
        <v>353</v>
      </c>
      <c r="G330" s="38"/>
      <c r="H330" s="38"/>
      <c r="I330" s="195"/>
      <c r="J330" s="38"/>
      <c r="K330" s="38"/>
      <c r="L330" s="39"/>
      <c r="M330" s="196"/>
      <c r="N330" s="197"/>
      <c r="O330" s="77"/>
      <c r="P330" s="77"/>
      <c r="Q330" s="77"/>
      <c r="R330" s="77"/>
      <c r="S330" s="77"/>
      <c r="T330" s="78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9" t="s">
        <v>142</v>
      </c>
      <c r="AU330" s="19" t="s">
        <v>85</v>
      </c>
    </row>
    <row r="331" s="13" customFormat="1">
      <c r="A331" s="13"/>
      <c r="B331" s="198"/>
      <c r="C331" s="13"/>
      <c r="D331" s="193" t="s">
        <v>144</v>
      </c>
      <c r="E331" s="199" t="s">
        <v>1</v>
      </c>
      <c r="F331" s="200" t="s">
        <v>354</v>
      </c>
      <c r="G331" s="13"/>
      <c r="H331" s="199" t="s">
        <v>1</v>
      </c>
      <c r="I331" s="201"/>
      <c r="J331" s="13"/>
      <c r="K331" s="13"/>
      <c r="L331" s="198"/>
      <c r="M331" s="202"/>
      <c r="N331" s="203"/>
      <c r="O331" s="203"/>
      <c r="P331" s="203"/>
      <c r="Q331" s="203"/>
      <c r="R331" s="203"/>
      <c r="S331" s="203"/>
      <c r="T331" s="20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199" t="s">
        <v>144</v>
      </c>
      <c r="AU331" s="199" t="s">
        <v>85</v>
      </c>
      <c r="AV331" s="13" t="s">
        <v>83</v>
      </c>
      <c r="AW331" s="13" t="s">
        <v>32</v>
      </c>
      <c r="AX331" s="13" t="s">
        <v>76</v>
      </c>
      <c r="AY331" s="199" t="s">
        <v>132</v>
      </c>
    </row>
    <row r="332" s="13" customFormat="1">
      <c r="A332" s="13"/>
      <c r="B332" s="198"/>
      <c r="C332" s="13"/>
      <c r="D332" s="193" t="s">
        <v>144</v>
      </c>
      <c r="E332" s="199" t="s">
        <v>1</v>
      </c>
      <c r="F332" s="200" t="s">
        <v>184</v>
      </c>
      <c r="G332" s="13"/>
      <c r="H332" s="199" t="s">
        <v>1</v>
      </c>
      <c r="I332" s="201"/>
      <c r="J332" s="13"/>
      <c r="K332" s="13"/>
      <c r="L332" s="198"/>
      <c r="M332" s="202"/>
      <c r="N332" s="203"/>
      <c r="O332" s="203"/>
      <c r="P332" s="203"/>
      <c r="Q332" s="203"/>
      <c r="R332" s="203"/>
      <c r="S332" s="203"/>
      <c r="T332" s="20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199" t="s">
        <v>144</v>
      </c>
      <c r="AU332" s="199" t="s">
        <v>85</v>
      </c>
      <c r="AV332" s="13" t="s">
        <v>83</v>
      </c>
      <c r="AW332" s="13" t="s">
        <v>32</v>
      </c>
      <c r="AX332" s="13" t="s">
        <v>76</v>
      </c>
      <c r="AY332" s="199" t="s">
        <v>132</v>
      </c>
    </row>
    <row r="333" s="13" customFormat="1">
      <c r="A333" s="13"/>
      <c r="B333" s="198"/>
      <c r="C333" s="13"/>
      <c r="D333" s="193" t="s">
        <v>144</v>
      </c>
      <c r="E333" s="199" t="s">
        <v>1</v>
      </c>
      <c r="F333" s="200" t="s">
        <v>355</v>
      </c>
      <c r="G333" s="13"/>
      <c r="H333" s="199" t="s">
        <v>1</v>
      </c>
      <c r="I333" s="201"/>
      <c r="J333" s="13"/>
      <c r="K333" s="13"/>
      <c r="L333" s="198"/>
      <c r="M333" s="202"/>
      <c r="N333" s="203"/>
      <c r="O333" s="203"/>
      <c r="P333" s="203"/>
      <c r="Q333" s="203"/>
      <c r="R333" s="203"/>
      <c r="S333" s="203"/>
      <c r="T333" s="20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199" t="s">
        <v>144</v>
      </c>
      <c r="AU333" s="199" t="s">
        <v>85</v>
      </c>
      <c r="AV333" s="13" t="s">
        <v>83</v>
      </c>
      <c r="AW333" s="13" t="s">
        <v>32</v>
      </c>
      <c r="AX333" s="13" t="s">
        <v>76</v>
      </c>
      <c r="AY333" s="199" t="s">
        <v>132</v>
      </c>
    </row>
    <row r="334" s="14" customFormat="1">
      <c r="A334" s="14"/>
      <c r="B334" s="205"/>
      <c r="C334" s="14"/>
      <c r="D334" s="193" t="s">
        <v>144</v>
      </c>
      <c r="E334" s="206" t="s">
        <v>1</v>
      </c>
      <c r="F334" s="207" t="s">
        <v>356</v>
      </c>
      <c r="G334" s="14"/>
      <c r="H334" s="208">
        <v>5</v>
      </c>
      <c r="I334" s="209"/>
      <c r="J334" s="14"/>
      <c r="K334" s="14"/>
      <c r="L334" s="205"/>
      <c r="M334" s="210"/>
      <c r="N334" s="211"/>
      <c r="O334" s="211"/>
      <c r="P334" s="211"/>
      <c r="Q334" s="211"/>
      <c r="R334" s="211"/>
      <c r="S334" s="211"/>
      <c r="T334" s="21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06" t="s">
        <v>144</v>
      </c>
      <c r="AU334" s="206" t="s">
        <v>85</v>
      </c>
      <c r="AV334" s="14" t="s">
        <v>85</v>
      </c>
      <c r="AW334" s="14" t="s">
        <v>32</v>
      </c>
      <c r="AX334" s="14" t="s">
        <v>76</v>
      </c>
      <c r="AY334" s="206" t="s">
        <v>132</v>
      </c>
    </row>
    <row r="335" s="15" customFormat="1">
      <c r="A335" s="15"/>
      <c r="B335" s="213"/>
      <c r="C335" s="15"/>
      <c r="D335" s="193" t="s">
        <v>144</v>
      </c>
      <c r="E335" s="214" t="s">
        <v>1</v>
      </c>
      <c r="F335" s="215" t="s">
        <v>148</v>
      </c>
      <c r="G335" s="15"/>
      <c r="H335" s="216">
        <v>5</v>
      </c>
      <c r="I335" s="217"/>
      <c r="J335" s="15"/>
      <c r="K335" s="15"/>
      <c r="L335" s="213"/>
      <c r="M335" s="218"/>
      <c r="N335" s="219"/>
      <c r="O335" s="219"/>
      <c r="P335" s="219"/>
      <c r="Q335" s="219"/>
      <c r="R335" s="219"/>
      <c r="S335" s="219"/>
      <c r="T335" s="220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14" t="s">
        <v>144</v>
      </c>
      <c r="AU335" s="214" t="s">
        <v>85</v>
      </c>
      <c r="AV335" s="15" t="s">
        <v>133</v>
      </c>
      <c r="AW335" s="15" t="s">
        <v>32</v>
      </c>
      <c r="AX335" s="15" t="s">
        <v>76</v>
      </c>
      <c r="AY335" s="214" t="s">
        <v>132</v>
      </c>
    </row>
    <row r="336" s="16" customFormat="1">
      <c r="A336" s="16"/>
      <c r="B336" s="221"/>
      <c r="C336" s="16"/>
      <c r="D336" s="193" t="s">
        <v>144</v>
      </c>
      <c r="E336" s="222" t="s">
        <v>1</v>
      </c>
      <c r="F336" s="223" t="s">
        <v>149</v>
      </c>
      <c r="G336" s="16"/>
      <c r="H336" s="224">
        <v>5</v>
      </c>
      <c r="I336" s="225"/>
      <c r="J336" s="16"/>
      <c r="K336" s="16"/>
      <c r="L336" s="221"/>
      <c r="M336" s="226"/>
      <c r="N336" s="227"/>
      <c r="O336" s="227"/>
      <c r="P336" s="227"/>
      <c r="Q336" s="227"/>
      <c r="R336" s="227"/>
      <c r="S336" s="227"/>
      <c r="T336" s="228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T336" s="222" t="s">
        <v>144</v>
      </c>
      <c r="AU336" s="222" t="s">
        <v>85</v>
      </c>
      <c r="AV336" s="16" t="s">
        <v>140</v>
      </c>
      <c r="AW336" s="16" t="s">
        <v>32</v>
      </c>
      <c r="AX336" s="16" t="s">
        <v>83</v>
      </c>
      <c r="AY336" s="222" t="s">
        <v>132</v>
      </c>
    </row>
    <row r="337" s="2" customFormat="1">
      <c r="A337" s="38"/>
      <c r="B337" s="179"/>
      <c r="C337" s="180" t="s">
        <v>357</v>
      </c>
      <c r="D337" s="180" t="s">
        <v>135</v>
      </c>
      <c r="E337" s="181" t="s">
        <v>358</v>
      </c>
      <c r="F337" s="182" t="s">
        <v>359</v>
      </c>
      <c r="G337" s="183" t="s">
        <v>179</v>
      </c>
      <c r="H337" s="184">
        <v>2</v>
      </c>
      <c r="I337" s="185"/>
      <c r="J337" s="186">
        <f>ROUND(I337*H337,2)</f>
        <v>0</v>
      </c>
      <c r="K337" s="182" t="s">
        <v>139</v>
      </c>
      <c r="L337" s="39"/>
      <c r="M337" s="187" t="s">
        <v>1</v>
      </c>
      <c r="N337" s="188" t="s">
        <v>41</v>
      </c>
      <c r="O337" s="77"/>
      <c r="P337" s="189">
        <f>O337*H337</f>
        <v>0</v>
      </c>
      <c r="Q337" s="189">
        <v>0.0038899999999999998</v>
      </c>
      <c r="R337" s="189">
        <f>Q337*H337</f>
        <v>0.0077799999999999996</v>
      </c>
      <c r="S337" s="189">
        <v>0</v>
      </c>
      <c r="T337" s="19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191" t="s">
        <v>186</v>
      </c>
      <c r="AT337" s="191" t="s">
        <v>135</v>
      </c>
      <c r="AU337" s="191" t="s">
        <v>85</v>
      </c>
      <c r="AY337" s="19" t="s">
        <v>132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83</v>
      </c>
      <c r="BK337" s="192">
        <f>ROUND(I337*H337,2)</f>
        <v>0</v>
      </c>
      <c r="BL337" s="19" t="s">
        <v>186</v>
      </c>
      <c r="BM337" s="191" t="s">
        <v>360</v>
      </c>
    </row>
    <row r="338" s="2" customFormat="1">
      <c r="A338" s="38"/>
      <c r="B338" s="39"/>
      <c r="C338" s="38"/>
      <c r="D338" s="193" t="s">
        <v>142</v>
      </c>
      <c r="E338" s="38"/>
      <c r="F338" s="194" t="s">
        <v>361</v>
      </c>
      <c r="G338" s="38"/>
      <c r="H338" s="38"/>
      <c r="I338" s="195"/>
      <c r="J338" s="38"/>
      <c r="K338" s="38"/>
      <c r="L338" s="39"/>
      <c r="M338" s="196"/>
      <c r="N338" s="197"/>
      <c r="O338" s="77"/>
      <c r="P338" s="77"/>
      <c r="Q338" s="77"/>
      <c r="R338" s="77"/>
      <c r="S338" s="77"/>
      <c r="T338" s="78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9" t="s">
        <v>142</v>
      </c>
      <c r="AU338" s="19" t="s">
        <v>85</v>
      </c>
    </row>
    <row r="339" s="13" customFormat="1">
      <c r="A339" s="13"/>
      <c r="B339" s="198"/>
      <c r="C339" s="13"/>
      <c r="D339" s="193" t="s">
        <v>144</v>
      </c>
      <c r="E339" s="199" t="s">
        <v>1</v>
      </c>
      <c r="F339" s="200" t="s">
        <v>362</v>
      </c>
      <c r="G339" s="13"/>
      <c r="H339" s="199" t="s">
        <v>1</v>
      </c>
      <c r="I339" s="201"/>
      <c r="J339" s="13"/>
      <c r="K339" s="13"/>
      <c r="L339" s="198"/>
      <c r="M339" s="202"/>
      <c r="N339" s="203"/>
      <c r="O339" s="203"/>
      <c r="P339" s="203"/>
      <c r="Q339" s="203"/>
      <c r="R339" s="203"/>
      <c r="S339" s="203"/>
      <c r="T339" s="20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199" t="s">
        <v>144</v>
      </c>
      <c r="AU339" s="199" t="s">
        <v>85</v>
      </c>
      <c r="AV339" s="13" t="s">
        <v>83</v>
      </c>
      <c r="AW339" s="13" t="s">
        <v>32</v>
      </c>
      <c r="AX339" s="13" t="s">
        <v>76</v>
      </c>
      <c r="AY339" s="199" t="s">
        <v>132</v>
      </c>
    </row>
    <row r="340" s="13" customFormat="1">
      <c r="A340" s="13"/>
      <c r="B340" s="198"/>
      <c r="C340" s="13"/>
      <c r="D340" s="193" t="s">
        <v>144</v>
      </c>
      <c r="E340" s="199" t="s">
        <v>1</v>
      </c>
      <c r="F340" s="200" t="s">
        <v>184</v>
      </c>
      <c r="G340" s="13"/>
      <c r="H340" s="199" t="s">
        <v>1</v>
      </c>
      <c r="I340" s="201"/>
      <c r="J340" s="13"/>
      <c r="K340" s="13"/>
      <c r="L340" s="198"/>
      <c r="M340" s="202"/>
      <c r="N340" s="203"/>
      <c r="O340" s="203"/>
      <c r="P340" s="203"/>
      <c r="Q340" s="203"/>
      <c r="R340" s="203"/>
      <c r="S340" s="203"/>
      <c r="T340" s="20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199" t="s">
        <v>144</v>
      </c>
      <c r="AU340" s="199" t="s">
        <v>85</v>
      </c>
      <c r="AV340" s="13" t="s">
        <v>83</v>
      </c>
      <c r="AW340" s="13" t="s">
        <v>32</v>
      </c>
      <c r="AX340" s="13" t="s">
        <v>76</v>
      </c>
      <c r="AY340" s="199" t="s">
        <v>132</v>
      </c>
    </row>
    <row r="341" s="13" customFormat="1">
      <c r="A341" s="13"/>
      <c r="B341" s="198"/>
      <c r="C341" s="13"/>
      <c r="D341" s="193" t="s">
        <v>144</v>
      </c>
      <c r="E341" s="199" t="s">
        <v>1</v>
      </c>
      <c r="F341" s="200" t="s">
        <v>363</v>
      </c>
      <c r="G341" s="13"/>
      <c r="H341" s="199" t="s">
        <v>1</v>
      </c>
      <c r="I341" s="201"/>
      <c r="J341" s="13"/>
      <c r="K341" s="13"/>
      <c r="L341" s="198"/>
      <c r="M341" s="202"/>
      <c r="N341" s="203"/>
      <c r="O341" s="203"/>
      <c r="P341" s="203"/>
      <c r="Q341" s="203"/>
      <c r="R341" s="203"/>
      <c r="S341" s="203"/>
      <c r="T341" s="20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199" t="s">
        <v>144</v>
      </c>
      <c r="AU341" s="199" t="s">
        <v>85</v>
      </c>
      <c r="AV341" s="13" t="s">
        <v>83</v>
      </c>
      <c r="AW341" s="13" t="s">
        <v>32</v>
      </c>
      <c r="AX341" s="13" t="s">
        <v>76</v>
      </c>
      <c r="AY341" s="199" t="s">
        <v>132</v>
      </c>
    </row>
    <row r="342" s="14" customFormat="1">
      <c r="A342" s="14"/>
      <c r="B342" s="205"/>
      <c r="C342" s="14"/>
      <c r="D342" s="193" t="s">
        <v>144</v>
      </c>
      <c r="E342" s="206" t="s">
        <v>1</v>
      </c>
      <c r="F342" s="207" t="s">
        <v>85</v>
      </c>
      <c r="G342" s="14"/>
      <c r="H342" s="208">
        <v>2</v>
      </c>
      <c r="I342" s="209"/>
      <c r="J342" s="14"/>
      <c r="K342" s="14"/>
      <c r="L342" s="205"/>
      <c r="M342" s="210"/>
      <c r="N342" s="211"/>
      <c r="O342" s="211"/>
      <c r="P342" s="211"/>
      <c r="Q342" s="211"/>
      <c r="R342" s="211"/>
      <c r="S342" s="211"/>
      <c r="T342" s="21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6" t="s">
        <v>144</v>
      </c>
      <c r="AU342" s="206" t="s">
        <v>85</v>
      </c>
      <c r="AV342" s="14" t="s">
        <v>85</v>
      </c>
      <c r="AW342" s="14" t="s">
        <v>32</v>
      </c>
      <c r="AX342" s="14" t="s">
        <v>76</v>
      </c>
      <c r="AY342" s="206" t="s">
        <v>132</v>
      </c>
    </row>
    <row r="343" s="15" customFormat="1">
      <c r="A343" s="15"/>
      <c r="B343" s="213"/>
      <c r="C343" s="15"/>
      <c r="D343" s="193" t="s">
        <v>144</v>
      </c>
      <c r="E343" s="214" t="s">
        <v>1</v>
      </c>
      <c r="F343" s="215" t="s">
        <v>148</v>
      </c>
      <c r="G343" s="15"/>
      <c r="H343" s="216">
        <v>2</v>
      </c>
      <c r="I343" s="217"/>
      <c r="J343" s="15"/>
      <c r="K343" s="15"/>
      <c r="L343" s="213"/>
      <c r="M343" s="218"/>
      <c r="N343" s="219"/>
      <c r="O343" s="219"/>
      <c r="P343" s="219"/>
      <c r="Q343" s="219"/>
      <c r="R343" s="219"/>
      <c r="S343" s="219"/>
      <c r="T343" s="220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14" t="s">
        <v>144</v>
      </c>
      <c r="AU343" s="214" t="s">
        <v>85</v>
      </c>
      <c r="AV343" s="15" t="s">
        <v>133</v>
      </c>
      <c r="AW343" s="15" t="s">
        <v>32</v>
      </c>
      <c r="AX343" s="15" t="s">
        <v>76</v>
      </c>
      <c r="AY343" s="214" t="s">
        <v>132</v>
      </c>
    </row>
    <row r="344" s="16" customFormat="1">
      <c r="A344" s="16"/>
      <c r="B344" s="221"/>
      <c r="C344" s="16"/>
      <c r="D344" s="193" t="s">
        <v>144</v>
      </c>
      <c r="E344" s="222" t="s">
        <v>1</v>
      </c>
      <c r="F344" s="223" t="s">
        <v>149</v>
      </c>
      <c r="G344" s="16"/>
      <c r="H344" s="224">
        <v>2</v>
      </c>
      <c r="I344" s="225"/>
      <c r="J344" s="16"/>
      <c r="K344" s="16"/>
      <c r="L344" s="221"/>
      <c r="M344" s="226"/>
      <c r="N344" s="227"/>
      <c r="O344" s="227"/>
      <c r="P344" s="227"/>
      <c r="Q344" s="227"/>
      <c r="R344" s="227"/>
      <c r="S344" s="227"/>
      <c r="T344" s="228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22" t="s">
        <v>144</v>
      </c>
      <c r="AU344" s="222" t="s">
        <v>85</v>
      </c>
      <c r="AV344" s="16" t="s">
        <v>140</v>
      </c>
      <c r="AW344" s="16" t="s">
        <v>32</v>
      </c>
      <c r="AX344" s="16" t="s">
        <v>83</v>
      </c>
      <c r="AY344" s="222" t="s">
        <v>132</v>
      </c>
    </row>
    <row r="345" s="2" customFormat="1">
      <c r="A345" s="38"/>
      <c r="B345" s="179"/>
      <c r="C345" s="180" t="s">
        <v>364</v>
      </c>
      <c r="D345" s="180" t="s">
        <v>135</v>
      </c>
      <c r="E345" s="181" t="s">
        <v>365</v>
      </c>
      <c r="F345" s="182" t="s">
        <v>366</v>
      </c>
      <c r="G345" s="183" t="s">
        <v>202</v>
      </c>
      <c r="H345" s="184">
        <v>30</v>
      </c>
      <c r="I345" s="185"/>
      <c r="J345" s="186">
        <f>ROUND(I345*H345,2)</f>
        <v>0</v>
      </c>
      <c r="K345" s="182" t="s">
        <v>139</v>
      </c>
      <c r="L345" s="39"/>
      <c r="M345" s="187" t="s">
        <v>1</v>
      </c>
      <c r="N345" s="188" t="s">
        <v>41</v>
      </c>
      <c r="O345" s="77"/>
      <c r="P345" s="189">
        <f>O345*H345</f>
        <v>0</v>
      </c>
      <c r="Q345" s="189">
        <v>0.0048399999999999997</v>
      </c>
      <c r="R345" s="189">
        <f>Q345*H345</f>
        <v>0.1452</v>
      </c>
      <c r="S345" s="189">
        <v>0</v>
      </c>
      <c r="T345" s="19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191" t="s">
        <v>186</v>
      </c>
      <c r="AT345" s="191" t="s">
        <v>135</v>
      </c>
      <c r="AU345" s="191" t="s">
        <v>85</v>
      </c>
      <c r="AY345" s="19" t="s">
        <v>132</v>
      </c>
      <c r="BE345" s="192">
        <f>IF(N345="základní",J345,0)</f>
        <v>0</v>
      </c>
      <c r="BF345" s="192">
        <f>IF(N345="snížená",J345,0)</f>
        <v>0</v>
      </c>
      <c r="BG345" s="192">
        <f>IF(N345="zákl. přenesená",J345,0)</f>
        <v>0</v>
      </c>
      <c r="BH345" s="192">
        <f>IF(N345="sníž. přenesená",J345,0)</f>
        <v>0</v>
      </c>
      <c r="BI345" s="192">
        <f>IF(N345="nulová",J345,0)</f>
        <v>0</v>
      </c>
      <c r="BJ345" s="19" t="s">
        <v>83</v>
      </c>
      <c r="BK345" s="192">
        <f>ROUND(I345*H345,2)</f>
        <v>0</v>
      </c>
      <c r="BL345" s="19" t="s">
        <v>186</v>
      </c>
      <c r="BM345" s="191" t="s">
        <v>367</v>
      </c>
    </row>
    <row r="346" s="2" customFormat="1">
      <c r="A346" s="38"/>
      <c r="B346" s="39"/>
      <c r="C346" s="38"/>
      <c r="D346" s="193" t="s">
        <v>142</v>
      </c>
      <c r="E346" s="38"/>
      <c r="F346" s="194" t="s">
        <v>368</v>
      </c>
      <c r="G346" s="38"/>
      <c r="H346" s="38"/>
      <c r="I346" s="195"/>
      <c r="J346" s="38"/>
      <c r="K346" s="38"/>
      <c r="L346" s="39"/>
      <c r="M346" s="196"/>
      <c r="N346" s="197"/>
      <c r="O346" s="77"/>
      <c r="P346" s="77"/>
      <c r="Q346" s="77"/>
      <c r="R346" s="77"/>
      <c r="S346" s="77"/>
      <c r="T346" s="78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9" t="s">
        <v>142</v>
      </c>
      <c r="AU346" s="19" t="s">
        <v>85</v>
      </c>
    </row>
    <row r="347" s="13" customFormat="1">
      <c r="A347" s="13"/>
      <c r="B347" s="198"/>
      <c r="C347" s="13"/>
      <c r="D347" s="193" t="s">
        <v>144</v>
      </c>
      <c r="E347" s="199" t="s">
        <v>1</v>
      </c>
      <c r="F347" s="200" t="s">
        <v>369</v>
      </c>
      <c r="G347" s="13"/>
      <c r="H347" s="199" t="s">
        <v>1</v>
      </c>
      <c r="I347" s="201"/>
      <c r="J347" s="13"/>
      <c r="K347" s="13"/>
      <c r="L347" s="198"/>
      <c r="M347" s="202"/>
      <c r="N347" s="203"/>
      <c r="O347" s="203"/>
      <c r="P347" s="203"/>
      <c r="Q347" s="203"/>
      <c r="R347" s="203"/>
      <c r="S347" s="203"/>
      <c r="T347" s="20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199" t="s">
        <v>144</v>
      </c>
      <c r="AU347" s="199" t="s">
        <v>85</v>
      </c>
      <c r="AV347" s="13" t="s">
        <v>83</v>
      </c>
      <c r="AW347" s="13" t="s">
        <v>32</v>
      </c>
      <c r="AX347" s="13" t="s">
        <v>76</v>
      </c>
      <c r="AY347" s="199" t="s">
        <v>132</v>
      </c>
    </row>
    <row r="348" s="13" customFormat="1">
      <c r="A348" s="13"/>
      <c r="B348" s="198"/>
      <c r="C348" s="13"/>
      <c r="D348" s="193" t="s">
        <v>144</v>
      </c>
      <c r="E348" s="199" t="s">
        <v>1</v>
      </c>
      <c r="F348" s="200" t="s">
        <v>184</v>
      </c>
      <c r="G348" s="13"/>
      <c r="H348" s="199" t="s">
        <v>1</v>
      </c>
      <c r="I348" s="201"/>
      <c r="J348" s="13"/>
      <c r="K348" s="13"/>
      <c r="L348" s="198"/>
      <c r="M348" s="202"/>
      <c r="N348" s="203"/>
      <c r="O348" s="203"/>
      <c r="P348" s="203"/>
      <c r="Q348" s="203"/>
      <c r="R348" s="203"/>
      <c r="S348" s="203"/>
      <c r="T348" s="20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144</v>
      </c>
      <c r="AU348" s="199" t="s">
        <v>85</v>
      </c>
      <c r="AV348" s="13" t="s">
        <v>83</v>
      </c>
      <c r="AW348" s="13" t="s">
        <v>32</v>
      </c>
      <c r="AX348" s="13" t="s">
        <v>76</v>
      </c>
      <c r="AY348" s="199" t="s">
        <v>132</v>
      </c>
    </row>
    <row r="349" s="13" customFormat="1">
      <c r="A349" s="13"/>
      <c r="B349" s="198"/>
      <c r="C349" s="13"/>
      <c r="D349" s="193" t="s">
        <v>144</v>
      </c>
      <c r="E349" s="199" t="s">
        <v>1</v>
      </c>
      <c r="F349" s="200" t="s">
        <v>363</v>
      </c>
      <c r="G349" s="13"/>
      <c r="H349" s="199" t="s">
        <v>1</v>
      </c>
      <c r="I349" s="201"/>
      <c r="J349" s="13"/>
      <c r="K349" s="13"/>
      <c r="L349" s="198"/>
      <c r="M349" s="202"/>
      <c r="N349" s="203"/>
      <c r="O349" s="203"/>
      <c r="P349" s="203"/>
      <c r="Q349" s="203"/>
      <c r="R349" s="203"/>
      <c r="S349" s="203"/>
      <c r="T349" s="20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9" t="s">
        <v>144</v>
      </c>
      <c r="AU349" s="199" t="s">
        <v>85</v>
      </c>
      <c r="AV349" s="13" t="s">
        <v>83</v>
      </c>
      <c r="AW349" s="13" t="s">
        <v>32</v>
      </c>
      <c r="AX349" s="13" t="s">
        <v>76</v>
      </c>
      <c r="AY349" s="199" t="s">
        <v>132</v>
      </c>
    </row>
    <row r="350" s="14" customFormat="1">
      <c r="A350" s="14"/>
      <c r="B350" s="205"/>
      <c r="C350" s="14"/>
      <c r="D350" s="193" t="s">
        <v>144</v>
      </c>
      <c r="E350" s="206" t="s">
        <v>1</v>
      </c>
      <c r="F350" s="207" t="s">
        <v>370</v>
      </c>
      <c r="G350" s="14"/>
      <c r="H350" s="208">
        <v>30</v>
      </c>
      <c r="I350" s="209"/>
      <c r="J350" s="14"/>
      <c r="K350" s="14"/>
      <c r="L350" s="205"/>
      <c r="M350" s="210"/>
      <c r="N350" s="211"/>
      <c r="O350" s="211"/>
      <c r="P350" s="211"/>
      <c r="Q350" s="211"/>
      <c r="R350" s="211"/>
      <c r="S350" s="211"/>
      <c r="T350" s="21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06" t="s">
        <v>144</v>
      </c>
      <c r="AU350" s="206" t="s">
        <v>85</v>
      </c>
      <c r="AV350" s="14" t="s">
        <v>85</v>
      </c>
      <c r="AW350" s="14" t="s">
        <v>32</v>
      </c>
      <c r="AX350" s="14" t="s">
        <v>76</v>
      </c>
      <c r="AY350" s="206" t="s">
        <v>132</v>
      </c>
    </row>
    <row r="351" s="15" customFormat="1">
      <c r="A351" s="15"/>
      <c r="B351" s="213"/>
      <c r="C351" s="15"/>
      <c r="D351" s="193" t="s">
        <v>144</v>
      </c>
      <c r="E351" s="214" t="s">
        <v>1</v>
      </c>
      <c r="F351" s="215" t="s">
        <v>148</v>
      </c>
      <c r="G351" s="15"/>
      <c r="H351" s="216">
        <v>30</v>
      </c>
      <c r="I351" s="217"/>
      <c r="J351" s="15"/>
      <c r="K351" s="15"/>
      <c r="L351" s="213"/>
      <c r="M351" s="218"/>
      <c r="N351" s="219"/>
      <c r="O351" s="219"/>
      <c r="P351" s="219"/>
      <c r="Q351" s="219"/>
      <c r="R351" s="219"/>
      <c r="S351" s="219"/>
      <c r="T351" s="22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14" t="s">
        <v>144</v>
      </c>
      <c r="AU351" s="214" t="s">
        <v>85</v>
      </c>
      <c r="AV351" s="15" t="s">
        <v>133</v>
      </c>
      <c r="AW351" s="15" t="s">
        <v>32</v>
      </c>
      <c r="AX351" s="15" t="s">
        <v>76</v>
      </c>
      <c r="AY351" s="214" t="s">
        <v>132</v>
      </c>
    </row>
    <row r="352" s="16" customFormat="1">
      <c r="A352" s="16"/>
      <c r="B352" s="221"/>
      <c r="C352" s="16"/>
      <c r="D352" s="193" t="s">
        <v>144</v>
      </c>
      <c r="E352" s="222" t="s">
        <v>1</v>
      </c>
      <c r="F352" s="223" t="s">
        <v>149</v>
      </c>
      <c r="G352" s="16"/>
      <c r="H352" s="224">
        <v>30</v>
      </c>
      <c r="I352" s="225"/>
      <c r="J352" s="16"/>
      <c r="K352" s="16"/>
      <c r="L352" s="221"/>
      <c r="M352" s="226"/>
      <c r="N352" s="227"/>
      <c r="O352" s="227"/>
      <c r="P352" s="227"/>
      <c r="Q352" s="227"/>
      <c r="R352" s="227"/>
      <c r="S352" s="227"/>
      <c r="T352" s="228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22" t="s">
        <v>144</v>
      </c>
      <c r="AU352" s="222" t="s">
        <v>85</v>
      </c>
      <c r="AV352" s="16" t="s">
        <v>140</v>
      </c>
      <c r="AW352" s="16" t="s">
        <v>32</v>
      </c>
      <c r="AX352" s="16" t="s">
        <v>83</v>
      </c>
      <c r="AY352" s="222" t="s">
        <v>132</v>
      </c>
    </row>
    <row r="353" s="2" customFormat="1">
      <c r="A353" s="38"/>
      <c r="B353" s="179"/>
      <c r="C353" s="180" t="s">
        <v>371</v>
      </c>
      <c r="D353" s="180" t="s">
        <v>135</v>
      </c>
      <c r="E353" s="181" t="s">
        <v>372</v>
      </c>
      <c r="F353" s="182" t="s">
        <v>373</v>
      </c>
      <c r="G353" s="183" t="s">
        <v>305</v>
      </c>
      <c r="H353" s="184">
        <v>0.16800000000000001</v>
      </c>
      <c r="I353" s="185"/>
      <c r="J353" s="186">
        <f>ROUND(I353*H353,2)</f>
        <v>0</v>
      </c>
      <c r="K353" s="182" t="s">
        <v>139</v>
      </c>
      <c r="L353" s="39"/>
      <c r="M353" s="187" t="s">
        <v>1</v>
      </c>
      <c r="N353" s="188" t="s">
        <v>41</v>
      </c>
      <c r="O353" s="77"/>
      <c r="P353" s="189">
        <f>O353*H353</f>
        <v>0</v>
      </c>
      <c r="Q353" s="189">
        <v>0</v>
      </c>
      <c r="R353" s="189">
        <f>Q353*H353</f>
        <v>0</v>
      </c>
      <c r="S353" s="189">
        <v>0</v>
      </c>
      <c r="T353" s="190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191" t="s">
        <v>186</v>
      </c>
      <c r="AT353" s="191" t="s">
        <v>135</v>
      </c>
      <c r="AU353" s="191" t="s">
        <v>85</v>
      </c>
      <c r="AY353" s="19" t="s">
        <v>132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83</v>
      </c>
      <c r="BK353" s="192">
        <f>ROUND(I353*H353,2)</f>
        <v>0</v>
      </c>
      <c r="BL353" s="19" t="s">
        <v>186</v>
      </c>
      <c r="BM353" s="191" t="s">
        <v>374</v>
      </c>
    </row>
    <row r="354" s="2" customFormat="1">
      <c r="A354" s="38"/>
      <c r="B354" s="39"/>
      <c r="C354" s="38"/>
      <c r="D354" s="193" t="s">
        <v>142</v>
      </c>
      <c r="E354" s="38"/>
      <c r="F354" s="194" t="s">
        <v>375</v>
      </c>
      <c r="G354" s="38"/>
      <c r="H354" s="38"/>
      <c r="I354" s="195"/>
      <c r="J354" s="38"/>
      <c r="K354" s="38"/>
      <c r="L354" s="39"/>
      <c r="M354" s="196"/>
      <c r="N354" s="197"/>
      <c r="O354" s="77"/>
      <c r="P354" s="77"/>
      <c r="Q354" s="77"/>
      <c r="R354" s="77"/>
      <c r="S354" s="77"/>
      <c r="T354" s="78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9" t="s">
        <v>142</v>
      </c>
      <c r="AU354" s="19" t="s">
        <v>85</v>
      </c>
    </row>
    <row r="355" s="12" customFormat="1" ht="22.8" customHeight="1">
      <c r="A355" s="12"/>
      <c r="B355" s="166"/>
      <c r="C355" s="12"/>
      <c r="D355" s="167" t="s">
        <v>75</v>
      </c>
      <c r="E355" s="177" t="s">
        <v>376</v>
      </c>
      <c r="F355" s="177" t="s">
        <v>377</v>
      </c>
      <c r="G355" s="12"/>
      <c r="H355" s="12"/>
      <c r="I355" s="169"/>
      <c r="J355" s="178">
        <f>BK355</f>
        <v>0</v>
      </c>
      <c r="K355" s="12"/>
      <c r="L355" s="166"/>
      <c r="M355" s="171"/>
      <c r="N355" s="172"/>
      <c r="O355" s="172"/>
      <c r="P355" s="173">
        <f>SUM(P356:P371)</f>
        <v>0</v>
      </c>
      <c r="Q355" s="172"/>
      <c r="R355" s="173">
        <f>SUM(R356:R371)</f>
        <v>0</v>
      </c>
      <c r="S355" s="172"/>
      <c r="T355" s="174">
        <f>SUM(T356:T371)</f>
        <v>0.01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167" t="s">
        <v>85</v>
      </c>
      <c r="AT355" s="175" t="s">
        <v>75</v>
      </c>
      <c r="AU355" s="175" t="s">
        <v>83</v>
      </c>
      <c r="AY355" s="167" t="s">
        <v>132</v>
      </c>
      <c r="BK355" s="176">
        <f>SUM(BK356:BK371)</f>
        <v>0</v>
      </c>
    </row>
    <row r="356" s="2" customFormat="1">
      <c r="A356" s="38"/>
      <c r="B356" s="179"/>
      <c r="C356" s="180" t="s">
        <v>378</v>
      </c>
      <c r="D356" s="180" t="s">
        <v>135</v>
      </c>
      <c r="E356" s="181" t="s">
        <v>379</v>
      </c>
      <c r="F356" s="182" t="s">
        <v>380</v>
      </c>
      <c r="G356" s="183" t="s">
        <v>381</v>
      </c>
      <c r="H356" s="184">
        <v>10</v>
      </c>
      <c r="I356" s="185"/>
      <c r="J356" s="186">
        <f>ROUND(I356*H356,2)</f>
        <v>0</v>
      </c>
      <c r="K356" s="182" t="s">
        <v>139</v>
      </c>
      <c r="L356" s="39"/>
      <c r="M356" s="187" t="s">
        <v>1</v>
      </c>
      <c r="N356" s="188" t="s">
        <v>41</v>
      </c>
      <c r="O356" s="77"/>
      <c r="P356" s="189">
        <f>O356*H356</f>
        <v>0</v>
      </c>
      <c r="Q356" s="189">
        <v>0</v>
      </c>
      <c r="R356" s="189">
        <f>Q356*H356</f>
        <v>0</v>
      </c>
      <c r="S356" s="189">
        <v>0.001</v>
      </c>
      <c r="T356" s="190">
        <f>S356*H356</f>
        <v>0.01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191" t="s">
        <v>186</v>
      </c>
      <c r="AT356" s="191" t="s">
        <v>135</v>
      </c>
      <c r="AU356" s="191" t="s">
        <v>85</v>
      </c>
      <c r="AY356" s="19" t="s">
        <v>132</v>
      </c>
      <c r="BE356" s="192">
        <f>IF(N356="základní",J356,0)</f>
        <v>0</v>
      </c>
      <c r="BF356" s="192">
        <f>IF(N356="snížená",J356,0)</f>
        <v>0</v>
      </c>
      <c r="BG356" s="192">
        <f>IF(N356="zákl. přenesená",J356,0)</f>
        <v>0</v>
      </c>
      <c r="BH356" s="192">
        <f>IF(N356="sníž. přenesená",J356,0)</f>
        <v>0</v>
      </c>
      <c r="BI356" s="192">
        <f>IF(N356="nulová",J356,0)</f>
        <v>0</v>
      </c>
      <c r="BJ356" s="19" t="s">
        <v>83</v>
      </c>
      <c r="BK356" s="192">
        <f>ROUND(I356*H356,2)</f>
        <v>0</v>
      </c>
      <c r="BL356" s="19" t="s">
        <v>186</v>
      </c>
      <c r="BM356" s="191" t="s">
        <v>382</v>
      </c>
    </row>
    <row r="357" s="2" customFormat="1">
      <c r="A357" s="38"/>
      <c r="B357" s="39"/>
      <c r="C357" s="38"/>
      <c r="D357" s="193" t="s">
        <v>142</v>
      </c>
      <c r="E357" s="38"/>
      <c r="F357" s="194" t="s">
        <v>383</v>
      </c>
      <c r="G357" s="38"/>
      <c r="H357" s="38"/>
      <c r="I357" s="195"/>
      <c r="J357" s="38"/>
      <c r="K357" s="38"/>
      <c r="L357" s="39"/>
      <c r="M357" s="196"/>
      <c r="N357" s="197"/>
      <c r="O357" s="77"/>
      <c r="P357" s="77"/>
      <c r="Q357" s="77"/>
      <c r="R357" s="77"/>
      <c r="S357" s="77"/>
      <c r="T357" s="78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9" t="s">
        <v>142</v>
      </c>
      <c r="AU357" s="19" t="s">
        <v>85</v>
      </c>
    </row>
    <row r="358" s="13" customFormat="1">
      <c r="A358" s="13"/>
      <c r="B358" s="198"/>
      <c r="C358" s="13"/>
      <c r="D358" s="193" t="s">
        <v>144</v>
      </c>
      <c r="E358" s="199" t="s">
        <v>1</v>
      </c>
      <c r="F358" s="200" t="s">
        <v>384</v>
      </c>
      <c r="G358" s="13"/>
      <c r="H358" s="199" t="s">
        <v>1</v>
      </c>
      <c r="I358" s="201"/>
      <c r="J358" s="13"/>
      <c r="K358" s="13"/>
      <c r="L358" s="198"/>
      <c r="M358" s="202"/>
      <c r="N358" s="203"/>
      <c r="O358" s="203"/>
      <c r="P358" s="203"/>
      <c r="Q358" s="203"/>
      <c r="R358" s="203"/>
      <c r="S358" s="203"/>
      <c r="T358" s="20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199" t="s">
        <v>144</v>
      </c>
      <c r="AU358" s="199" t="s">
        <v>85</v>
      </c>
      <c r="AV358" s="13" t="s">
        <v>83</v>
      </c>
      <c r="AW358" s="13" t="s">
        <v>32</v>
      </c>
      <c r="AX358" s="13" t="s">
        <v>76</v>
      </c>
      <c r="AY358" s="199" t="s">
        <v>132</v>
      </c>
    </row>
    <row r="359" s="14" customFormat="1">
      <c r="A359" s="14"/>
      <c r="B359" s="205"/>
      <c r="C359" s="14"/>
      <c r="D359" s="193" t="s">
        <v>144</v>
      </c>
      <c r="E359" s="206" t="s">
        <v>1</v>
      </c>
      <c r="F359" s="207" t="s">
        <v>210</v>
      </c>
      <c r="G359" s="14"/>
      <c r="H359" s="208">
        <v>10</v>
      </c>
      <c r="I359" s="209"/>
      <c r="J359" s="14"/>
      <c r="K359" s="14"/>
      <c r="L359" s="205"/>
      <c r="M359" s="210"/>
      <c r="N359" s="211"/>
      <c r="O359" s="211"/>
      <c r="P359" s="211"/>
      <c r="Q359" s="211"/>
      <c r="R359" s="211"/>
      <c r="S359" s="211"/>
      <c r="T359" s="21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06" t="s">
        <v>144</v>
      </c>
      <c r="AU359" s="206" t="s">
        <v>85</v>
      </c>
      <c r="AV359" s="14" t="s">
        <v>85</v>
      </c>
      <c r="AW359" s="14" t="s">
        <v>32</v>
      </c>
      <c r="AX359" s="14" t="s">
        <v>76</v>
      </c>
      <c r="AY359" s="206" t="s">
        <v>132</v>
      </c>
    </row>
    <row r="360" s="15" customFormat="1">
      <c r="A360" s="15"/>
      <c r="B360" s="213"/>
      <c r="C360" s="15"/>
      <c r="D360" s="193" t="s">
        <v>144</v>
      </c>
      <c r="E360" s="214" t="s">
        <v>1</v>
      </c>
      <c r="F360" s="215" t="s">
        <v>148</v>
      </c>
      <c r="G360" s="15"/>
      <c r="H360" s="216">
        <v>10</v>
      </c>
      <c r="I360" s="217"/>
      <c r="J360" s="15"/>
      <c r="K360" s="15"/>
      <c r="L360" s="213"/>
      <c r="M360" s="218"/>
      <c r="N360" s="219"/>
      <c r="O360" s="219"/>
      <c r="P360" s="219"/>
      <c r="Q360" s="219"/>
      <c r="R360" s="219"/>
      <c r="S360" s="219"/>
      <c r="T360" s="220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14" t="s">
        <v>144</v>
      </c>
      <c r="AU360" s="214" t="s">
        <v>85</v>
      </c>
      <c r="AV360" s="15" t="s">
        <v>133</v>
      </c>
      <c r="AW360" s="15" t="s">
        <v>32</v>
      </c>
      <c r="AX360" s="15" t="s">
        <v>76</v>
      </c>
      <c r="AY360" s="214" t="s">
        <v>132</v>
      </c>
    </row>
    <row r="361" s="16" customFormat="1">
      <c r="A361" s="16"/>
      <c r="B361" s="221"/>
      <c r="C361" s="16"/>
      <c r="D361" s="193" t="s">
        <v>144</v>
      </c>
      <c r="E361" s="222" t="s">
        <v>1</v>
      </c>
      <c r="F361" s="223" t="s">
        <v>149</v>
      </c>
      <c r="G361" s="16"/>
      <c r="H361" s="224">
        <v>10</v>
      </c>
      <c r="I361" s="225"/>
      <c r="J361" s="16"/>
      <c r="K361" s="16"/>
      <c r="L361" s="221"/>
      <c r="M361" s="226"/>
      <c r="N361" s="227"/>
      <c r="O361" s="227"/>
      <c r="P361" s="227"/>
      <c r="Q361" s="227"/>
      <c r="R361" s="227"/>
      <c r="S361" s="227"/>
      <c r="T361" s="228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22" t="s">
        <v>144</v>
      </c>
      <c r="AU361" s="222" t="s">
        <v>85</v>
      </c>
      <c r="AV361" s="16" t="s">
        <v>140</v>
      </c>
      <c r="AW361" s="16" t="s">
        <v>32</v>
      </c>
      <c r="AX361" s="16" t="s">
        <v>83</v>
      </c>
      <c r="AY361" s="222" t="s">
        <v>132</v>
      </c>
    </row>
    <row r="362" s="2" customFormat="1" ht="33" customHeight="1">
      <c r="A362" s="38"/>
      <c r="B362" s="179"/>
      <c r="C362" s="180" t="s">
        <v>385</v>
      </c>
      <c r="D362" s="180" t="s">
        <v>135</v>
      </c>
      <c r="E362" s="181" t="s">
        <v>386</v>
      </c>
      <c r="F362" s="182" t="s">
        <v>387</v>
      </c>
      <c r="G362" s="183" t="s">
        <v>202</v>
      </c>
      <c r="H362" s="184">
        <v>30.5</v>
      </c>
      <c r="I362" s="185"/>
      <c r="J362" s="186">
        <f>ROUND(I362*H362,2)</f>
        <v>0</v>
      </c>
      <c r="K362" s="182" t="s">
        <v>180</v>
      </c>
      <c r="L362" s="39"/>
      <c r="M362" s="187" t="s">
        <v>1</v>
      </c>
      <c r="N362" s="188" t="s">
        <v>41</v>
      </c>
      <c r="O362" s="77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191" t="s">
        <v>186</v>
      </c>
      <c r="AT362" s="191" t="s">
        <v>135</v>
      </c>
      <c r="AU362" s="191" t="s">
        <v>85</v>
      </c>
      <c r="AY362" s="19" t="s">
        <v>132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83</v>
      </c>
      <c r="BK362" s="192">
        <f>ROUND(I362*H362,2)</f>
        <v>0</v>
      </c>
      <c r="BL362" s="19" t="s">
        <v>186</v>
      </c>
      <c r="BM362" s="191" t="s">
        <v>388</v>
      </c>
    </row>
    <row r="363" s="2" customFormat="1">
      <c r="A363" s="38"/>
      <c r="B363" s="39"/>
      <c r="C363" s="38"/>
      <c r="D363" s="193" t="s">
        <v>182</v>
      </c>
      <c r="E363" s="38"/>
      <c r="F363" s="229" t="s">
        <v>389</v>
      </c>
      <c r="G363" s="38"/>
      <c r="H363" s="38"/>
      <c r="I363" s="195"/>
      <c r="J363" s="38"/>
      <c r="K363" s="38"/>
      <c r="L363" s="39"/>
      <c r="M363" s="196"/>
      <c r="N363" s="197"/>
      <c r="O363" s="77"/>
      <c r="P363" s="77"/>
      <c r="Q363" s="77"/>
      <c r="R363" s="77"/>
      <c r="S363" s="77"/>
      <c r="T363" s="7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9" t="s">
        <v>182</v>
      </c>
      <c r="AU363" s="19" t="s">
        <v>85</v>
      </c>
    </row>
    <row r="364" s="13" customFormat="1">
      <c r="A364" s="13"/>
      <c r="B364" s="198"/>
      <c r="C364" s="13"/>
      <c r="D364" s="193" t="s">
        <v>144</v>
      </c>
      <c r="E364" s="199" t="s">
        <v>1</v>
      </c>
      <c r="F364" s="200" t="s">
        <v>184</v>
      </c>
      <c r="G364" s="13"/>
      <c r="H364" s="199" t="s">
        <v>1</v>
      </c>
      <c r="I364" s="201"/>
      <c r="J364" s="13"/>
      <c r="K364" s="13"/>
      <c r="L364" s="198"/>
      <c r="M364" s="202"/>
      <c r="N364" s="203"/>
      <c r="O364" s="203"/>
      <c r="P364" s="203"/>
      <c r="Q364" s="203"/>
      <c r="R364" s="203"/>
      <c r="S364" s="203"/>
      <c r="T364" s="20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144</v>
      </c>
      <c r="AU364" s="199" t="s">
        <v>85</v>
      </c>
      <c r="AV364" s="13" t="s">
        <v>83</v>
      </c>
      <c r="AW364" s="13" t="s">
        <v>32</v>
      </c>
      <c r="AX364" s="13" t="s">
        <v>76</v>
      </c>
      <c r="AY364" s="199" t="s">
        <v>132</v>
      </c>
    </row>
    <row r="365" s="13" customFormat="1">
      <c r="A365" s="13"/>
      <c r="B365" s="198"/>
      <c r="C365" s="13"/>
      <c r="D365" s="193" t="s">
        <v>144</v>
      </c>
      <c r="E365" s="199" t="s">
        <v>1</v>
      </c>
      <c r="F365" s="200" t="s">
        <v>146</v>
      </c>
      <c r="G365" s="13"/>
      <c r="H365" s="199" t="s">
        <v>1</v>
      </c>
      <c r="I365" s="201"/>
      <c r="J365" s="13"/>
      <c r="K365" s="13"/>
      <c r="L365" s="198"/>
      <c r="M365" s="202"/>
      <c r="N365" s="203"/>
      <c r="O365" s="203"/>
      <c r="P365" s="203"/>
      <c r="Q365" s="203"/>
      <c r="R365" s="203"/>
      <c r="S365" s="203"/>
      <c r="T365" s="20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199" t="s">
        <v>144</v>
      </c>
      <c r="AU365" s="199" t="s">
        <v>85</v>
      </c>
      <c r="AV365" s="13" t="s">
        <v>83</v>
      </c>
      <c r="AW365" s="13" t="s">
        <v>32</v>
      </c>
      <c r="AX365" s="13" t="s">
        <v>76</v>
      </c>
      <c r="AY365" s="199" t="s">
        <v>132</v>
      </c>
    </row>
    <row r="366" s="13" customFormat="1">
      <c r="A366" s="13"/>
      <c r="B366" s="198"/>
      <c r="C366" s="13"/>
      <c r="D366" s="193" t="s">
        <v>144</v>
      </c>
      <c r="E366" s="199" t="s">
        <v>1</v>
      </c>
      <c r="F366" s="200" t="s">
        <v>390</v>
      </c>
      <c r="G366" s="13"/>
      <c r="H366" s="199" t="s">
        <v>1</v>
      </c>
      <c r="I366" s="201"/>
      <c r="J366" s="13"/>
      <c r="K366" s="13"/>
      <c r="L366" s="198"/>
      <c r="M366" s="202"/>
      <c r="N366" s="203"/>
      <c r="O366" s="203"/>
      <c r="P366" s="203"/>
      <c r="Q366" s="203"/>
      <c r="R366" s="203"/>
      <c r="S366" s="203"/>
      <c r="T366" s="204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199" t="s">
        <v>144</v>
      </c>
      <c r="AU366" s="199" t="s">
        <v>85</v>
      </c>
      <c r="AV366" s="13" t="s">
        <v>83</v>
      </c>
      <c r="AW366" s="13" t="s">
        <v>32</v>
      </c>
      <c r="AX366" s="13" t="s">
        <v>76</v>
      </c>
      <c r="AY366" s="199" t="s">
        <v>132</v>
      </c>
    </row>
    <row r="367" s="14" customFormat="1">
      <c r="A367" s="14"/>
      <c r="B367" s="205"/>
      <c r="C367" s="14"/>
      <c r="D367" s="193" t="s">
        <v>144</v>
      </c>
      <c r="E367" s="206" t="s">
        <v>1</v>
      </c>
      <c r="F367" s="207" t="s">
        <v>205</v>
      </c>
      <c r="G367" s="14"/>
      <c r="H367" s="208">
        <v>30.5</v>
      </c>
      <c r="I367" s="209"/>
      <c r="J367" s="14"/>
      <c r="K367" s="14"/>
      <c r="L367" s="205"/>
      <c r="M367" s="210"/>
      <c r="N367" s="211"/>
      <c r="O367" s="211"/>
      <c r="P367" s="211"/>
      <c r="Q367" s="211"/>
      <c r="R367" s="211"/>
      <c r="S367" s="211"/>
      <c r="T367" s="21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06" t="s">
        <v>144</v>
      </c>
      <c r="AU367" s="206" t="s">
        <v>85</v>
      </c>
      <c r="AV367" s="14" t="s">
        <v>85</v>
      </c>
      <c r="AW367" s="14" t="s">
        <v>32</v>
      </c>
      <c r="AX367" s="14" t="s">
        <v>76</v>
      </c>
      <c r="AY367" s="206" t="s">
        <v>132</v>
      </c>
    </row>
    <row r="368" s="15" customFormat="1">
      <c r="A368" s="15"/>
      <c r="B368" s="213"/>
      <c r="C368" s="15"/>
      <c r="D368" s="193" t="s">
        <v>144</v>
      </c>
      <c r="E368" s="214" t="s">
        <v>1</v>
      </c>
      <c r="F368" s="215" t="s">
        <v>148</v>
      </c>
      <c r="G368" s="15"/>
      <c r="H368" s="216">
        <v>30.5</v>
      </c>
      <c r="I368" s="217"/>
      <c r="J368" s="15"/>
      <c r="K368" s="15"/>
      <c r="L368" s="213"/>
      <c r="M368" s="218"/>
      <c r="N368" s="219"/>
      <c r="O368" s="219"/>
      <c r="P368" s="219"/>
      <c r="Q368" s="219"/>
      <c r="R368" s="219"/>
      <c r="S368" s="219"/>
      <c r="T368" s="220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14" t="s">
        <v>144</v>
      </c>
      <c r="AU368" s="214" t="s">
        <v>85</v>
      </c>
      <c r="AV368" s="15" t="s">
        <v>133</v>
      </c>
      <c r="AW368" s="15" t="s">
        <v>32</v>
      </c>
      <c r="AX368" s="15" t="s">
        <v>76</v>
      </c>
      <c r="AY368" s="214" t="s">
        <v>132</v>
      </c>
    </row>
    <row r="369" s="16" customFormat="1">
      <c r="A369" s="16"/>
      <c r="B369" s="221"/>
      <c r="C369" s="16"/>
      <c r="D369" s="193" t="s">
        <v>144</v>
      </c>
      <c r="E369" s="222" t="s">
        <v>1</v>
      </c>
      <c r="F369" s="223" t="s">
        <v>149</v>
      </c>
      <c r="G369" s="16"/>
      <c r="H369" s="224">
        <v>30.5</v>
      </c>
      <c r="I369" s="225"/>
      <c r="J369" s="16"/>
      <c r="K369" s="16"/>
      <c r="L369" s="221"/>
      <c r="M369" s="226"/>
      <c r="N369" s="227"/>
      <c r="O369" s="227"/>
      <c r="P369" s="227"/>
      <c r="Q369" s="227"/>
      <c r="R369" s="227"/>
      <c r="S369" s="227"/>
      <c r="T369" s="228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22" t="s">
        <v>144</v>
      </c>
      <c r="AU369" s="222" t="s">
        <v>85</v>
      </c>
      <c r="AV369" s="16" t="s">
        <v>140</v>
      </c>
      <c r="AW369" s="16" t="s">
        <v>32</v>
      </c>
      <c r="AX369" s="16" t="s">
        <v>83</v>
      </c>
      <c r="AY369" s="222" t="s">
        <v>132</v>
      </c>
    </row>
    <row r="370" s="2" customFormat="1">
      <c r="A370" s="38"/>
      <c r="B370" s="179"/>
      <c r="C370" s="180" t="s">
        <v>391</v>
      </c>
      <c r="D370" s="180" t="s">
        <v>135</v>
      </c>
      <c r="E370" s="181" t="s">
        <v>392</v>
      </c>
      <c r="F370" s="182" t="s">
        <v>393</v>
      </c>
      <c r="G370" s="183" t="s">
        <v>305</v>
      </c>
      <c r="H370" s="184">
        <v>0.25</v>
      </c>
      <c r="I370" s="185"/>
      <c r="J370" s="186">
        <f>ROUND(I370*H370,2)</f>
        <v>0</v>
      </c>
      <c r="K370" s="182" t="s">
        <v>139</v>
      </c>
      <c r="L370" s="39"/>
      <c r="M370" s="187" t="s">
        <v>1</v>
      </c>
      <c r="N370" s="188" t="s">
        <v>41</v>
      </c>
      <c r="O370" s="77"/>
      <c r="P370" s="189">
        <f>O370*H370</f>
        <v>0</v>
      </c>
      <c r="Q370" s="189">
        <v>0</v>
      </c>
      <c r="R370" s="189">
        <f>Q370*H370</f>
        <v>0</v>
      </c>
      <c r="S370" s="189">
        <v>0</v>
      </c>
      <c r="T370" s="19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191" t="s">
        <v>186</v>
      </c>
      <c r="AT370" s="191" t="s">
        <v>135</v>
      </c>
      <c r="AU370" s="191" t="s">
        <v>85</v>
      </c>
      <c r="AY370" s="19" t="s">
        <v>132</v>
      </c>
      <c r="BE370" s="192">
        <f>IF(N370="základní",J370,0)</f>
        <v>0</v>
      </c>
      <c r="BF370" s="192">
        <f>IF(N370="snížená",J370,0)</f>
        <v>0</v>
      </c>
      <c r="BG370" s="192">
        <f>IF(N370="zákl. přenesená",J370,0)</f>
        <v>0</v>
      </c>
      <c r="BH370" s="192">
        <f>IF(N370="sníž. přenesená",J370,0)</f>
        <v>0</v>
      </c>
      <c r="BI370" s="192">
        <f>IF(N370="nulová",J370,0)</f>
        <v>0</v>
      </c>
      <c r="BJ370" s="19" t="s">
        <v>83</v>
      </c>
      <c r="BK370" s="192">
        <f>ROUND(I370*H370,2)</f>
        <v>0</v>
      </c>
      <c r="BL370" s="19" t="s">
        <v>186</v>
      </c>
      <c r="BM370" s="191" t="s">
        <v>394</v>
      </c>
    </row>
    <row r="371" s="2" customFormat="1">
      <c r="A371" s="38"/>
      <c r="B371" s="39"/>
      <c r="C371" s="38"/>
      <c r="D371" s="193" t="s">
        <v>142</v>
      </c>
      <c r="E371" s="38"/>
      <c r="F371" s="194" t="s">
        <v>395</v>
      </c>
      <c r="G371" s="38"/>
      <c r="H371" s="38"/>
      <c r="I371" s="195"/>
      <c r="J371" s="38"/>
      <c r="K371" s="38"/>
      <c r="L371" s="39"/>
      <c r="M371" s="196"/>
      <c r="N371" s="197"/>
      <c r="O371" s="77"/>
      <c r="P371" s="77"/>
      <c r="Q371" s="77"/>
      <c r="R371" s="77"/>
      <c r="S371" s="77"/>
      <c r="T371" s="78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9" t="s">
        <v>142</v>
      </c>
      <c r="AU371" s="19" t="s">
        <v>85</v>
      </c>
    </row>
    <row r="372" s="12" customFormat="1" ht="22.8" customHeight="1">
      <c r="A372" s="12"/>
      <c r="B372" s="166"/>
      <c r="C372" s="12"/>
      <c r="D372" s="167" t="s">
        <v>75</v>
      </c>
      <c r="E372" s="177" t="s">
        <v>396</v>
      </c>
      <c r="F372" s="177" t="s">
        <v>397</v>
      </c>
      <c r="G372" s="12"/>
      <c r="H372" s="12"/>
      <c r="I372" s="169"/>
      <c r="J372" s="178">
        <f>BK372</f>
        <v>0</v>
      </c>
      <c r="K372" s="12"/>
      <c r="L372" s="166"/>
      <c r="M372" s="171"/>
      <c r="N372" s="172"/>
      <c r="O372" s="172"/>
      <c r="P372" s="173">
        <f>SUM(P373:P385)</f>
        <v>0</v>
      </c>
      <c r="Q372" s="172"/>
      <c r="R372" s="173">
        <f>SUM(R373:R385)</f>
        <v>0.31152575999999998</v>
      </c>
      <c r="S372" s="172"/>
      <c r="T372" s="174">
        <f>SUM(T373:T385)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167" t="s">
        <v>85</v>
      </c>
      <c r="AT372" s="175" t="s">
        <v>75</v>
      </c>
      <c r="AU372" s="175" t="s">
        <v>83</v>
      </c>
      <c r="AY372" s="167" t="s">
        <v>132</v>
      </c>
      <c r="BK372" s="176">
        <f>SUM(BK373:BK385)</f>
        <v>0</v>
      </c>
    </row>
    <row r="373" s="2" customFormat="1" ht="21.75" customHeight="1">
      <c r="A373" s="38"/>
      <c r="B373" s="179"/>
      <c r="C373" s="180" t="s">
        <v>398</v>
      </c>
      <c r="D373" s="180" t="s">
        <v>135</v>
      </c>
      <c r="E373" s="181" t="s">
        <v>399</v>
      </c>
      <c r="F373" s="182" t="s">
        <v>400</v>
      </c>
      <c r="G373" s="183" t="s">
        <v>154</v>
      </c>
      <c r="H373" s="184">
        <v>299.54399999999998</v>
      </c>
      <c r="I373" s="185"/>
      <c r="J373" s="186">
        <f>ROUND(I373*H373,2)</f>
        <v>0</v>
      </c>
      <c r="K373" s="182" t="s">
        <v>139</v>
      </c>
      <c r="L373" s="39"/>
      <c r="M373" s="187" t="s">
        <v>1</v>
      </c>
      <c r="N373" s="188" t="s">
        <v>41</v>
      </c>
      <c r="O373" s="77"/>
      <c r="P373" s="189">
        <f>O373*H373</f>
        <v>0</v>
      </c>
      <c r="Q373" s="189">
        <v>0.00029999999999999997</v>
      </c>
      <c r="R373" s="189">
        <f>Q373*H373</f>
        <v>0.08986319999999999</v>
      </c>
      <c r="S373" s="189">
        <v>0</v>
      </c>
      <c r="T373" s="19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191" t="s">
        <v>186</v>
      </c>
      <c r="AT373" s="191" t="s">
        <v>135</v>
      </c>
      <c r="AU373" s="191" t="s">
        <v>85</v>
      </c>
      <c r="AY373" s="19" t="s">
        <v>132</v>
      </c>
      <c r="BE373" s="192">
        <f>IF(N373="základní",J373,0)</f>
        <v>0</v>
      </c>
      <c r="BF373" s="192">
        <f>IF(N373="snížená",J373,0)</f>
        <v>0</v>
      </c>
      <c r="BG373" s="192">
        <f>IF(N373="zákl. přenesená",J373,0)</f>
        <v>0</v>
      </c>
      <c r="BH373" s="192">
        <f>IF(N373="sníž. přenesená",J373,0)</f>
        <v>0</v>
      </c>
      <c r="BI373" s="192">
        <f>IF(N373="nulová",J373,0)</f>
        <v>0</v>
      </c>
      <c r="BJ373" s="19" t="s">
        <v>83</v>
      </c>
      <c r="BK373" s="192">
        <f>ROUND(I373*H373,2)</f>
        <v>0</v>
      </c>
      <c r="BL373" s="19" t="s">
        <v>186</v>
      </c>
      <c r="BM373" s="191" t="s">
        <v>401</v>
      </c>
    </row>
    <row r="374" s="2" customFormat="1">
      <c r="A374" s="38"/>
      <c r="B374" s="39"/>
      <c r="C374" s="38"/>
      <c r="D374" s="193" t="s">
        <v>142</v>
      </c>
      <c r="E374" s="38"/>
      <c r="F374" s="194" t="s">
        <v>402</v>
      </c>
      <c r="G374" s="38"/>
      <c r="H374" s="38"/>
      <c r="I374" s="195"/>
      <c r="J374" s="38"/>
      <c r="K374" s="38"/>
      <c r="L374" s="39"/>
      <c r="M374" s="196"/>
      <c r="N374" s="197"/>
      <c r="O374" s="77"/>
      <c r="P374" s="77"/>
      <c r="Q374" s="77"/>
      <c r="R374" s="77"/>
      <c r="S374" s="77"/>
      <c r="T374" s="78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9" t="s">
        <v>142</v>
      </c>
      <c r="AU374" s="19" t="s">
        <v>85</v>
      </c>
    </row>
    <row r="375" s="13" customFormat="1">
      <c r="A375" s="13"/>
      <c r="B375" s="198"/>
      <c r="C375" s="13"/>
      <c r="D375" s="193" t="s">
        <v>144</v>
      </c>
      <c r="E375" s="199" t="s">
        <v>1</v>
      </c>
      <c r="F375" s="200" t="s">
        <v>403</v>
      </c>
      <c r="G375" s="13"/>
      <c r="H375" s="199" t="s">
        <v>1</v>
      </c>
      <c r="I375" s="201"/>
      <c r="J375" s="13"/>
      <c r="K375" s="13"/>
      <c r="L375" s="198"/>
      <c r="M375" s="202"/>
      <c r="N375" s="203"/>
      <c r="O375" s="203"/>
      <c r="P375" s="203"/>
      <c r="Q375" s="203"/>
      <c r="R375" s="203"/>
      <c r="S375" s="203"/>
      <c r="T375" s="20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199" t="s">
        <v>144</v>
      </c>
      <c r="AU375" s="199" t="s">
        <v>85</v>
      </c>
      <c r="AV375" s="13" t="s">
        <v>83</v>
      </c>
      <c r="AW375" s="13" t="s">
        <v>32</v>
      </c>
      <c r="AX375" s="13" t="s">
        <v>76</v>
      </c>
      <c r="AY375" s="199" t="s">
        <v>132</v>
      </c>
    </row>
    <row r="376" s="14" customFormat="1">
      <c r="A376" s="14"/>
      <c r="B376" s="205"/>
      <c r="C376" s="14"/>
      <c r="D376" s="193" t="s">
        <v>144</v>
      </c>
      <c r="E376" s="206" t="s">
        <v>1</v>
      </c>
      <c r="F376" s="207" t="s">
        <v>404</v>
      </c>
      <c r="G376" s="14"/>
      <c r="H376" s="208">
        <v>299.54399999999998</v>
      </c>
      <c r="I376" s="209"/>
      <c r="J376" s="14"/>
      <c r="K376" s="14"/>
      <c r="L376" s="205"/>
      <c r="M376" s="210"/>
      <c r="N376" s="211"/>
      <c r="O376" s="211"/>
      <c r="P376" s="211"/>
      <c r="Q376" s="211"/>
      <c r="R376" s="211"/>
      <c r="S376" s="211"/>
      <c r="T376" s="21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06" t="s">
        <v>144</v>
      </c>
      <c r="AU376" s="206" t="s">
        <v>85</v>
      </c>
      <c r="AV376" s="14" t="s">
        <v>85</v>
      </c>
      <c r="AW376" s="14" t="s">
        <v>32</v>
      </c>
      <c r="AX376" s="14" t="s">
        <v>76</v>
      </c>
      <c r="AY376" s="206" t="s">
        <v>132</v>
      </c>
    </row>
    <row r="377" s="15" customFormat="1">
      <c r="A377" s="15"/>
      <c r="B377" s="213"/>
      <c r="C377" s="15"/>
      <c r="D377" s="193" t="s">
        <v>144</v>
      </c>
      <c r="E377" s="214" t="s">
        <v>1</v>
      </c>
      <c r="F377" s="215" t="s">
        <v>148</v>
      </c>
      <c r="G377" s="15"/>
      <c r="H377" s="216">
        <v>299.54399999999998</v>
      </c>
      <c r="I377" s="217"/>
      <c r="J377" s="15"/>
      <c r="K377" s="15"/>
      <c r="L377" s="213"/>
      <c r="M377" s="218"/>
      <c r="N377" s="219"/>
      <c r="O377" s="219"/>
      <c r="P377" s="219"/>
      <c r="Q377" s="219"/>
      <c r="R377" s="219"/>
      <c r="S377" s="219"/>
      <c r="T377" s="22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14" t="s">
        <v>144</v>
      </c>
      <c r="AU377" s="214" t="s">
        <v>85</v>
      </c>
      <c r="AV377" s="15" t="s">
        <v>133</v>
      </c>
      <c r="AW377" s="15" t="s">
        <v>32</v>
      </c>
      <c r="AX377" s="15" t="s">
        <v>76</v>
      </c>
      <c r="AY377" s="214" t="s">
        <v>132</v>
      </c>
    </row>
    <row r="378" s="16" customFormat="1">
      <c r="A378" s="16"/>
      <c r="B378" s="221"/>
      <c r="C378" s="16"/>
      <c r="D378" s="193" t="s">
        <v>144</v>
      </c>
      <c r="E378" s="222" t="s">
        <v>1</v>
      </c>
      <c r="F378" s="223" t="s">
        <v>149</v>
      </c>
      <c r="G378" s="16"/>
      <c r="H378" s="224">
        <v>299.54399999999998</v>
      </c>
      <c r="I378" s="225"/>
      <c r="J378" s="16"/>
      <c r="K378" s="16"/>
      <c r="L378" s="221"/>
      <c r="M378" s="226"/>
      <c r="N378" s="227"/>
      <c r="O378" s="227"/>
      <c r="P378" s="227"/>
      <c r="Q378" s="227"/>
      <c r="R378" s="227"/>
      <c r="S378" s="227"/>
      <c r="T378" s="228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22" t="s">
        <v>144</v>
      </c>
      <c r="AU378" s="222" t="s">
        <v>85</v>
      </c>
      <c r="AV378" s="16" t="s">
        <v>140</v>
      </c>
      <c r="AW378" s="16" t="s">
        <v>32</v>
      </c>
      <c r="AX378" s="16" t="s">
        <v>83</v>
      </c>
      <c r="AY378" s="222" t="s">
        <v>132</v>
      </c>
    </row>
    <row r="379" s="2" customFormat="1">
      <c r="A379" s="38"/>
      <c r="B379" s="179"/>
      <c r="C379" s="180" t="s">
        <v>405</v>
      </c>
      <c r="D379" s="180" t="s">
        <v>135</v>
      </c>
      <c r="E379" s="181" t="s">
        <v>406</v>
      </c>
      <c r="F379" s="182" t="s">
        <v>407</v>
      </c>
      <c r="G379" s="183" t="s">
        <v>154</v>
      </c>
      <c r="H379" s="184">
        <v>599.08799999999997</v>
      </c>
      <c r="I379" s="185"/>
      <c r="J379" s="186">
        <f>ROUND(I379*H379,2)</f>
        <v>0</v>
      </c>
      <c r="K379" s="182" t="s">
        <v>139</v>
      </c>
      <c r="L379" s="39"/>
      <c r="M379" s="187" t="s">
        <v>1</v>
      </c>
      <c r="N379" s="188" t="s">
        <v>41</v>
      </c>
      <c r="O379" s="77"/>
      <c r="P379" s="189">
        <f>O379*H379</f>
        <v>0</v>
      </c>
      <c r="Q379" s="189">
        <v>0.00036999999999999999</v>
      </c>
      <c r="R379" s="189">
        <f>Q379*H379</f>
        <v>0.22166255999999998</v>
      </c>
      <c r="S379" s="189">
        <v>0</v>
      </c>
      <c r="T379" s="19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191" t="s">
        <v>186</v>
      </c>
      <c r="AT379" s="191" t="s">
        <v>135</v>
      </c>
      <c r="AU379" s="191" t="s">
        <v>85</v>
      </c>
      <c r="AY379" s="19" t="s">
        <v>132</v>
      </c>
      <c r="BE379" s="192">
        <f>IF(N379="základní",J379,0)</f>
        <v>0</v>
      </c>
      <c r="BF379" s="192">
        <f>IF(N379="snížená",J379,0)</f>
        <v>0</v>
      </c>
      <c r="BG379" s="192">
        <f>IF(N379="zákl. přenesená",J379,0)</f>
        <v>0</v>
      </c>
      <c r="BH379" s="192">
        <f>IF(N379="sníž. přenesená",J379,0)</f>
        <v>0</v>
      </c>
      <c r="BI379" s="192">
        <f>IF(N379="nulová",J379,0)</f>
        <v>0</v>
      </c>
      <c r="BJ379" s="19" t="s">
        <v>83</v>
      </c>
      <c r="BK379" s="192">
        <f>ROUND(I379*H379,2)</f>
        <v>0</v>
      </c>
      <c r="BL379" s="19" t="s">
        <v>186</v>
      </c>
      <c r="BM379" s="191" t="s">
        <v>408</v>
      </c>
    </row>
    <row r="380" s="2" customFormat="1">
      <c r="A380" s="38"/>
      <c r="B380" s="39"/>
      <c r="C380" s="38"/>
      <c r="D380" s="193" t="s">
        <v>142</v>
      </c>
      <c r="E380" s="38"/>
      <c r="F380" s="194" t="s">
        <v>409</v>
      </c>
      <c r="G380" s="38"/>
      <c r="H380" s="38"/>
      <c r="I380" s="195"/>
      <c r="J380" s="38"/>
      <c r="K380" s="38"/>
      <c r="L380" s="39"/>
      <c r="M380" s="196"/>
      <c r="N380" s="197"/>
      <c r="O380" s="77"/>
      <c r="P380" s="77"/>
      <c r="Q380" s="77"/>
      <c r="R380" s="77"/>
      <c r="S380" s="77"/>
      <c r="T380" s="78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9" t="s">
        <v>142</v>
      </c>
      <c r="AU380" s="19" t="s">
        <v>85</v>
      </c>
    </row>
    <row r="381" s="13" customFormat="1">
      <c r="A381" s="13"/>
      <c r="B381" s="198"/>
      <c r="C381" s="13"/>
      <c r="D381" s="193" t="s">
        <v>144</v>
      </c>
      <c r="E381" s="199" t="s">
        <v>1</v>
      </c>
      <c r="F381" s="200" t="s">
        <v>403</v>
      </c>
      <c r="G381" s="13"/>
      <c r="H381" s="199" t="s">
        <v>1</v>
      </c>
      <c r="I381" s="201"/>
      <c r="J381" s="13"/>
      <c r="K381" s="13"/>
      <c r="L381" s="198"/>
      <c r="M381" s="202"/>
      <c r="N381" s="203"/>
      <c r="O381" s="203"/>
      <c r="P381" s="203"/>
      <c r="Q381" s="203"/>
      <c r="R381" s="203"/>
      <c r="S381" s="203"/>
      <c r="T381" s="20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144</v>
      </c>
      <c r="AU381" s="199" t="s">
        <v>85</v>
      </c>
      <c r="AV381" s="13" t="s">
        <v>83</v>
      </c>
      <c r="AW381" s="13" t="s">
        <v>32</v>
      </c>
      <c r="AX381" s="13" t="s">
        <v>76</v>
      </c>
      <c r="AY381" s="199" t="s">
        <v>132</v>
      </c>
    </row>
    <row r="382" s="13" customFormat="1">
      <c r="A382" s="13"/>
      <c r="B382" s="198"/>
      <c r="C382" s="13"/>
      <c r="D382" s="193" t="s">
        <v>144</v>
      </c>
      <c r="E382" s="199" t="s">
        <v>1</v>
      </c>
      <c r="F382" s="200" t="s">
        <v>410</v>
      </c>
      <c r="G382" s="13"/>
      <c r="H382" s="199" t="s">
        <v>1</v>
      </c>
      <c r="I382" s="201"/>
      <c r="J382" s="13"/>
      <c r="K382" s="13"/>
      <c r="L382" s="198"/>
      <c r="M382" s="202"/>
      <c r="N382" s="203"/>
      <c r="O382" s="203"/>
      <c r="P382" s="203"/>
      <c r="Q382" s="203"/>
      <c r="R382" s="203"/>
      <c r="S382" s="203"/>
      <c r="T382" s="20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144</v>
      </c>
      <c r="AU382" s="199" t="s">
        <v>85</v>
      </c>
      <c r="AV382" s="13" t="s">
        <v>83</v>
      </c>
      <c r="AW382" s="13" t="s">
        <v>32</v>
      </c>
      <c r="AX382" s="13" t="s">
        <v>76</v>
      </c>
      <c r="AY382" s="199" t="s">
        <v>132</v>
      </c>
    </row>
    <row r="383" s="14" customFormat="1">
      <c r="A383" s="14"/>
      <c r="B383" s="205"/>
      <c r="C383" s="14"/>
      <c r="D383" s="193" t="s">
        <v>144</v>
      </c>
      <c r="E383" s="206" t="s">
        <v>1</v>
      </c>
      <c r="F383" s="207" t="s">
        <v>411</v>
      </c>
      <c r="G383" s="14"/>
      <c r="H383" s="208">
        <v>599.08799999999997</v>
      </c>
      <c r="I383" s="209"/>
      <c r="J383" s="14"/>
      <c r="K383" s="14"/>
      <c r="L383" s="205"/>
      <c r="M383" s="210"/>
      <c r="N383" s="211"/>
      <c r="O383" s="211"/>
      <c r="P383" s="211"/>
      <c r="Q383" s="211"/>
      <c r="R383" s="211"/>
      <c r="S383" s="211"/>
      <c r="T383" s="21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6" t="s">
        <v>144</v>
      </c>
      <c r="AU383" s="206" t="s">
        <v>85</v>
      </c>
      <c r="AV383" s="14" t="s">
        <v>85</v>
      </c>
      <c r="AW383" s="14" t="s">
        <v>32</v>
      </c>
      <c r="AX383" s="14" t="s">
        <v>76</v>
      </c>
      <c r="AY383" s="206" t="s">
        <v>132</v>
      </c>
    </row>
    <row r="384" s="15" customFormat="1">
      <c r="A384" s="15"/>
      <c r="B384" s="213"/>
      <c r="C384" s="15"/>
      <c r="D384" s="193" t="s">
        <v>144</v>
      </c>
      <c r="E384" s="214" t="s">
        <v>1</v>
      </c>
      <c r="F384" s="215" t="s">
        <v>148</v>
      </c>
      <c r="G384" s="15"/>
      <c r="H384" s="216">
        <v>599.08799999999997</v>
      </c>
      <c r="I384" s="217"/>
      <c r="J384" s="15"/>
      <c r="K384" s="15"/>
      <c r="L384" s="213"/>
      <c r="M384" s="218"/>
      <c r="N384" s="219"/>
      <c r="O384" s="219"/>
      <c r="P384" s="219"/>
      <c r="Q384" s="219"/>
      <c r="R384" s="219"/>
      <c r="S384" s="219"/>
      <c r="T384" s="22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14" t="s">
        <v>144</v>
      </c>
      <c r="AU384" s="214" t="s">
        <v>85</v>
      </c>
      <c r="AV384" s="15" t="s">
        <v>133</v>
      </c>
      <c r="AW384" s="15" t="s">
        <v>32</v>
      </c>
      <c r="AX384" s="15" t="s">
        <v>76</v>
      </c>
      <c r="AY384" s="214" t="s">
        <v>132</v>
      </c>
    </row>
    <row r="385" s="16" customFormat="1">
      <c r="A385" s="16"/>
      <c r="B385" s="221"/>
      <c r="C385" s="16"/>
      <c r="D385" s="193" t="s">
        <v>144</v>
      </c>
      <c r="E385" s="222" t="s">
        <v>1</v>
      </c>
      <c r="F385" s="223" t="s">
        <v>149</v>
      </c>
      <c r="G385" s="16"/>
      <c r="H385" s="224">
        <v>599.08799999999997</v>
      </c>
      <c r="I385" s="225"/>
      <c r="J385" s="16"/>
      <c r="K385" s="16"/>
      <c r="L385" s="221"/>
      <c r="M385" s="226"/>
      <c r="N385" s="227"/>
      <c r="O385" s="227"/>
      <c r="P385" s="227"/>
      <c r="Q385" s="227"/>
      <c r="R385" s="227"/>
      <c r="S385" s="227"/>
      <c r="T385" s="228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22" t="s">
        <v>144</v>
      </c>
      <c r="AU385" s="222" t="s">
        <v>85</v>
      </c>
      <c r="AV385" s="16" t="s">
        <v>140</v>
      </c>
      <c r="AW385" s="16" t="s">
        <v>32</v>
      </c>
      <c r="AX385" s="16" t="s">
        <v>83</v>
      </c>
      <c r="AY385" s="222" t="s">
        <v>132</v>
      </c>
    </row>
    <row r="386" s="12" customFormat="1" ht="25.92" customHeight="1">
      <c r="A386" s="12"/>
      <c r="B386" s="166"/>
      <c r="C386" s="12"/>
      <c r="D386" s="167" t="s">
        <v>75</v>
      </c>
      <c r="E386" s="168" t="s">
        <v>412</v>
      </c>
      <c r="F386" s="168" t="s">
        <v>413</v>
      </c>
      <c r="G386" s="12"/>
      <c r="H386" s="12"/>
      <c r="I386" s="169"/>
      <c r="J386" s="170">
        <f>BK386</f>
        <v>0</v>
      </c>
      <c r="K386" s="12"/>
      <c r="L386" s="166"/>
      <c r="M386" s="171"/>
      <c r="N386" s="172"/>
      <c r="O386" s="172"/>
      <c r="P386" s="173">
        <f>P387</f>
        <v>0</v>
      </c>
      <c r="Q386" s="172"/>
      <c r="R386" s="173">
        <f>R387</f>
        <v>0.0016800000000000001</v>
      </c>
      <c r="S386" s="172"/>
      <c r="T386" s="174">
        <f>T387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67" t="s">
        <v>133</v>
      </c>
      <c r="AT386" s="175" t="s">
        <v>75</v>
      </c>
      <c r="AU386" s="175" t="s">
        <v>76</v>
      </c>
      <c r="AY386" s="167" t="s">
        <v>132</v>
      </c>
      <c r="BK386" s="176">
        <f>BK387</f>
        <v>0</v>
      </c>
    </row>
    <row r="387" s="12" customFormat="1" ht="22.8" customHeight="1">
      <c r="A387" s="12"/>
      <c r="B387" s="166"/>
      <c r="C387" s="12"/>
      <c r="D387" s="167" t="s">
        <v>75</v>
      </c>
      <c r="E387" s="177" t="s">
        <v>414</v>
      </c>
      <c r="F387" s="177" t="s">
        <v>415</v>
      </c>
      <c r="G387" s="12"/>
      <c r="H387" s="12"/>
      <c r="I387" s="169"/>
      <c r="J387" s="178">
        <f>BK387</f>
        <v>0</v>
      </c>
      <c r="K387" s="12"/>
      <c r="L387" s="166"/>
      <c r="M387" s="171"/>
      <c r="N387" s="172"/>
      <c r="O387" s="172"/>
      <c r="P387" s="173">
        <f>SUM(P388:P401)</f>
        <v>0</v>
      </c>
      <c r="Q387" s="172"/>
      <c r="R387" s="173">
        <f>SUM(R388:R401)</f>
        <v>0.0016800000000000001</v>
      </c>
      <c r="S387" s="172"/>
      <c r="T387" s="174">
        <f>SUM(T388:T401)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167" t="s">
        <v>133</v>
      </c>
      <c r="AT387" s="175" t="s">
        <v>75</v>
      </c>
      <c r="AU387" s="175" t="s">
        <v>83</v>
      </c>
      <c r="AY387" s="167" t="s">
        <v>132</v>
      </c>
      <c r="BK387" s="176">
        <f>SUM(BK388:BK401)</f>
        <v>0</v>
      </c>
    </row>
    <row r="388" s="2" customFormat="1">
      <c r="A388" s="38"/>
      <c r="B388" s="179"/>
      <c r="C388" s="180" t="s">
        <v>416</v>
      </c>
      <c r="D388" s="180" t="s">
        <v>135</v>
      </c>
      <c r="E388" s="181" t="s">
        <v>417</v>
      </c>
      <c r="F388" s="182" t="s">
        <v>418</v>
      </c>
      <c r="G388" s="183" t="s">
        <v>202</v>
      </c>
      <c r="H388" s="184">
        <v>8</v>
      </c>
      <c r="I388" s="185"/>
      <c r="J388" s="186">
        <f>ROUND(I388*H388,2)</f>
        <v>0</v>
      </c>
      <c r="K388" s="182" t="s">
        <v>139</v>
      </c>
      <c r="L388" s="39"/>
      <c r="M388" s="187" t="s">
        <v>1</v>
      </c>
      <c r="N388" s="188" t="s">
        <v>41</v>
      </c>
      <c r="O388" s="77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191" t="s">
        <v>419</v>
      </c>
      <c r="AT388" s="191" t="s">
        <v>135</v>
      </c>
      <c r="AU388" s="191" t="s">
        <v>85</v>
      </c>
      <c r="AY388" s="19" t="s">
        <v>132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83</v>
      </c>
      <c r="BK388" s="192">
        <f>ROUND(I388*H388,2)</f>
        <v>0</v>
      </c>
      <c r="BL388" s="19" t="s">
        <v>419</v>
      </c>
      <c r="BM388" s="191" t="s">
        <v>420</v>
      </c>
    </row>
    <row r="389" s="2" customFormat="1">
      <c r="A389" s="38"/>
      <c r="B389" s="39"/>
      <c r="C389" s="38"/>
      <c r="D389" s="193" t="s">
        <v>142</v>
      </c>
      <c r="E389" s="38"/>
      <c r="F389" s="194" t="s">
        <v>421</v>
      </c>
      <c r="G389" s="38"/>
      <c r="H389" s="38"/>
      <c r="I389" s="195"/>
      <c r="J389" s="38"/>
      <c r="K389" s="38"/>
      <c r="L389" s="39"/>
      <c r="M389" s="196"/>
      <c r="N389" s="197"/>
      <c r="O389" s="77"/>
      <c r="P389" s="77"/>
      <c r="Q389" s="77"/>
      <c r="R389" s="77"/>
      <c r="S389" s="77"/>
      <c r="T389" s="7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9" t="s">
        <v>142</v>
      </c>
      <c r="AU389" s="19" t="s">
        <v>85</v>
      </c>
    </row>
    <row r="390" s="13" customFormat="1">
      <c r="A390" s="13"/>
      <c r="B390" s="198"/>
      <c r="C390" s="13"/>
      <c r="D390" s="193" t="s">
        <v>144</v>
      </c>
      <c r="E390" s="199" t="s">
        <v>1</v>
      </c>
      <c r="F390" s="200" t="s">
        <v>422</v>
      </c>
      <c r="G390" s="13"/>
      <c r="H390" s="199" t="s">
        <v>1</v>
      </c>
      <c r="I390" s="201"/>
      <c r="J390" s="13"/>
      <c r="K390" s="13"/>
      <c r="L390" s="198"/>
      <c r="M390" s="202"/>
      <c r="N390" s="203"/>
      <c r="O390" s="203"/>
      <c r="P390" s="203"/>
      <c r="Q390" s="203"/>
      <c r="R390" s="203"/>
      <c r="S390" s="203"/>
      <c r="T390" s="20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9" t="s">
        <v>144</v>
      </c>
      <c r="AU390" s="199" t="s">
        <v>85</v>
      </c>
      <c r="AV390" s="13" t="s">
        <v>83</v>
      </c>
      <c r="AW390" s="13" t="s">
        <v>32</v>
      </c>
      <c r="AX390" s="13" t="s">
        <v>76</v>
      </c>
      <c r="AY390" s="199" t="s">
        <v>132</v>
      </c>
    </row>
    <row r="391" s="14" customFormat="1">
      <c r="A391" s="14"/>
      <c r="B391" s="205"/>
      <c r="C391" s="14"/>
      <c r="D391" s="193" t="s">
        <v>144</v>
      </c>
      <c r="E391" s="206" t="s">
        <v>1</v>
      </c>
      <c r="F391" s="207" t="s">
        <v>423</v>
      </c>
      <c r="G391" s="14"/>
      <c r="H391" s="208">
        <v>8</v>
      </c>
      <c r="I391" s="209"/>
      <c r="J391" s="14"/>
      <c r="K391" s="14"/>
      <c r="L391" s="205"/>
      <c r="M391" s="210"/>
      <c r="N391" s="211"/>
      <c r="O391" s="211"/>
      <c r="P391" s="211"/>
      <c r="Q391" s="211"/>
      <c r="R391" s="211"/>
      <c r="S391" s="211"/>
      <c r="T391" s="21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6" t="s">
        <v>144</v>
      </c>
      <c r="AU391" s="206" t="s">
        <v>85</v>
      </c>
      <c r="AV391" s="14" t="s">
        <v>85</v>
      </c>
      <c r="AW391" s="14" t="s">
        <v>32</v>
      </c>
      <c r="AX391" s="14" t="s">
        <v>76</v>
      </c>
      <c r="AY391" s="206" t="s">
        <v>132</v>
      </c>
    </row>
    <row r="392" s="15" customFormat="1">
      <c r="A392" s="15"/>
      <c r="B392" s="213"/>
      <c r="C392" s="15"/>
      <c r="D392" s="193" t="s">
        <v>144</v>
      </c>
      <c r="E392" s="214" t="s">
        <v>1</v>
      </c>
      <c r="F392" s="215" t="s">
        <v>148</v>
      </c>
      <c r="G392" s="15"/>
      <c r="H392" s="216">
        <v>8</v>
      </c>
      <c r="I392" s="217"/>
      <c r="J392" s="15"/>
      <c r="K392" s="15"/>
      <c r="L392" s="213"/>
      <c r="M392" s="218"/>
      <c r="N392" s="219"/>
      <c r="O392" s="219"/>
      <c r="P392" s="219"/>
      <c r="Q392" s="219"/>
      <c r="R392" s="219"/>
      <c r="S392" s="219"/>
      <c r="T392" s="220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14" t="s">
        <v>144</v>
      </c>
      <c r="AU392" s="214" t="s">
        <v>85</v>
      </c>
      <c r="AV392" s="15" t="s">
        <v>133</v>
      </c>
      <c r="AW392" s="15" t="s">
        <v>32</v>
      </c>
      <c r="AX392" s="15" t="s">
        <v>76</v>
      </c>
      <c r="AY392" s="214" t="s">
        <v>132</v>
      </c>
    </row>
    <row r="393" s="16" customFormat="1">
      <c r="A393" s="16"/>
      <c r="B393" s="221"/>
      <c r="C393" s="16"/>
      <c r="D393" s="193" t="s">
        <v>144</v>
      </c>
      <c r="E393" s="222" t="s">
        <v>1</v>
      </c>
      <c r="F393" s="223" t="s">
        <v>149</v>
      </c>
      <c r="G393" s="16"/>
      <c r="H393" s="224">
        <v>8</v>
      </c>
      <c r="I393" s="225"/>
      <c r="J393" s="16"/>
      <c r="K393" s="16"/>
      <c r="L393" s="221"/>
      <c r="M393" s="226"/>
      <c r="N393" s="227"/>
      <c r="O393" s="227"/>
      <c r="P393" s="227"/>
      <c r="Q393" s="227"/>
      <c r="R393" s="227"/>
      <c r="S393" s="227"/>
      <c r="T393" s="228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22" t="s">
        <v>144</v>
      </c>
      <c r="AU393" s="222" t="s">
        <v>85</v>
      </c>
      <c r="AV393" s="16" t="s">
        <v>140</v>
      </c>
      <c r="AW393" s="16" t="s">
        <v>32</v>
      </c>
      <c r="AX393" s="16" t="s">
        <v>83</v>
      </c>
      <c r="AY393" s="222" t="s">
        <v>132</v>
      </c>
    </row>
    <row r="394" s="2" customFormat="1" ht="21.75" customHeight="1">
      <c r="A394" s="38"/>
      <c r="B394" s="179"/>
      <c r="C394" s="230" t="s">
        <v>424</v>
      </c>
      <c r="D394" s="230" t="s">
        <v>412</v>
      </c>
      <c r="E394" s="231" t="s">
        <v>425</v>
      </c>
      <c r="F394" s="232" t="s">
        <v>426</v>
      </c>
      <c r="G394" s="233" t="s">
        <v>179</v>
      </c>
      <c r="H394" s="234">
        <v>8</v>
      </c>
      <c r="I394" s="235"/>
      <c r="J394" s="236">
        <f>ROUND(I394*H394,2)</f>
        <v>0</v>
      </c>
      <c r="K394" s="232" t="s">
        <v>139</v>
      </c>
      <c r="L394" s="237"/>
      <c r="M394" s="238" t="s">
        <v>1</v>
      </c>
      <c r="N394" s="239" t="s">
        <v>41</v>
      </c>
      <c r="O394" s="77"/>
      <c r="P394" s="189">
        <f>O394*H394</f>
        <v>0</v>
      </c>
      <c r="Q394" s="189">
        <v>0.00021000000000000001</v>
      </c>
      <c r="R394" s="189">
        <f>Q394*H394</f>
        <v>0.0016800000000000001</v>
      </c>
      <c r="S394" s="189">
        <v>0</v>
      </c>
      <c r="T394" s="19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191" t="s">
        <v>427</v>
      </c>
      <c r="AT394" s="191" t="s">
        <v>412</v>
      </c>
      <c r="AU394" s="191" t="s">
        <v>85</v>
      </c>
      <c r="AY394" s="19" t="s">
        <v>132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83</v>
      </c>
      <c r="BK394" s="192">
        <f>ROUND(I394*H394,2)</f>
        <v>0</v>
      </c>
      <c r="BL394" s="19" t="s">
        <v>427</v>
      </c>
      <c r="BM394" s="191" t="s">
        <v>428</v>
      </c>
    </row>
    <row r="395" s="2" customFormat="1">
      <c r="A395" s="38"/>
      <c r="B395" s="39"/>
      <c r="C395" s="38"/>
      <c r="D395" s="193" t="s">
        <v>142</v>
      </c>
      <c r="E395" s="38"/>
      <c r="F395" s="194" t="s">
        <v>426</v>
      </c>
      <c r="G395" s="38"/>
      <c r="H395" s="38"/>
      <c r="I395" s="195"/>
      <c r="J395" s="38"/>
      <c r="K395" s="38"/>
      <c r="L395" s="39"/>
      <c r="M395" s="196"/>
      <c r="N395" s="197"/>
      <c r="O395" s="77"/>
      <c r="P395" s="77"/>
      <c r="Q395" s="77"/>
      <c r="R395" s="77"/>
      <c r="S395" s="77"/>
      <c r="T395" s="78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9" t="s">
        <v>142</v>
      </c>
      <c r="AU395" s="19" t="s">
        <v>85</v>
      </c>
    </row>
    <row r="396" s="2" customFormat="1">
      <c r="A396" s="38"/>
      <c r="B396" s="179"/>
      <c r="C396" s="180" t="s">
        <v>429</v>
      </c>
      <c r="D396" s="180" t="s">
        <v>135</v>
      </c>
      <c r="E396" s="181" t="s">
        <v>430</v>
      </c>
      <c r="F396" s="182" t="s">
        <v>431</v>
      </c>
      <c r="G396" s="183" t="s">
        <v>202</v>
      </c>
      <c r="H396" s="184">
        <v>8</v>
      </c>
      <c r="I396" s="185"/>
      <c r="J396" s="186">
        <f>ROUND(I396*H396,2)</f>
        <v>0</v>
      </c>
      <c r="K396" s="182" t="s">
        <v>139</v>
      </c>
      <c r="L396" s="39"/>
      <c r="M396" s="187" t="s">
        <v>1</v>
      </c>
      <c r="N396" s="188" t="s">
        <v>41</v>
      </c>
      <c r="O396" s="77"/>
      <c r="P396" s="189">
        <f>O396*H396</f>
        <v>0</v>
      </c>
      <c r="Q396" s="189">
        <v>0</v>
      </c>
      <c r="R396" s="189">
        <f>Q396*H396</f>
        <v>0</v>
      </c>
      <c r="S396" s="189">
        <v>0</v>
      </c>
      <c r="T396" s="19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191" t="s">
        <v>419</v>
      </c>
      <c r="AT396" s="191" t="s">
        <v>135</v>
      </c>
      <c r="AU396" s="191" t="s">
        <v>85</v>
      </c>
      <c r="AY396" s="19" t="s">
        <v>132</v>
      </c>
      <c r="BE396" s="192">
        <f>IF(N396="základní",J396,0)</f>
        <v>0</v>
      </c>
      <c r="BF396" s="192">
        <f>IF(N396="snížená",J396,0)</f>
        <v>0</v>
      </c>
      <c r="BG396" s="192">
        <f>IF(N396="zákl. přenesená",J396,0)</f>
        <v>0</v>
      </c>
      <c r="BH396" s="192">
        <f>IF(N396="sníž. přenesená",J396,0)</f>
        <v>0</v>
      </c>
      <c r="BI396" s="192">
        <f>IF(N396="nulová",J396,0)</f>
        <v>0</v>
      </c>
      <c r="BJ396" s="19" t="s">
        <v>83</v>
      </c>
      <c r="BK396" s="192">
        <f>ROUND(I396*H396,2)</f>
        <v>0</v>
      </c>
      <c r="BL396" s="19" t="s">
        <v>419</v>
      </c>
      <c r="BM396" s="191" t="s">
        <v>432</v>
      </c>
    </row>
    <row r="397" s="2" customFormat="1">
      <c r="A397" s="38"/>
      <c r="B397" s="39"/>
      <c r="C397" s="38"/>
      <c r="D397" s="193" t="s">
        <v>142</v>
      </c>
      <c r="E397" s="38"/>
      <c r="F397" s="194" t="s">
        <v>433</v>
      </c>
      <c r="G397" s="38"/>
      <c r="H397" s="38"/>
      <c r="I397" s="195"/>
      <c r="J397" s="38"/>
      <c r="K397" s="38"/>
      <c r="L397" s="39"/>
      <c r="M397" s="196"/>
      <c r="N397" s="197"/>
      <c r="O397" s="77"/>
      <c r="P397" s="77"/>
      <c r="Q397" s="77"/>
      <c r="R397" s="77"/>
      <c r="S397" s="77"/>
      <c r="T397" s="78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9" t="s">
        <v>142</v>
      </c>
      <c r="AU397" s="19" t="s">
        <v>85</v>
      </c>
    </row>
    <row r="398" s="13" customFormat="1">
      <c r="A398" s="13"/>
      <c r="B398" s="198"/>
      <c r="C398" s="13"/>
      <c r="D398" s="193" t="s">
        <v>144</v>
      </c>
      <c r="E398" s="199" t="s">
        <v>1</v>
      </c>
      <c r="F398" s="200" t="s">
        <v>434</v>
      </c>
      <c r="G398" s="13"/>
      <c r="H398" s="199" t="s">
        <v>1</v>
      </c>
      <c r="I398" s="201"/>
      <c r="J398" s="13"/>
      <c r="K398" s="13"/>
      <c r="L398" s="198"/>
      <c r="M398" s="202"/>
      <c r="N398" s="203"/>
      <c r="O398" s="203"/>
      <c r="P398" s="203"/>
      <c r="Q398" s="203"/>
      <c r="R398" s="203"/>
      <c r="S398" s="203"/>
      <c r="T398" s="20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199" t="s">
        <v>144</v>
      </c>
      <c r="AU398" s="199" t="s">
        <v>85</v>
      </c>
      <c r="AV398" s="13" t="s">
        <v>83</v>
      </c>
      <c r="AW398" s="13" t="s">
        <v>32</v>
      </c>
      <c r="AX398" s="13" t="s">
        <v>76</v>
      </c>
      <c r="AY398" s="199" t="s">
        <v>132</v>
      </c>
    </row>
    <row r="399" s="14" customFormat="1">
      <c r="A399" s="14"/>
      <c r="B399" s="205"/>
      <c r="C399" s="14"/>
      <c r="D399" s="193" t="s">
        <v>144</v>
      </c>
      <c r="E399" s="206" t="s">
        <v>1</v>
      </c>
      <c r="F399" s="207" t="s">
        <v>423</v>
      </c>
      <c r="G399" s="14"/>
      <c r="H399" s="208">
        <v>8</v>
      </c>
      <c r="I399" s="209"/>
      <c r="J399" s="14"/>
      <c r="K399" s="14"/>
      <c r="L399" s="205"/>
      <c r="M399" s="210"/>
      <c r="N399" s="211"/>
      <c r="O399" s="211"/>
      <c r="P399" s="211"/>
      <c r="Q399" s="211"/>
      <c r="R399" s="211"/>
      <c r="S399" s="211"/>
      <c r="T399" s="21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06" t="s">
        <v>144</v>
      </c>
      <c r="AU399" s="206" t="s">
        <v>85</v>
      </c>
      <c r="AV399" s="14" t="s">
        <v>85</v>
      </c>
      <c r="AW399" s="14" t="s">
        <v>32</v>
      </c>
      <c r="AX399" s="14" t="s">
        <v>76</v>
      </c>
      <c r="AY399" s="206" t="s">
        <v>132</v>
      </c>
    </row>
    <row r="400" s="15" customFormat="1">
      <c r="A400" s="15"/>
      <c r="B400" s="213"/>
      <c r="C400" s="15"/>
      <c r="D400" s="193" t="s">
        <v>144</v>
      </c>
      <c r="E400" s="214" t="s">
        <v>1</v>
      </c>
      <c r="F400" s="215" t="s">
        <v>148</v>
      </c>
      <c r="G400" s="15"/>
      <c r="H400" s="216">
        <v>8</v>
      </c>
      <c r="I400" s="217"/>
      <c r="J400" s="15"/>
      <c r="K400" s="15"/>
      <c r="L400" s="213"/>
      <c r="M400" s="218"/>
      <c r="N400" s="219"/>
      <c r="O400" s="219"/>
      <c r="P400" s="219"/>
      <c r="Q400" s="219"/>
      <c r="R400" s="219"/>
      <c r="S400" s="219"/>
      <c r="T400" s="22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14" t="s">
        <v>144</v>
      </c>
      <c r="AU400" s="214" t="s">
        <v>85</v>
      </c>
      <c r="AV400" s="15" t="s">
        <v>133</v>
      </c>
      <c r="AW400" s="15" t="s">
        <v>32</v>
      </c>
      <c r="AX400" s="15" t="s">
        <v>76</v>
      </c>
      <c r="AY400" s="214" t="s">
        <v>132</v>
      </c>
    </row>
    <row r="401" s="16" customFormat="1">
      <c r="A401" s="16"/>
      <c r="B401" s="221"/>
      <c r="C401" s="16"/>
      <c r="D401" s="193" t="s">
        <v>144</v>
      </c>
      <c r="E401" s="222" t="s">
        <v>1</v>
      </c>
      <c r="F401" s="223" t="s">
        <v>149</v>
      </c>
      <c r="G401" s="16"/>
      <c r="H401" s="224">
        <v>8</v>
      </c>
      <c r="I401" s="225"/>
      <c r="J401" s="16"/>
      <c r="K401" s="16"/>
      <c r="L401" s="221"/>
      <c r="M401" s="226"/>
      <c r="N401" s="227"/>
      <c r="O401" s="227"/>
      <c r="P401" s="227"/>
      <c r="Q401" s="227"/>
      <c r="R401" s="227"/>
      <c r="S401" s="227"/>
      <c r="T401" s="228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22" t="s">
        <v>144</v>
      </c>
      <c r="AU401" s="222" t="s">
        <v>85</v>
      </c>
      <c r="AV401" s="16" t="s">
        <v>140</v>
      </c>
      <c r="AW401" s="16" t="s">
        <v>32</v>
      </c>
      <c r="AX401" s="16" t="s">
        <v>83</v>
      </c>
      <c r="AY401" s="222" t="s">
        <v>132</v>
      </c>
    </row>
    <row r="402" s="12" customFormat="1" ht="25.92" customHeight="1">
      <c r="A402" s="12"/>
      <c r="B402" s="166"/>
      <c r="C402" s="12"/>
      <c r="D402" s="167" t="s">
        <v>75</v>
      </c>
      <c r="E402" s="168" t="s">
        <v>435</v>
      </c>
      <c r="F402" s="168" t="s">
        <v>436</v>
      </c>
      <c r="G402" s="12"/>
      <c r="H402" s="12"/>
      <c r="I402" s="169"/>
      <c r="J402" s="170">
        <f>BK402</f>
        <v>0</v>
      </c>
      <c r="K402" s="12"/>
      <c r="L402" s="166"/>
      <c r="M402" s="171"/>
      <c r="N402" s="172"/>
      <c r="O402" s="172"/>
      <c r="P402" s="173">
        <f>SUM(P403:P410)</f>
        <v>0</v>
      </c>
      <c r="Q402" s="172"/>
      <c r="R402" s="173">
        <f>SUM(R403:R410)</f>
        <v>0</v>
      </c>
      <c r="S402" s="172"/>
      <c r="T402" s="174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167" t="s">
        <v>140</v>
      </c>
      <c r="AT402" s="175" t="s">
        <v>75</v>
      </c>
      <c r="AU402" s="175" t="s">
        <v>76</v>
      </c>
      <c r="AY402" s="167" t="s">
        <v>132</v>
      </c>
      <c r="BK402" s="176">
        <f>SUM(BK403:BK410)</f>
        <v>0</v>
      </c>
    </row>
    <row r="403" s="2" customFormat="1" ht="16.5" customHeight="1">
      <c r="A403" s="38"/>
      <c r="B403" s="179"/>
      <c r="C403" s="180" t="s">
        <v>437</v>
      </c>
      <c r="D403" s="180" t="s">
        <v>135</v>
      </c>
      <c r="E403" s="181" t="s">
        <v>438</v>
      </c>
      <c r="F403" s="182" t="s">
        <v>439</v>
      </c>
      <c r="G403" s="183" t="s">
        <v>440</v>
      </c>
      <c r="H403" s="184">
        <v>38</v>
      </c>
      <c r="I403" s="185"/>
      <c r="J403" s="186">
        <f>ROUND(I403*H403,2)</f>
        <v>0</v>
      </c>
      <c r="K403" s="182" t="s">
        <v>139</v>
      </c>
      <c r="L403" s="39"/>
      <c r="M403" s="187" t="s">
        <v>1</v>
      </c>
      <c r="N403" s="188" t="s">
        <v>41</v>
      </c>
      <c r="O403" s="77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191" t="s">
        <v>441</v>
      </c>
      <c r="AT403" s="191" t="s">
        <v>135</v>
      </c>
      <c r="AU403" s="191" t="s">
        <v>83</v>
      </c>
      <c r="AY403" s="19" t="s">
        <v>132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83</v>
      </c>
      <c r="BK403" s="192">
        <f>ROUND(I403*H403,2)</f>
        <v>0</v>
      </c>
      <c r="BL403" s="19" t="s">
        <v>441</v>
      </c>
      <c r="BM403" s="191" t="s">
        <v>442</v>
      </c>
    </row>
    <row r="404" s="2" customFormat="1">
      <c r="A404" s="38"/>
      <c r="B404" s="39"/>
      <c r="C404" s="38"/>
      <c r="D404" s="193" t="s">
        <v>142</v>
      </c>
      <c r="E404" s="38"/>
      <c r="F404" s="194" t="s">
        <v>443</v>
      </c>
      <c r="G404" s="38"/>
      <c r="H404" s="38"/>
      <c r="I404" s="195"/>
      <c r="J404" s="38"/>
      <c r="K404" s="38"/>
      <c r="L404" s="39"/>
      <c r="M404" s="196"/>
      <c r="N404" s="197"/>
      <c r="O404" s="77"/>
      <c r="P404" s="77"/>
      <c r="Q404" s="77"/>
      <c r="R404" s="77"/>
      <c r="S404" s="77"/>
      <c r="T404" s="78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9" t="s">
        <v>142</v>
      </c>
      <c r="AU404" s="19" t="s">
        <v>83</v>
      </c>
    </row>
    <row r="405" s="13" customFormat="1">
      <c r="A405" s="13"/>
      <c r="B405" s="198"/>
      <c r="C405" s="13"/>
      <c r="D405" s="193" t="s">
        <v>144</v>
      </c>
      <c r="E405" s="199" t="s">
        <v>1</v>
      </c>
      <c r="F405" s="200" t="s">
        <v>444</v>
      </c>
      <c r="G405" s="13"/>
      <c r="H405" s="199" t="s">
        <v>1</v>
      </c>
      <c r="I405" s="201"/>
      <c r="J405" s="13"/>
      <c r="K405" s="13"/>
      <c r="L405" s="198"/>
      <c r="M405" s="202"/>
      <c r="N405" s="203"/>
      <c r="O405" s="203"/>
      <c r="P405" s="203"/>
      <c r="Q405" s="203"/>
      <c r="R405" s="203"/>
      <c r="S405" s="203"/>
      <c r="T405" s="20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199" t="s">
        <v>144</v>
      </c>
      <c r="AU405" s="199" t="s">
        <v>83</v>
      </c>
      <c r="AV405" s="13" t="s">
        <v>83</v>
      </c>
      <c r="AW405" s="13" t="s">
        <v>32</v>
      </c>
      <c r="AX405" s="13" t="s">
        <v>76</v>
      </c>
      <c r="AY405" s="199" t="s">
        <v>132</v>
      </c>
    </row>
    <row r="406" s="14" customFormat="1">
      <c r="A406" s="14"/>
      <c r="B406" s="205"/>
      <c r="C406" s="14"/>
      <c r="D406" s="193" t="s">
        <v>144</v>
      </c>
      <c r="E406" s="206" t="s">
        <v>1</v>
      </c>
      <c r="F406" s="207" t="s">
        <v>445</v>
      </c>
      <c r="G406" s="14"/>
      <c r="H406" s="208">
        <v>14</v>
      </c>
      <c r="I406" s="209"/>
      <c r="J406" s="14"/>
      <c r="K406" s="14"/>
      <c r="L406" s="205"/>
      <c r="M406" s="210"/>
      <c r="N406" s="211"/>
      <c r="O406" s="211"/>
      <c r="P406" s="211"/>
      <c r="Q406" s="211"/>
      <c r="R406" s="211"/>
      <c r="S406" s="211"/>
      <c r="T406" s="212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06" t="s">
        <v>144</v>
      </c>
      <c r="AU406" s="206" t="s">
        <v>83</v>
      </c>
      <c r="AV406" s="14" t="s">
        <v>85</v>
      </c>
      <c r="AW406" s="14" t="s">
        <v>32</v>
      </c>
      <c r="AX406" s="14" t="s">
        <v>76</v>
      </c>
      <c r="AY406" s="206" t="s">
        <v>132</v>
      </c>
    </row>
    <row r="407" s="13" customFormat="1">
      <c r="A407" s="13"/>
      <c r="B407" s="198"/>
      <c r="C407" s="13"/>
      <c r="D407" s="193" t="s">
        <v>144</v>
      </c>
      <c r="E407" s="199" t="s">
        <v>1</v>
      </c>
      <c r="F407" s="200" t="s">
        <v>446</v>
      </c>
      <c r="G407" s="13"/>
      <c r="H407" s="199" t="s">
        <v>1</v>
      </c>
      <c r="I407" s="201"/>
      <c r="J407" s="13"/>
      <c r="K407" s="13"/>
      <c r="L407" s="198"/>
      <c r="M407" s="202"/>
      <c r="N407" s="203"/>
      <c r="O407" s="203"/>
      <c r="P407" s="203"/>
      <c r="Q407" s="203"/>
      <c r="R407" s="203"/>
      <c r="S407" s="203"/>
      <c r="T407" s="20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199" t="s">
        <v>144</v>
      </c>
      <c r="AU407" s="199" t="s">
        <v>83</v>
      </c>
      <c r="AV407" s="13" t="s">
        <v>83</v>
      </c>
      <c r="AW407" s="13" t="s">
        <v>32</v>
      </c>
      <c r="AX407" s="13" t="s">
        <v>76</v>
      </c>
      <c r="AY407" s="199" t="s">
        <v>132</v>
      </c>
    </row>
    <row r="408" s="14" customFormat="1">
      <c r="A408" s="14"/>
      <c r="B408" s="205"/>
      <c r="C408" s="14"/>
      <c r="D408" s="193" t="s">
        <v>144</v>
      </c>
      <c r="E408" s="206" t="s">
        <v>1</v>
      </c>
      <c r="F408" s="207" t="s">
        <v>447</v>
      </c>
      <c r="G408" s="14"/>
      <c r="H408" s="208">
        <v>24</v>
      </c>
      <c r="I408" s="209"/>
      <c r="J408" s="14"/>
      <c r="K408" s="14"/>
      <c r="L408" s="205"/>
      <c r="M408" s="210"/>
      <c r="N408" s="211"/>
      <c r="O408" s="211"/>
      <c r="P408" s="211"/>
      <c r="Q408" s="211"/>
      <c r="R408" s="211"/>
      <c r="S408" s="211"/>
      <c r="T408" s="21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06" t="s">
        <v>144</v>
      </c>
      <c r="AU408" s="206" t="s">
        <v>83</v>
      </c>
      <c r="AV408" s="14" t="s">
        <v>85</v>
      </c>
      <c r="AW408" s="14" t="s">
        <v>32</v>
      </c>
      <c r="AX408" s="14" t="s">
        <v>76</v>
      </c>
      <c r="AY408" s="206" t="s">
        <v>132</v>
      </c>
    </row>
    <row r="409" s="15" customFormat="1">
      <c r="A409" s="15"/>
      <c r="B409" s="213"/>
      <c r="C409" s="15"/>
      <c r="D409" s="193" t="s">
        <v>144</v>
      </c>
      <c r="E409" s="214" t="s">
        <v>1</v>
      </c>
      <c r="F409" s="215" t="s">
        <v>148</v>
      </c>
      <c r="G409" s="15"/>
      <c r="H409" s="216">
        <v>38</v>
      </c>
      <c r="I409" s="217"/>
      <c r="J409" s="15"/>
      <c r="K409" s="15"/>
      <c r="L409" s="213"/>
      <c r="M409" s="218"/>
      <c r="N409" s="219"/>
      <c r="O409" s="219"/>
      <c r="P409" s="219"/>
      <c r="Q409" s="219"/>
      <c r="R409" s="219"/>
      <c r="S409" s="219"/>
      <c r="T409" s="220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14" t="s">
        <v>144</v>
      </c>
      <c r="AU409" s="214" t="s">
        <v>83</v>
      </c>
      <c r="AV409" s="15" t="s">
        <v>133</v>
      </c>
      <c r="AW409" s="15" t="s">
        <v>32</v>
      </c>
      <c r="AX409" s="15" t="s">
        <v>76</v>
      </c>
      <c r="AY409" s="214" t="s">
        <v>132</v>
      </c>
    </row>
    <row r="410" s="16" customFormat="1">
      <c r="A410" s="16"/>
      <c r="B410" s="221"/>
      <c r="C410" s="16"/>
      <c r="D410" s="193" t="s">
        <v>144</v>
      </c>
      <c r="E410" s="222" t="s">
        <v>1</v>
      </c>
      <c r="F410" s="223" t="s">
        <v>149</v>
      </c>
      <c r="G410" s="16"/>
      <c r="H410" s="224">
        <v>38</v>
      </c>
      <c r="I410" s="225"/>
      <c r="J410" s="16"/>
      <c r="K410" s="16"/>
      <c r="L410" s="221"/>
      <c r="M410" s="240"/>
      <c r="N410" s="241"/>
      <c r="O410" s="241"/>
      <c r="P410" s="241"/>
      <c r="Q410" s="241"/>
      <c r="R410" s="241"/>
      <c r="S410" s="241"/>
      <c r="T410" s="242"/>
      <c r="U410" s="16"/>
      <c r="V410" s="16"/>
      <c r="W410" s="16"/>
      <c r="X410" s="16"/>
      <c r="Y410" s="16"/>
      <c r="Z410" s="16"/>
      <c r="AA410" s="16"/>
      <c r="AB410" s="16"/>
      <c r="AC410" s="16"/>
      <c r="AD410" s="16"/>
      <c r="AE410" s="16"/>
      <c r="AT410" s="222" t="s">
        <v>144</v>
      </c>
      <c r="AU410" s="222" t="s">
        <v>83</v>
      </c>
      <c r="AV410" s="16" t="s">
        <v>140</v>
      </c>
      <c r="AW410" s="16" t="s">
        <v>32</v>
      </c>
      <c r="AX410" s="16" t="s">
        <v>83</v>
      </c>
      <c r="AY410" s="222" t="s">
        <v>132</v>
      </c>
    </row>
    <row r="411" s="2" customFormat="1" ht="6.96" customHeight="1">
      <c r="A411" s="38"/>
      <c r="B411" s="60"/>
      <c r="C411" s="61"/>
      <c r="D411" s="61"/>
      <c r="E411" s="61"/>
      <c r="F411" s="61"/>
      <c r="G411" s="61"/>
      <c r="H411" s="61"/>
      <c r="I411" s="61"/>
      <c r="J411" s="61"/>
      <c r="K411" s="61"/>
      <c r="L411" s="39"/>
      <c r="M411" s="38"/>
      <c r="O411" s="38"/>
      <c r="P411" s="38"/>
      <c r="Q411" s="38"/>
      <c r="R411" s="38"/>
      <c r="S411" s="38"/>
      <c r="T411" s="38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</row>
  </sheetData>
  <autoFilter ref="C132:K41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1:H121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1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448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ROUND(J123,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ROUND((SUM(BE123:BE134)),  2)</f>
        <v>0</v>
      </c>
      <c r="G35" s="38"/>
      <c r="H35" s="38"/>
      <c r="I35" s="136">
        <v>0.20999999999999999</v>
      </c>
      <c r="J35" s="135">
        <f>ROUND(((SUM(BE123:BE134))*I35),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ROUND((SUM(BF123:BF134)),  2)</f>
        <v>0</v>
      </c>
      <c r="G36" s="38"/>
      <c r="H36" s="38"/>
      <c r="I36" s="136">
        <v>0.14999999999999999</v>
      </c>
      <c r="J36" s="135">
        <f>ROUND(((SUM(BF123:BF134))*I36),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ROUND((SUM(BG123:BG134)),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ROUND((SUM(BH123:BH134)),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ROUND((SUM(BI123:BI134)),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1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VRN - Vedlejší rozpočtové náklady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J123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448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449</v>
      </c>
      <c r="E100" s="154"/>
      <c r="F100" s="154"/>
      <c r="G100" s="154"/>
      <c r="H100" s="154"/>
      <c r="I100" s="154"/>
      <c r="J100" s="155">
        <f>J125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450</v>
      </c>
      <c r="E101" s="154"/>
      <c r="F101" s="154"/>
      <c r="G101" s="154"/>
      <c r="H101" s="154"/>
      <c r="I101" s="154"/>
      <c r="J101" s="155">
        <f>J128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117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38"/>
      <c r="D111" s="38"/>
      <c r="E111" s="129" t="str">
        <f>E7</f>
        <v xml:space="preserve">BÝVALÝ AUGUSTINIÁNSKÝ KLÁŠTER  VE ŠTERNBERKU, PROJEKT OBNOVY A ZÁCHRANY 2020 - ETAPA Č. 1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2"/>
      <c r="C112" s="32" t="s">
        <v>95</v>
      </c>
      <c r="L112" s="22"/>
    </row>
    <row r="113" s="2" customFormat="1" ht="16.5" customHeight="1">
      <c r="A113" s="38"/>
      <c r="B113" s="39"/>
      <c r="C113" s="38"/>
      <c r="D113" s="38"/>
      <c r="E113" s="129" t="s">
        <v>96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E11</f>
        <v>VRN - Vedlejší rozpočtové náklady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F14</f>
        <v>Šternberk</v>
      </c>
      <c r="G117" s="38"/>
      <c r="H117" s="38"/>
      <c r="I117" s="32" t="s">
        <v>22</v>
      </c>
      <c r="J117" s="69" t="str">
        <f>IF(J14="","",J14)</f>
        <v>3. 11. 2020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38"/>
      <c r="E119" s="38"/>
      <c r="F119" s="27" t="str">
        <f>E17</f>
        <v>Město Šternberk</v>
      </c>
      <c r="G119" s="38"/>
      <c r="H119" s="38"/>
      <c r="I119" s="32" t="s">
        <v>30</v>
      </c>
      <c r="J119" s="36" t="str">
        <f>E23</f>
        <v>Atelier Polách &amp; Bravenec s.r.o.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IF(E20="","",E20)</f>
        <v>Vyplň údaj</v>
      </c>
      <c r="G120" s="38"/>
      <c r="H120" s="38"/>
      <c r="I120" s="32" t="s">
        <v>33</v>
      </c>
      <c r="J120" s="36" t="str">
        <f>E26</f>
        <v>Zdeněk Závodník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118</v>
      </c>
      <c r="D122" s="159" t="s">
        <v>61</v>
      </c>
      <c r="E122" s="159" t="s">
        <v>57</v>
      </c>
      <c r="F122" s="159" t="s">
        <v>58</v>
      </c>
      <c r="G122" s="159" t="s">
        <v>119</v>
      </c>
      <c r="H122" s="159" t="s">
        <v>120</v>
      </c>
      <c r="I122" s="159" t="s">
        <v>121</v>
      </c>
      <c r="J122" s="159" t="s">
        <v>101</v>
      </c>
      <c r="K122" s="160" t="s">
        <v>122</v>
      </c>
      <c r="L122" s="161"/>
      <c r="M122" s="86" t="s">
        <v>1</v>
      </c>
      <c r="N122" s="87" t="s">
        <v>40</v>
      </c>
      <c r="O122" s="87" t="s">
        <v>123</v>
      </c>
      <c r="P122" s="87" t="s">
        <v>124</v>
      </c>
      <c r="Q122" s="87" t="s">
        <v>125</v>
      </c>
      <c r="R122" s="87" t="s">
        <v>126</v>
      </c>
      <c r="S122" s="87" t="s">
        <v>127</v>
      </c>
      <c r="T122" s="88" t="s">
        <v>128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3" t="s">
        <v>129</v>
      </c>
      <c r="D123" s="38"/>
      <c r="E123" s="38"/>
      <c r="F123" s="38"/>
      <c r="G123" s="38"/>
      <c r="H123" s="38"/>
      <c r="I123" s="38"/>
      <c r="J123" s="162">
        <f>BK123</f>
        <v>0</v>
      </c>
      <c r="K123" s="38"/>
      <c r="L123" s="39"/>
      <c r="M123" s="89"/>
      <c r="N123" s="73"/>
      <c r="O123" s="90"/>
      <c r="P123" s="163">
        <f>P124</f>
        <v>0</v>
      </c>
      <c r="Q123" s="90"/>
      <c r="R123" s="163">
        <f>R124</f>
        <v>0</v>
      </c>
      <c r="S123" s="90"/>
      <c r="T123" s="164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75</v>
      </c>
      <c r="AU123" s="19" t="s">
        <v>103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75</v>
      </c>
      <c r="E124" s="168" t="s">
        <v>91</v>
      </c>
      <c r="F124" s="168" t="s">
        <v>92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P125+P128</f>
        <v>0</v>
      </c>
      <c r="Q124" s="172"/>
      <c r="R124" s="173">
        <f>R125+R128</f>
        <v>0</v>
      </c>
      <c r="S124" s="172"/>
      <c r="T124" s="174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176</v>
      </c>
      <c r="AT124" s="175" t="s">
        <v>75</v>
      </c>
      <c r="AU124" s="175" t="s">
        <v>76</v>
      </c>
      <c r="AY124" s="167" t="s">
        <v>132</v>
      </c>
      <c r="BK124" s="176">
        <f>BK125+BK128</f>
        <v>0</v>
      </c>
    </row>
    <row r="125" s="12" customFormat="1" ht="22.8" customHeight="1">
      <c r="A125" s="12"/>
      <c r="B125" s="166"/>
      <c r="C125" s="12"/>
      <c r="D125" s="167" t="s">
        <v>75</v>
      </c>
      <c r="E125" s="177" t="s">
        <v>451</v>
      </c>
      <c r="F125" s="177" t="s">
        <v>452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SUM(P126:P127)</f>
        <v>0</v>
      </c>
      <c r="Q125" s="172"/>
      <c r="R125" s="173">
        <f>SUM(R126:R127)</f>
        <v>0</v>
      </c>
      <c r="S125" s="172"/>
      <c r="T125" s="17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176</v>
      </c>
      <c r="AT125" s="175" t="s">
        <v>75</v>
      </c>
      <c r="AU125" s="175" t="s">
        <v>83</v>
      </c>
      <c r="AY125" s="167" t="s">
        <v>132</v>
      </c>
      <c r="BK125" s="176">
        <f>SUM(BK126:BK127)</f>
        <v>0</v>
      </c>
    </row>
    <row r="126" s="2" customFormat="1" ht="16.5" customHeight="1">
      <c r="A126" s="38"/>
      <c r="B126" s="179"/>
      <c r="C126" s="180" t="s">
        <v>83</v>
      </c>
      <c r="D126" s="180" t="s">
        <v>135</v>
      </c>
      <c r="E126" s="181" t="s">
        <v>453</v>
      </c>
      <c r="F126" s="182" t="s">
        <v>454</v>
      </c>
      <c r="G126" s="183" t="s">
        <v>179</v>
      </c>
      <c r="H126" s="184">
        <v>1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41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455</v>
      </c>
      <c r="AT126" s="191" t="s">
        <v>135</v>
      </c>
      <c r="AU126" s="191" t="s">
        <v>85</v>
      </c>
      <c r="AY126" s="19" t="s">
        <v>132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83</v>
      </c>
      <c r="BK126" s="192">
        <f>ROUND(I126*H126,2)</f>
        <v>0</v>
      </c>
      <c r="BL126" s="19" t="s">
        <v>455</v>
      </c>
      <c r="BM126" s="191" t="s">
        <v>456</v>
      </c>
    </row>
    <row r="127" s="2" customFormat="1">
      <c r="A127" s="38"/>
      <c r="B127" s="39"/>
      <c r="C127" s="38"/>
      <c r="D127" s="193" t="s">
        <v>142</v>
      </c>
      <c r="E127" s="38"/>
      <c r="F127" s="194" t="s">
        <v>454</v>
      </c>
      <c r="G127" s="38"/>
      <c r="H127" s="38"/>
      <c r="I127" s="195"/>
      <c r="J127" s="38"/>
      <c r="K127" s="38"/>
      <c r="L127" s="39"/>
      <c r="M127" s="196"/>
      <c r="N127" s="197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142</v>
      </c>
      <c r="AU127" s="19" t="s">
        <v>85</v>
      </c>
    </row>
    <row r="128" s="12" customFormat="1" ht="22.8" customHeight="1">
      <c r="A128" s="12"/>
      <c r="B128" s="166"/>
      <c r="C128" s="12"/>
      <c r="D128" s="167" t="s">
        <v>75</v>
      </c>
      <c r="E128" s="177" t="s">
        <v>457</v>
      </c>
      <c r="F128" s="177" t="s">
        <v>458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SUM(P129:P134)</f>
        <v>0</v>
      </c>
      <c r="Q128" s="172"/>
      <c r="R128" s="173">
        <f>SUM(R129:R134)</f>
        <v>0</v>
      </c>
      <c r="S128" s="172"/>
      <c r="T128" s="174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176</v>
      </c>
      <c r="AT128" s="175" t="s">
        <v>75</v>
      </c>
      <c r="AU128" s="175" t="s">
        <v>83</v>
      </c>
      <c r="AY128" s="167" t="s">
        <v>132</v>
      </c>
      <c r="BK128" s="176">
        <f>SUM(BK129:BK134)</f>
        <v>0</v>
      </c>
    </row>
    <row r="129" s="2" customFormat="1" ht="16.5" customHeight="1">
      <c r="A129" s="38"/>
      <c r="B129" s="179"/>
      <c r="C129" s="180" t="s">
        <v>85</v>
      </c>
      <c r="D129" s="180" t="s">
        <v>135</v>
      </c>
      <c r="E129" s="181" t="s">
        <v>459</v>
      </c>
      <c r="F129" s="182" t="s">
        <v>458</v>
      </c>
      <c r="G129" s="183" t="s">
        <v>179</v>
      </c>
      <c r="H129" s="184">
        <v>1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41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455</v>
      </c>
      <c r="AT129" s="191" t="s">
        <v>135</v>
      </c>
      <c r="AU129" s="191" t="s">
        <v>85</v>
      </c>
      <c r="AY129" s="19" t="s">
        <v>132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83</v>
      </c>
      <c r="BK129" s="192">
        <f>ROUND(I129*H129,2)</f>
        <v>0</v>
      </c>
      <c r="BL129" s="19" t="s">
        <v>455</v>
      </c>
      <c r="BM129" s="191" t="s">
        <v>460</v>
      </c>
    </row>
    <row r="130" s="2" customFormat="1">
      <c r="A130" s="38"/>
      <c r="B130" s="39"/>
      <c r="C130" s="38"/>
      <c r="D130" s="193" t="s">
        <v>142</v>
      </c>
      <c r="E130" s="38"/>
      <c r="F130" s="194" t="s">
        <v>458</v>
      </c>
      <c r="G130" s="38"/>
      <c r="H130" s="38"/>
      <c r="I130" s="195"/>
      <c r="J130" s="38"/>
      <c r="K130" s="38"/>
      <c r="L130" s="39"/>
      <c r="M130" s="196"/>
      <c r="N130" s="197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142</v>
      </c>
      <c r="AU130" s="19" t="s">
        <v>85</v>
      </c>
    </row>
    <row r="131" s="2" customFormat="1" ht="16.5" customHeight="1">
      <c r="A131" s="38"/>
      <c r="B131" s="179"/>
      <c r="C131" s="180" t="s">
        <v>133</v>
      </c>
      <c r="D131" s="180" t="s">
        <v>135</v>
      </c>
      <c r="E131" s="181" t="s">
        <v>461</v>
      </c>
      <c r="F131" s="182" t="s">
        <v>462</v>
      </c>
      <c r="G131" s="183" t="s">
        <v>179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41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455</v>
      </c>
      <c r="AT131" s="191" t="s">
        <v>135</v>
      </c>
      <c r="AU131" s="191" t="s">
        <v>85</v>
      </c>
      <c r="AY131" s="19" t="s">
        <v>132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83</v>
      </c>
      <c r="BK131" s="192">
        <f>ROUND(I131*H131,2)</f>
        <v>0</v>
      </c>
      <c r="BL131" s="19" t="s">
        <v>455</v>
      </c>
      <c r="BM131" s="191" t="s">
        <v>463</v>
      </c>
    </row>
    <row r="132" s="2" customFormat="1">
      <c r="A132" s="38"/>
      <c r="B132" s="39"/>
      <c r="C132" s="38"/>
      <c r="D132" s="193" t="s">
        <v>142</v>
      </c>
      <c r="E132" s="38"/>
      <c r="F132" s="194" t="s">
        <v>462</v>
      </c>
      <c r="G132" s="38"/>
      <c r="H132" s="38"/>
      <c r="I132" s="195"/>
      <c r="J132" s="38"/>
      <c r="K132" s="38"/>
      <c r="L132" s="39"/>
      <c r="M132" s="196"/>
      <c r="N132" s="197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142</v>
      </c>
      <c r="AU132" s="19" t="s">
        <v>85</v>
      </c>
    </row>
    <row r="133" s="2" customFormat="1" ht="16.5" customHeight="1">
      <c r="A133" s="38"/>
      <c r="B133" s="179"/>
      <c r="C133" s="180" t="s">
        <v>140</v>
      </c>
      <c r="D133" s="180" t="s">
        <v>135</v>
      </c>
      <c r="E133" s="181" t="s">
        <v>464</v>
      </c>
      <c r="F133" s="182" t="s">
        <v>465</v>
      </c>
      <c r="G133" s="183" t="s">
        <v>179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41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455</v>
      </c>
      <c r="AT133" s="191" t="s">
        <v>135</v>
      </c>
      <c r="AU133" s="191" t="s">
        <v>85</v>
      </c>
      <c r="AY133" s="19" t="s">
        <v>132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83</v>
      </c>
      <c r="BK133" s="192">
        <f>ROUND(I133*H133,2)</f>
        <v>0</v>
      </c>
      <c r="BL133" s="19" t="s">
        <v>455</v>
      </c>
      <c r="BM133" s="191" t="s">
        <v>466</v>
      </c>
    </row>
    <row r="134" s="2" customFormat="1">
      <c r="A134" s="38"/>
      <c r="B134" s="39"/>
      <c r="C134" s="38"/>
      <c r="D134" s="193" t="s">
        <v>142</v>
      </c>
      <c r="E134" s="38"/>
      <c r="F134" s="194" t="s">
        <v>465</v>
      </c>
      <c r="G134" s="38"/>
      <c r="H134" s="38"/>
      <c r="I134" s="195"/>
      <c r="J134" s="38"/>
      <c r="K134" s="38"/>
      <c r="L134" s="39"/>
      <c r="M134" s="243"/>
      <c r="N134" s="244"/>
      <c r="O134" s="245"/>
      <c r="P134" s="245"/>
      <c r="Q134" s="245"/>
      <c r="R134" s="245"/>
      <c r="S134" s="245"/>
      <c r="T134" s="246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142</v>
      </c>
      <c r="AU134" s="19" t="s">
        <v>85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ZAVODNIK-PC\PC</dc:creator>
  <cp:lastModifiedBy>ZAVODNIK-PC\PC</cp:lastModifiedBy>
  <dcterms:created xsi:type="dcterms:W3CDTF">2021-02-22T06:20:03Z</dcterms:created>
  <dcterms:modified xsi:type="dcterms:W3CDTF">2021-02-22T06:20:04Z</dcterms:modified>
</cp:coreProperties>
</file>