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Polách\fasáda\OPravaŠT\"/>
    </mc:Choice>
  </mc:AlternateContent>
  <bookViews>
    <workbookView xWindow="0" yWindow="0" windowWidth="0" windowHeight="0"/>
  </bookViews>
  <sheets>
    <sheet name="Rekapitulace stavby" sheetId="1" r:id="rId1"/>
    <sheet name="01 - Architektonicko stav..." sheetId="2" r:id="rId2"/>
    <sheet name="VRN - Vedlejší rozpočtové...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'01 - Architektonicko stav...'!$C$134:$K$508</definedName>
    <definedName name="_xlnm.Print_Area" localSheetId="1">'01 - Architektonicko stav...'!$C$4:$J$76,'01 - Architektonicko stav...'!$C$82:$J$114,'01 - Architektonicko stav...'!$C$120:$K$508</definedName>
    <definedName name="_xlnm.Print_Titles" localSheetId="1">'01 - Architektonicko stav...'!$134:$134</definedName>
    <definedName name="_xlnm._FilterDatabase" localSheetId="2" hidden="1">'VRN - Vedlejší rozpočtové...'!$C$122:$K$134</definedName>
    <definedName name="_xlnm.Print_Area" localSheetId="2">'VRN - Vedlejší rozpočtové...'!$C$4:$J$76,'VRN - Vedlejší rozpočtové...'!$C$82:$J$102,'VRN - Vedlejší rozpočtové...'!$C$108:$K$134</definedName>
    <definedName name="_xlnm.Print_Titles" localSheetId="2">'VRN - Vedlejší rozpočtové...'!$122:$122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T125"/>
  <c r="R126"/>
  <c r="R125"/>
  <c r="P126"/>
  <c r="P125"/>
  <c r="J120"/>
  <c r="J119"/>
  <c r="F119"/>
  <c r="F117"/>
  <c r="E115"/>
  <c r="J94"/>
  <c r="J93"/>
  <c r="F93"/>
  <c r="F91"/>
  <c r="E89"/>
  <c r="J20"/>
  <c r="E20"/>
  <c r="F120"/>
  <c r="J19"/>
  <c r="J14"/>
  <c r="J91"/>
  <c r="E7"/>
  <c r="E111"/>
  <c i="2" r="J39"/>
  <c r="J38"/>
  <c i="1" r="AY96"/>
  <c i="2" r="J37"/>
  <c i="1" r="AX96"/>
  <c i="2" r="BI501"/>
  <c r="BH501"/>
  <c r="BG501"/>
  <c r="BF501"/>
  <c r="T501"/>
  <c r="T500"/>
  <c r="R501"/>
  <c r="R500"/>
  <c r="P501"/>
  <c r="P500"/>
  <c r="BI494"/>
  <c r="BH494"/>
  <c r="BG494"/>
  <c r="BF494"/>
  <c r="T494"/>
  <c r="R494"/>
  <c r="P494"/>
  <c r="BI492"/>
  <c r="BH492"/>
  <c r="BG492"/>
  <c r="BF492"/>
  <c r="T492"/>
  <c r="R492"/>
  <c r="P492"/>
  <c r="BI486"/>
  <c r="BH486"/>
  <c r="BG486"/>
  <c r="BF486"/>
  <c r="T486"/>
  <c r="R486"/>
  <c r="P486"/>
  <c r="BI477"/>
  <c r="BH477"/>
  <c r="BG477"/>
  <c r="BF477"/>
  <c r="T477"/>
  <c r="T470"/>
  <c r="R477"/>
  <c r="R470"/>
  <c r="P477"/>
  <c r="P470"/>
  <c r="BI471"/>
  <c r="BH471"/>
  <c r="BG471"/>
  <c r="BF471"/>
  <c r="T471"/>
  <c r="R471"/>
  <c r="P471"/>
  <c r="BI468"/>
  <c r="BH468"/>
  <c r="BG468"/>
  <c r="BF468"/>
  <c r="T468"/>
  <c r="R468"/>
  <c r="P468"/>
  <c r="BI460"/>
  <c r="BH460"/>
  <c r="BG460"/>
  <c r="BF460"/>
  <c r="T460"/>
  <c r="R460"/>
  <c r="P460"/>
  <c r="BI457"/>
  <c r="BH457"/>
  <c r="BG457"/>
  <c r="BF457"/>
  <c r="T457"/>
  <c r="R457"/>
  <c r="P457"/>
  <c r="BI449"/>
  <c r="BH449"/>
  <c r="BG449"/>
  <c r="BF449"/>
  <c r="T449"/>
  <c r="R449"/>
  <c r="P449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4"/>
  <c r="BH434"/>
  <c r="BG434"/>
  <c r="BF434"/>
  <c r="T434"/>
  <c r="R434"/>
  <c r="P434"/>
  <c r="BI426"/>
  <c r="BH426"/>
  <c r="BG426"/>
  <c r="BF426"/>
  <c r="T426"/>
  <c r="R426"/>
  <c r="P426"/>
  <c r="BI419"/>
  <c r="BH419"/>
  <c r="BG419"/>
  <c r="BF419"/>
  <c r="T419"/>
  <c r="R419"/>
  <c r="P419"/>
  <c r="BI415"/>
  <c r="BH415"/>
  <c r="BG415"/>
  <c r="BF415"/>
  <c r="T415"/>
  <c r="T414"/>
  <c r="R415"/>
  <c r="R414"/>
  <c r="P415"/>
  <c r="P414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398"/>
  <c r="BH398"/>
  <c r="BG398"/>
  <c r="BF398"/>
  <c r="T398"/>
  <c r="R398"/>
  <c r="P398"/>
  <c r="BI386"/>
  <c r="BH386"/>
  <c r="BG386"/>
  <c r="BF386"/>
  <c r="T386"/>
  <c r="R386"/>
  <c r="P386"/>
  <c r="BI377"/>
  <c r="BH377"/>
  <c r="BG377"/>
  <c r="BF377"/>
  <c r="T377"/>
  <c r="R377"/>
  <c r="P377"/>
  <c r="BI368"/>
  <c r="BH368"/>
  <c r="BG368"/>
  <c r="BF368"/>
  <c r="T368"/>
  <c r="R368"/>
  <c r="P368"/>
  <c r="BI361"/>
  <c r="BH361"/>
  <c r="BG361"/>
  <c r="BF361"/>
  <c r="T361"/>
  <c r="R361"/>
  <c r="P361"/>
  <c r="BI355"/>
  <c r="BH355"/>
  <c r="BG355"/>
  <c r="BF355"/>
  <c r="T355"/>
  <c r="R355"/>
  <c r="P355"/>
  <c r="BI346"/>
  <c r="BH346"/>
  <c r="BG346"/>
  <c r="BF346"/>
  <c r="T346"/>
  <c r="R346"/>
  <c r="P346"/>
  <c r="BI334"/>
  <c r="BH334"/>
  <c r="BG334"/>
  <c r="BF334"/>
  <c r="T334"/>
  <c r="R334"/>
  <c r="P334"/>
  <c r="BI327"/>
  <c r="BH327"/>
  <c r="BG327"/>
  <c r="BF327"/>
  <c r="T327"/>
  <c r="R327"/>
  <c r="P327"/>
  <c r="BI321"/>
  <c r="BH321"/>
  <c r="BG321"/>
  <c r="BF321"/>
  <c r="T321"/>
  <c r="R321"/>
  <c r="P321"/>
  <c r="BI314"/>
  <c r="BH314"/>
  <c r="BG314"/>
  <c r="BF314"/>
  <c r="T314"/>
  <c r="R314"/>
  <c r="P314"/>
  <c r="BI307"/>
  <c r="BH307"/>
  <c r="BG307"/>
  <c r="BF307"/>
  <c r="T307"/>
  <c r="R307"/>
  <c r="P307"/>
  <c r="BI301"/>
  <c r="BH301"/>
  <c r="BG301"/>
  <c r="BF301"/>
  <c r="T301"/>
  <c r="R301"/>
  <c r="P301"/>
  <c r="BI294"/>
  <c r="BH294"/>
  <c r="BG294"/>
  <c r="BF294"/>
  <c r="T294"/>
  <c r="R294"/>
  <c r="P294"/>
  <c r="BI286"/>
  <c r="BH286"/>
  <c r="BG286"/>
  <c r="BF286"/>
  <c r="T286"/>
  <c r="R286"/>
  <c r="P286"/>
  <c r="BI279"/>
  <c r="BH279"/>
  <c r="BG279"/>
  <c r="BF279"/>
  <c r="T279"/>
  <c r="R279"/>
  <c r="P279"/>
  <c r="BI272"/>
  <c r="BH272"/>
  <c r="BG272"/>
  <c r="BF272"/>
  <c r="T272"/>
  <c r="R272"/>
  <c r="P272"/>
  <c r="BI265"/>
  <c r="BH265"/>
  <c r="BG265"/>
  <c r="BF265"/>
  <c r="T265"/>
  <c r="R265"/>
  <c r="P265"/>
  <c r="BI257"/>
  <c r="BH257"/>
  <c r="BG257"/>
  <c r="BF257"/>
  <c r="T257"/>
  <c r="R257"/>
  <c r="P257"/>
  <c r="BI250"/>
  <c r="BH250"/>
  <c r="BG250"/>
  <c r="BF250"/>
  <c r="T250"/>
  <c r="R250"/>
  <c r="P250"/>
  <c r="BI240"/>
  <c r="BH240"/>
  <c r="BG240"/>
  <c r="BF240"/>
  <c r="T240"/>
  <c r="R240"/>
  <c r="P240"/>
  <c r="BI232"/>
  <c r="BH232"/>
  <c r="BG232"/>
  <c r="BF232"/>
  <c r="T232"/>
  <c r="R232"/>
  <c r="P232"/>
  <c r="BI223"/>
  <c r="BH223"/>
  <c r="BG223"/>
  <c r="BF223"/>
  <c r="T223"/>
  <c r="R223"/>
  <c r="P223"/>
  <c r="BI215"/>
  <c r="BH215"/>
  <c r="BG215"/>
  <c r="BF215"/>
  <c r="T215"/>
  <c r="R215"/>
  <c r="P215"/>
  <c r="BI209"/>
  <c r="BH209"/>
  <c r="BG209"/>
  <c r="BF209"/>
  <c r="T209"/>
  <c r="R209"/>
  <c r="P209"/>
  <c r="BI202"/>
  <c r="BH202"/>
  <c r="BG202"/>
  <c r="BF202"/>
  <c r="T202"/>
  <c r="R202"/>
  <c r="P202"/>
  <c r="BI195"/>
  <c r="BH195"/>
  <c r="BG195"/>
  <c r="BF195"/>
  <c r="T195"/>
  <c r="R195"/>
  <c r="P195"/>
  <c r="BI187"/>
  <c r="BH187"/>
  <c r="BG187"/>
  <c r="BF187"/>
  <c r="T187"/>
  <c r="R187"/>
  <c r="P187"/>
  <c r="BI180"/>
  <c r="BH180"/>
  <c r="BG180"/>
  <c r="BF180"/>
  <c r="T180"/>
  <c r="R180"/>
  <c r="P180"/>
  <c r="BI173"/>
  <c r="BH173"/>
  <c r="BG173"/>
  <c r="BF173"/>
  <c r="T173"/>
  <c r="R173"/>
  <c r="P173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8"/>
  <c r="BH138"/>
  <c r="BG138"/>
  <c r="BF138"/>
  <c r="T138"/>
  <c r="R138"/>
  <c r="P138"/>
  <c r="J132"/>
  <c r="J131"/>
  <c r="F131"/>
  <c r="F129"/>
  <c r="E127"/>
  <c r="J94"/>
  <c r="J93"/>
  <c r="F93"/>
  <c r="F91"/>
  <c r="E89"/>
  <c r="J20"/>
  <c r="E20"/>
  <c r="F94"/>
  <c r="J19"/>
  <c r="J14"/>
  <c r="J91"/>
  <c r="E7"/>
  <c r="E85"/>
  <c i="1" r="L90"/>
  <c r="AM90"/>
  <c r="AM89"/>
  <c r="L89"/>
  <c r="AM87"/>
  <c r="L87"/>
  <c r="L85"/>
  <c r="L84"/>
  <c i="3" r="J133"/>
  <c r="J131"/>
  <c r="J129"/>
  <c r="BK126"/>
  <c i="2" r="BK494"/>
  <c r="BK492"/>
  <c r="J457"/>
  <c r="J434"/>
  <c r="J386"/>
  <c r="BK361"/>
  <c r="BK327"/>
  <c r="J321"/>
  <c r="J294"/>
  <c r="J209"/>
  <c r="J195"/>
  <c r="BK159"/>
  <c r="BK145"/>
  <c i="3" r="BK133"/>
  <c r="BK131"/>
  <c r="BK129"/>
  <c r="J126"/>
  <c i="2" r="J486"/>
  <c r="J471"/>
  <c r="J441"/>
  <c r="BK434"/>
  <c r="J419"/>
  <c r="BK412"/>
  <c r="J405"/>
  <c r="BK377"/>
  <c r="BK355"/>
  <c r="BK272"/>
  <c r="J257"/>
  <c r="J250"/>
  <c r="J223"/>
  <c r="J187"/>
  <c r="BK166"/>
  <c i="3" r="F38"/>
  <c i="2" r="BK471"/>
  <c r="J460"/>
  <c r="BK449"/>
  <c r="BK441"/>
  <c r="J426"/>
  <c r="BK407"/>
  <c r="J398"/>
  <c r="J377"/>
  <c r="J355"/>
  <c r="J307"/>
  <c r="BK294"/>
  <c r="BK265"/>
  <c r="BK240"/>
  <c r="BK232"/>
  <c r="BK223"/>
  <c r="BK202"/>
  <c r="BK173"/>
  <c r="J159"/>
  <c i="3" r="F39"/>
  <c i="2" r="BK501"/>
  <c r="J492"/>
  <c r="BK477"/>
  <c r="BK437"/>
  <c r="BK419"/>
  <c r="BK368"/>
  <c r="BK346"/>
  <c r="J334"/>
  <c r="BK307"/>
  <c r="J279"/>
  <c r="BK187"/>
  <c r="J166"/>
  <c r="J152"/>
  <c i="1" r="AS95"/>
  <c i="2" r="J501"/>
  <c r="J494"/>
  <c r="J477"/>
  <c r="BK468"/>
  <c r="BK457"/>
  <c r="J449"/>
  <c r="J439"/>
  <c r="J415"/>
  <c r="J409"/>
  <c r="BK398"/>
  <c r="BK386"/>
  <c r="J327"/>
  <c r="J314"/>
  <c r="BK301"/>
  <c r="BK257"/>
  <c r="BK215"/>
  <c r="BK209"/>
  <c r="J180"/>
  <c r="BK138"/>
  <c r="BK486"/>
  <c r="BK460"/>
  <c r="BK439"/>
  <c r="J437"/>
  <c r="BK426"/>
  <c r="J412"/>
  <c r="BK405"/>
  <c r="J361"/>
  <c r="J346"/>
  <c r="BK286"/>
  <c r="J272"/>
  <c r="J265"/>
  <c r="BK180"/>
  <c r="J468"/>
  <c r="BK415"/>
  <c r="BK409"/>
  <c r="J407"/>
  <c r="J368"/>
  <c r="BK334"/>
  <c r="BK314"/>
  <c r="BK279"/>
  <c r="J240"/>
  <c r="J232"/>
  <c r="J215"/>
  <c r="J202"/>
  <c r="BK195"/>
  <c r="BK152"/>
  <c r="BK321"/>
  <c r="J301"/>
  <c r="J286"/>
  <c r="BK250"/>
  <c r="J173"/>
  <c r="J145"/>
  <c r="J138"/>
  <c l="1" r="BK222"/>
  <c r="J222"/>
  <c r="J102"/>
  <c r="T137"/>
  <c r="T222"/>
  <c r="P293"/>
  <c r="BK404"/>
  <c r="J404"/>
  <c r="J104"/>
  <c r="P418"/>
  <c r="T436"/>
  <c r="P137"/>
  <c r="P194"/>
  <c r="T194"/>
  <c r="BK293"/>
  <c r="J293"/>
  <c r="J103"/>
  <c r="P404"/>
  <c r="T418"/>
  <c r="R436"/>
  <c r="P459"/>
  <c r="BK485"/>
  <c r="BK484"/>
  <c r="J484"/>
  <c r="J111"/>
  <c r="R485"/>
  <c r="R484"/>
  <c r="R137"/>
  <c r="R194"/>
  <c r="R222"/>
  <c r="T293"/>
  <c r="T404"/>
  <c r="BK418"/>
  <c r="BK436"/>
  <c r="J436"/>
  <c r="J108"/>
  <c r="BK459"/>
  <c r="J459"/>
  <c r="J109"/>
  <c r="T459"/>
  <c r="P485"/>
  <c r="P484"/>
  <c r="BK137"/>
  <c r="J137"/>
  <c r="J100"/>
  <c r="BK194"/>
  <c r="J194"/>
  <c r="J101"/>
  <c r="P222"/>
  <c r="R293"/>
  <c r="R404"/>
  <c r="R418"/>
  <c r="P436"/>
  <c r="R459"/>
  <c r="T485"/>
  <c r="T484"/>
  <c i="3" r="BK128"/>
  <c r="J128"/>
  <c r="J101"/>
  <c r="P128"/>
  <c r="P124"/>
  <c r="P123"/>
  <c i="1" r="AU97"/>
  <c i="3" r="R128"/>
  <c r="R124"/>
  <c r="R123"/>
  <c r="T128"/>
  <c r="T124"/>
  <c r="T123"/>
  <c i="2" r="J129"/>
  <c r="BE152"/>
  <c r="BE180"/>
  <c r="BE187"/>
  <c r="BE209"/>
  <c r="BE215"/>
  <c r="BE232"/>
  <c r="BE355"/>
  <c r="BE368"/>
  <c r="BE386"/>
  <c r="BE159"/>
  <c r="BE426"/>
  <c r="BE471"/>
  <c r="F132"/>
  <c r="BE294"/>
  <c r="BE307"/>
  <c r="BE377"/>
  <c r="BE398"/>
  <c r="BE492"/>
  <c r="BK414"/>
  <c r="J414"/>
  <c r="J105"/>
  <c r="BE166"/>
  <c r="BE240"/>
  <c r="BE265"/>
  <c r="BE346"/>
  <c r="BE501"/>
  <c r="BE314"/>
  <c r="BE321"/>
  <c r="BE415"/>
  <c r="BE434"/>
  <c r="BE439"/>
  <c r="BE441"/>
  <c r="BE449"/>
  <c r="BE457"/>
  <c r="BE486"/>
  <c r="BE494"/>
  <c r="BE145"/>
  <c r="BE250"/>
  <c r="BE272"/>
  <c r="BE279"/>
  <c r="BE361"/>
  <c r="BK470"/>
  <c r="J470"/>
  <c r="J110"/>
  <c i="1" r="BC97"/>
  <c i="2" r="E123"/>
  <c r="BE173"/>
  <c r="BE195"/>
  <c r="BE202"/>
  <c r="BE286"/>
  <c r="BE301"/>
  <c r="BE327"/>
  <c r="BE334"/>
  <c r="BE437"/>
  <c r="BE477"/>
  <c r="BK500"/>
  <c r="J500"/>
  <c r="J113"/>
  <c i="3" r="J117"/>
  <c r="BE126"/>
  <c r="BE129"/>
  <c r="BE131"/>
  <c r="BE133"/>
  <c i="2" r="BE138"/>
  <c r="BE223"/>
  <c r="BE257"/>
  <c r="BE405"/>
  <c r="BE407"/>
  <c r="BE409"/>
  <c r="BE412"/>
  <c r="BE419"/>
  <c r="BE460"/>
  <c r="BE468"/>
  <c i="3" r="E85"/>
  <c r="F94"/>
  <c i="1" r="BD97"/>
  <c i="3" r="BK125"/>
  <c r="J125"/>
  <c r="J100"/>
  <c i="2" r="F39"/>
  <c i="1" r="BD96"/>
  <c i="3" r="F36"/>
  <c i="1" r="BA97"/>
  <c i="2" r="F37"/>
  <c i="1" r="BB96"/>
  <c i="3" r="F37"/>
  <c i="1" r="BB97"/>
  <c i="2" r="F38"/>
  <c i="1" r="BC96"/>
  <c r="AS94"/>
  <c i="2" r="F36"/>
  <c i="1" r="BA96"/>
  <c i="3" r="J36"/>
  <c i="1" r="AW97"/>
  <c i="2" r="J36"/>
  <c i="1" r="AW96"/>
  <c i="2" l="1" r="T417"/>
  <c r="BK417"/>
  <c r="J417"/>
  <c r="J106"/>
  <c r="R136"/>
  <c r="P417"/>
  <c r="T136"/>
  <c r="T135"/>
  <c r="R417"/>
  <c r="P136"/>
  <c r="P135"/>
  <c i="1" r="AU96"/>
  <c i="2" r="J485"/>
  <c r="J112"/>
  <c r="BK136"/>
  <c r="BK135"/>
  <c r="J135"/>
  <c r="J418"/>
  <c r="J107"/>
  <c i="3" r="BK124"/>
  <c r="J124"/>
  <c r="J99"/>
  <c i="2" r="F35"/>
  <c i="1" r="AZ96"/>
  <c i="2" r="J32"/>
  <c i="1" r="AG96"/>
  <c r="BD95"/>
  <c r="BD94"/>
  <c r="W33"/>
  <c r="AU95"/>
  <c r="AU94"/>
  <c i="3" r="F35"/>
  <c i="1" r="AZ97"/>
  <c r="BA95"/>
  <c r="AW95"/>
  <c i="2" r="J35"/>
  <c i="1" r="AV96"/>
  <c r="AT96"/>
  <c r="BB95"/>
  <c r="AX95"/>
  <c r="BC95"/>
  <c r="AY95"/>
  <c i="3" r="J35"/>
  <c i="1" r="AV97"/>
  <c r="AT97"/>
  <c i="2" l="1" r="R135"/>
  <c r="J41"/>
  <c r="J136"/>
  <c r="J99"/>
  <c i="3" r="BK123"/>
  <c r="J123"/>
  <c i="2" r="J98"/>
  <c i="1" r="AN96"/>
  <c r="BB94"/>
  <c r="W31"/>
  <c i="3" r="J32"/>
  <c i="1" r="AG97"/>
  <c r="AN97"/>
  <c r="AZ95"/>
  <c r="AV95"/>
  <c r="AT95"/>
  <c r="BC94"/>
  <c r="AY94"/>
  <c r="BA94"/>
  <c r="AW94"/>
  <c r="AK30"/>
  <c i="3" l="1" r="J98"/>
  <c r="J41"/>
  <c i="1" r="AZ94"/>
  <c r="AV94"/>
  <c r="AK29"/>
  <c r="W32"/>
  <c r="AG95"/>
  <c r="AG94"/>
  <c r="AX94"/>
  <c r="W30"/>
  <c l="1" r="AN95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<sst xmlns="http://schemas.openxmlformats.org/spreadsheetml/2006/main">
  <si>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</si>
  <si>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</si>
  <si>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</si>
  <si>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</si>
  <si>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{30e28892-6705-4d8e-994b-5f3be20a6ede}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</si>
  <si>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</si>
  <si>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</si>
  <si>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</si>
  <si>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</si>
  <si>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</si>
  <si>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</si>
  <si>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</si>
  <si>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</si>
  <si>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</si>
  <si>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0582020/1/1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</si>
  <si>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</si>
  <si>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</si>
  <si>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BÝVALÝ AUGUSTINIÁNSKÝ KLÁŠTER  VE ŠTERNBERKU, PROJEKT OBNOVY A ZÁCHRANY 2020 - ETAPA Č. 1</t>
  </si>
  <si>
    <t>KSO:</t>
  </si>
  <si>
    <t>CC-CZ:</t>
  </si>
  <si>
    <t>Místo:</t>
  </si>
  <si>
    <t>Šternberk</t>
  </si>
  <si>
    <t>Datum:</t>
  </si>
  <si>
    <t>3. 11. 2020</t>
  </si>
  <si>
    <t>Zadavatel:</t>
  </si>
  <si>
    <t>IČ:</t>
  </si>
  <si>
    <t>Město Šternberk</t>
  </si>
  <si>
    <t>DIČ:</t>
  </si>
  <si>
    <t>Uchazeč:</t>
  </si>
  <si>
    <t>Vyplň údaj</t>
  </si>
  <si>
    <t>Projektant:</t>
  </si>
  <si>
    <t>Atelier Polách &amp; Bravenec s.r.o.</t>
  </si>
  <si>
    <t>True</t>
  </si>
  <si>
    <t>Zpracovatel:</t>
  </si>
  <si>
    <t>Zdeněk Závodník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</si>
  <si>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</si>
  <si>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</si>
  <si>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</si>
  <si>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</si>
  <si>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</si>
  <si>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</si>
  <si>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</si>
  <si>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</si>
  <si>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</si>
  <si>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</si>
  <si>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</si>
  <si>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</si>
  <si>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</si>
  <si>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</si>
  <si>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</si>
  <si>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</si>
  <si>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</si>
  <si>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</si>
  <si>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</si>
  <si>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</si>
  <si>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</si>
  <si>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</si>
  <si>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</si>
  <si>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</si>
  <si>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</si>
  <si>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</si>
  <si>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</si>
  <si>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</si>
  <si>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</si>
  <si>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</si>
  <si>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</si>
  <si>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</si>
  <si>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</si>
  <si>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</si>
  <si>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</si>
  <si>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</si>
  <si>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</si>
  <si>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</si>
  <si>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</si>
  <si>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</si>
  <si>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</si>
  <si>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</si>
  <si>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</si>
  <si>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</si>
  <si>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</si>
  <si>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</si>
  <si>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OBNOVA V, JV a J FASÁDY - ETAPA Č. 1</t>
  </si>
  <si>
    <t>STA</t>
  </si>
  <si>
    <t>1</t>
  </si>
  <si>
    <t>{35c179ff-693f-4dd8-aabe-0a0411f8cd82}</t>
  </si>
  <si>
    <t>2</t>
  </si>
  <si>
    <t>/</t>
  </si>
  <si>
    <t>01</t>
  </si>
  <si>
    <t>Architektonicko stavební řešení - jižní fasáda, etapa č. 1</t>
  </si>
  <si>
    <t>Soupis</t>
  </si>
  <si>
    <t>{9c019325-8622-4bdf-add9-b6fca04a57ed}</t>
  </si>
  <si>
    <t>VRN</t>
  </si>
  <si>
    <t>Vedlejší rozpočtové náklady</t>
  </si>
  <si>
    <t>{3157c02d-2ef5-4b92-b548-ca6ee36453f3}</t>
  </si>
  <si>
    <t>KRYCÍ LIST SOUPISU PRACÍ</t>
  </si>
  <si>
    <t>Objekt:</t>
  </si>
  <si>
    <t>A - OBNOVA V, JV a J FASÁDY - ETAPA Č. 1</t>
  </si>
  <si>
    <t>Soupis:</t>
  </si>
  <si>
    <t>01 - Architektonicko stavební řešení - jižní fasáda, etapa č. 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</si>
  <si>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</si>
  <si>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</si>
  <si>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</si>
  <si>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</si>
  <si>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</si>
  <si>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</si>
  <si>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</si>
  <si>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</si>
  <si>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</si>
  <si>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</si>
  <si>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</si>
  <si>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</si>
  <si>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</si>
  <si>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</si>
  <si>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</si>
  <si>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</si>
  <si>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</si>
  <si>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M - Práce a dodávky M</t>
  </si>
  <si>
    <t xml:space="preserve">    21-M - Elektromontáže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</si>
  <si>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</si>
  <si>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</si>
  <si>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</si>
  <si>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</si>
  <si>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</si>
  <si>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</si>
  <si>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</si>
  <si>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</si>
  <si>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</si>
  <si>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</si>
  <si>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</si>
  <si>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</si>
  <si>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</si>
  <si>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</si>
  <si>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</si>
  <si>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</si>
  <si>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</si>
  <si>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</si>
  <si>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</si>
  <si>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132212211</t>
  </si>
  <si>
    <t>Hloubení rýh š do 2000 mm v soudržných horninách třídy těžitelnosti I, skupiny 3 ručně</t>
  </si>
  <si>
    <t>m3</t>
  </si>
  <si>
    <t>CS ÚRS 2020 01</t>
  </si>
  <si>
    <t>4</t>
  </si>
  <si>
    <t>-1192632753</t>
  </si>
  <si>
    <t>PP</t>
  </si>
  <si>
    <t>Hloubení rýh šířky přes 800 do 2 000 mm ručně zapažených i nezapažených, s urovnáním dna do předepsaného profilu a spádu v hornině třídy těžitelnosti I skupiny 3 soudržných</t>
  </si>
  <si>
    <t>VV</t>
  </si>
  <si>
    <t>Odkop kolem objektu</t>
  </si>
  <si>
    <t>fasáda jižní</t>
  </si>
  <si>
    <t>30,5*0,6*0,6</t>
  </si>
  <si>
    <t>Mezisoučet</t>
  </si>
  <si>
    <t>3</t>
  </si>
  <si>
    <t>Součet</t>
  </si>
  <si>
    <t>162211311</t>
  </si>
  <si>
    <t>Vodorovné přemístění výkopku z horniny třídy těžitelnosti I, skupiny 1 až 3 stavebním kolečkem do 10 m</t>
  </si>
  <si>
    <t>-1773779351</t>
  </si>
  <si>
    <t>Vodorovné přemístění výkopku nebo sypaniny stavebním kolečkem s naložením a vyprázdněním kolečka na hromady nebo do dopravního prostředku na vzdálenost do 10 m z horniny třídy těžitelnosti I, skupiny 1 až 3</t>
  </si>
  <si>
    <t>Likvidace výkopku</t>
  </si>
  <si>
    <t>výpočet dle množství</t>
  </si>
  <si>
    <t>10,98</t>
  </si>
  <si>
    <t>162211319</t>
  </si>
  <si>
    <t>Příplatek k vodorovnému přemístění výkopku z horniny třídy těžitelnosti I, skupiny 1 až 3 stavebním kolečkem ZKD 10 m</t>
  </si>
  <si>
    <t>130296977</t>
  </si>
  <si>
    <t>Vodorovné přemístění výkopku nebo sypaniny stavebním kolečkem s naložením a vyprázdněním kolečka na hromady nebo do dopravního prostředku na vzdálenost do 10 m Příplatek k ceně za každých dalších 10 m</t>
  </si>
  <si>
    <t>10,98*5</t>
  </si>
  <si>
    <t>162751117</t>
  </si>
  <si>
    <t>Vodorovné přemístění do 10000 m výkopku/sypaniny z horniny třídy těžitelnosti I, skupiny 1 až 3</t>
  </si>
  <si>
    <t>568776809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</si>
  <si>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</si>
  <si>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</t>
  </si>
  <si>
    <t>162751119</t>
  </si>
  <si>
    <t>Příplatek k vodorovnému přemístění výkopku/sypaniny z horniny třídy těžitelnosti I, skupiny 1 až 3 ZKD 1000 m přes 10000 m</t>
  </si>
  <si>
    <t>1176265422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</si>
  <si>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</si>
  <si>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10,98*20</t>
  </si>
  <si>
    <t>6</t>
  </si>
  <si>
    <t>167111101</t>
  </si>
  <si>
    <t>Nakládání výkopku z hornin třídy těžitelnosti I, skupiny 1 až 3 do 100 m3 ručně</t>
  </si>
  <si>
    <t>-116687946</t>
  </si>
  <si>
    <t>Nakládání, skládání a překládání neulehlého výkopku nebo sypaniny ručně nakládání, z hornin třídy těžitelnosti I, skupiny 1 až 3</t>
  </si>
  <si>
    <t>7</t>
  </si>
  <si>
    <t>171251201</t>
  </si>
  <si>
    <t>Uložení sypaniny na skládky nebo meziskládky</t>
  </si>
  <si>
    <t>1574570576</t>
  </si>
  <si>
    <t>Uložení sypaniny na skládky nebo meziskládky bez hutnění s upravením uložené sypaniny do předepsaného tvaru</t>
  </si>
  <si>
    <t>8</t>
  </si>
  <si>
    <t>171201231</t>
  </si>
  <si>
    <t>Poplatek za uložení zeminy a kamení na recyklační skládce (skládkovné) kód odpadu 17 05 04</t>
  </si>
  <si>
    <t>t</t>
  </si>
  <si>
    <t>176987655</t>
  </si>
  <si>
    <t>Poplatek za uložení stavebního odpadu na recyklační skládce (skládkovné) zeminy a kamení zatříděného do Katalogu odpadů pod kódem 17 05 04</t>
  </si>
  <si>
    <t>10,98*1,6</t>
  </si>
  <si>
    <t>Zakládání</t>
  </si>
  <si>
    <t>9</t>
  </si>
  <si>
    <t>211571111</t>
  </si>
  <si>
    <t>Výplň odvodňovacích žeber nebo trativodů štěrkopískem tříděným</t>
  </si>
  <si>
    <t>1660593125</t>
  </si>
  <si>
    <t xml:space="preserve">Výplň kamenivem do rýh odvodňovacích žeber nebo trativodů  bez zhutnění, s úpravou povrchu výplně štěrkopískem tříděným</t>
  </si>
  <si>
    <t>Zásyp drenáže</t>
  </si>
  <si>
    <t>10</t>
  </si>
  <si>
    <t>211971110</t>
  </si>
  <si>
    <t>Zřízení opláštění žeber nebo trativodů geotextilií v rýze nebo zářezu sklonu do 1:2</t>
  </si>
  <si>
    <t>m2</t>
  </si>
  <si>
    <t>1573464247</t>
  </si>
  <si>
    <t xml:space="preserve">Zřízení opláštění výplně z geotextilie odvodňovacích žeber nebo trativodů  v rýze nebo zářezu se stěnami šikmými o sklonu do 1:2</t>
  </si>
  <si>
    <t>Drenáž</t>
  </si>
  <si>
    <t>30,5*(0,6*4+0,3)</t>
  </si>
  <si>
    <t>11</t>
  </si>
  <si>
    <t>M</t>
  </si>
  <si>
    <t>69311169</t>
  </si>
  <si>
    <t>geotextilie PP s ÚV stabilizací 200g/m2</t>
  </si>
  <si>
    <t>128632643</t>
  </si>
  <si>
    <t>materiál</t>
  </si>
  <si>
    <t>82,35*1,2</t>
  </si>
  <si>
    <t>12</t>
  </si>
  <si>
    <t>212792211</t>
  </si>
  <si>
    <t>Drenážní flexibilní plastové potrubí DN 100</t>
  </si>
  <si>
    <t>m</t>
  </si>
  <si>
    <t>-1952488047</t>
  </si>
  <si>
    <t>Odvodnění mostní opěry z plastových trub drenážní potrubí flexibilní DN 100</t>
  </si>
  <si>
    <t>30,5</t>
  </si>
  <si>
    <t>Úpravy povrchů, podlahy a osazování výplní</t>
  </si>
  <si>
    <t>13</t>
  </si>
  <si>
    <t>622135000</t>
  </si>
  <si>
    <t>Vyrovnání podkladu vnějších stěn maltou vápennou tl do 10 mm</t>
  </si>
  <si>
    <t>257963726</t>
  </si>
  <si>
    <t xml:space="preserve">Vyrovnání nerovností podkladu vnějších omítaných ploch  maltou, tloušťky do 10 mm vápennou stěn</t>
  </si>
  <si>
    <t>Vyrovnávací vrstva pro vytažení bosáží</t>
  </si>
  <si>
    <t>Oprava fasády - 100%</t>
  </si>
  <si>
    <t>30,5*5,5</t>
  </si>
  <si>
    <t>1,3*2,15*-6</t>
  </si>
  <si>
    <t>14</t>
  </si>
  <si>
    <t>622135090</t>
  </si>
  <si>
    <t>Příplatek k vyrovnání vnějších stěn maltou vápennou za každých dalších 5 mm tl</t>
  </si>
  <si>
    <t>2014855340</t>
  </si>
  <si>
    <t xml:space="preserve">Vyrovnání nerovností podkladu vnějších omítaných ploch  tmelem, tloušťky do 2 mm Příplatek k ceně za každých dalších 5 mm tloušťky podkladní vrstvy přes 10 mm maltou vápennou stěn</t>
  </si>
  <si>
    <t>Vyrovnávací vrstva pro vytažení bosáží - příplatet za tl. 20 mm</t>
  </si>
  <si>
    <t>150,98*4</t>
  </si>
  <si>
    <t>622325559</t>
  </si>
  <si>
    <t>Oprava vnější vápenné omítky s celoplošným přeštukováním členitosti 4 v rozsahu do 100%</t>
  </si>
  <si>
    <t>-739476085</t>
  </si>
  <si>
    <t>Oprava vápenné omítky s celoplošným přeštukováním vnějších ploch stupně členitosti 4, v rozsahu opravované plochy přes 80 do 100%</t>
  </si>
  <si>
    <t>Plocha bosáží - románská omítka</t>
  </si>
  <si>
    <t>v ceně je vynesení bosáží</t>
  </si>
  <si>
    <t>16</t>
  </si>
  <si>
    <t>629991011</t>
  </si>
  <si>
    <t>Zakrytí výplní otvorů a svislých ploch fólií přilepenou lepící páskou</t>
  </si>
  <si>
    <t>-1783620662</t>
  </si>
  <si>
    <t xml:space="preserve">Zakrytí vnějších ploch před znečištěním  včetně pozdějšího odkrytí výplní otvorů a svislých ploch fólií přilepenou lepící páskou</t>
  </si>
  <si>
    <t>Zakrytí oken</t>
  </si>
  <si>
    <t>1,15*2,3*6</t>
  </si>
  <si>
    <t>17</t>
  </si>
  <si>
    <t>R-600-006</t>
  </si>
  <si>
    <t>D+ M kamenný okapový chodník břidlicový 500/500/50 mm - ozn. K6</t>
  </si>
  <si>
    <t>vlastní</t>
  </si>
  <si>
    <t>629273356</t>
  </si>
  <si>
    <t>P</t>
  </si>
  <si>
    <t xml:space="preserve">Poznámka k položce:_x000d_
Kamenný okapní chodník z břidlicových desek formátu 500/500/_x000d_
Textura, struktura a barva kamenného výrobku bude upřesněna na základě předložených vzorků.._x000d_
_x000d_
_x000d_
_x000d_
</t>
  </si>
  <si>
    <t>prvek</t>
  </si>
  <si>
    <t>K6</t>
  </si>
  <si>
    <t>30,5*0,5</t>
  </si>
  <si>
    <t>18</t>
  </si>
  <si>
    <t>R-600-007</t>
  </si>
  <si>
    <t>D+M těsnící a zpevňující tmel podzemní části</t>
  </si>
  <si>
    <t>-509319611</t>
  </si>
  <si>
    <t xml:space="preserve">Poznámka k položce:_x000d_
_x000d_
_x000d_
_x000d_
</t>
  </si>
  <si>
    <t>D+M těsnící a zpevňující tmel</t>
  </si>
  <si>
    <t>30,5*0,7</t>
  </si>
  <si>
    <t>19</t>
  </si>
  <si>
    <t>R-600-008</t>
  </si>
  <si>
    <t>Nátěr ekologickým, protiplísňovým a antibakteriálním přípravkem s obsahem stříbra</t>
  </si>
  <si>
    <t>1726853578</t>
  </si>
  <si>
    <t>Nátěr ekologickým, protiplísňovým a antibakteriálním přípravkem s obsahem stříbra -3x</t>
  </si>
  <si>
    <t>150,98*2</t>
  </si>
  <si>
    <t>1,3*2,15*-6*2</t>
  </si>
  <si>
    <t>20</t>
  </si>
  <si>
    <t>R-600-010</t>
  </si>
  <si>
    <t>D+M manžeta ze sušící omítky tl. 30 mm</t>
  </si>
  <si>
    <t>-1713179014</t>
  </si>
  <si>
    <t>30,5*0,8</t>
  </si>
  <si>
    <t>R-600-012</t>
  </si>
  <si>
    <t>Vynesení středové římsy</t>
  </si>
  <si>
    <t>720392295</t>
  </si>
  <si>
    <t>Vytažení středové římsy</t>
  </si>
  <si>
    <t>fasáda jihovýchodní</t>
  </si>
  <si>
    <t>Ostatní konstrukce a práce, bourání</t>
  </si>
  <si>
    <t>22</t>
  </si>
  <si>
    <t>941321122</t>
  </si>
  <si>
    <t>Montáž lešení řadového modulového těžkého zatížení do 300 kg/m2 š do 1,5 m v do 25 m</t>
  </si>
  <si>
    <t>-1179544242</t>
  </si>
  <si>
    <t xml:space="preserve">Montáž lešení řadového modulového těžkého pracovního s podlahami  s provozním zatížením tř. 4 do 300 kg/m2 šířky tř. SW12 přes 1,2 do 1,5 m, výšky přes 10 do 25 m</t>
  </si>
  <si>
    <t>Montáž lešení</t>
  </si>
  <si>
    <t>23</t>
  </si>
  <si>
    <t>941321221</t>
  </si>
  <si>
    <t>Příplatek k lešení řadovému modulovému těžkému š 1,5 m v do 25 m za první a ZKD den použití</t>
  </si>
  <si>
    <t>1756217218</t>
  </si>
  <si>
    <t xml:space="preserve">Montáž lešení řadového modulového těžkého pracovního s podlahami  s provozním zatížením tř. 4 do 300 kg/m2 Příplatek za první a každý další den použití lešení k ceně -1121 nebo -1122</t>
  </si>
  <si>
    <t xml:space="preserve">Pronájem lešení  90 dnů</t>
  </si>
  <si>
    <t>167,75*90</t>
  </si>
  <si>
    <t>24</t>
  </si>
  <si>
    <t>941321822</t>
  </si>
  <si>
    <t>Demontáž lešení řadového modulového těžkého zatížení do 300 kg/m2 š do 1,5 m v do 25 m</t>
  </si>
  <si>
    <t>628685197</t>
  </si>
  <si>
    <t xml:space="preserve">Demontáž lešení řadového modulového těžkého pracovního s podlahami  s provozním zatížením tř. 4 do 300 kg/m2 šířky tř. SW12 přes 1,2 do 1,5 m, výšky přes 10 do 25 m</t>
  </si>
  <si>
    <t>Demontáž lešení</t>
  </si>
  <si>
    <t>25</t>
  </si>
  <si>
    <t>944511111</t>
  </si>
  <si>
    <t>Montáž ochranné sítě z textilie z umělých vláken</t>
  </si>
  <si>
    <t>-1071710258</t>
  </si>
  <si>
    <t xml:space="preserve">Montáž ochranné sítě  zavěšené na konstrukci lešení z textilie z umělých vláken</t>
  </si>
  <si>
    <t>Montáž sítí</t>
  </si>
  <si>
    <t>26</t>
  </si>
  <si>
    <t>944511211</t>
  </si>
  <si>
    <t>Příplatek k ochranné síti za první a ZKD den použití</t>
  </si>
  <si>
    <t>1909327092</t>
  </si>
  <si>
    <t xml:space="preserve">Montáž ochranné sítě  Příplatek za první a každý další den použití sítě k ceně -1111</t>
  </si>
  <si>
    <t>Pronájem sítí 90 dnů</t>
  </si>
  <si>
    <t>27</t>
  </si>
  <si>
    <t>944511811</t>
  </si>
  <si>
    <t>Demontáž ochranné sítě z textilie z umělých vláken</t>
  </si>
  <si>
    <t>10420981</t>
  </si>
  <si>
    <t xml:space="preserve">Demontáž ochranné sítě  zavěšené na konstrukci lešení z textilie z umělých vláken</t>
  </si>
  <si>
    <t>Demontáž sítí</t>
  </si>
  <si>
    <t>28</t>
  </si>
  <si>
    <t>967031733</t>
  </si>
  <si>
    <t>Přisekání plošné zdiva z cihel pálených na MV nebo MVC tl do 150 mm</t>
  </si>
  <si>
    <t>-1651690273</t>
  </si>
  <si>
    <t xml:space="preserve">Přisekání (špicování) plošné nebo rovných ostění zdiva z cihel pálených  plošné, na maltu vápennou nebo vápenocementovou, tl. na maltu vápennou nebo vápenocementovou, tl. do 150 mm</t>
  </si>
  <si>
    <t>Odstranění degradovaného zdiva, zazdívky</t>
  </si>
  <si>
    <t>3,5</t>
  </si>
  <si>
    <t>64,5</t>
  </si>
  <si>
    <t>2,5</t>
  </si>
  <si>
    <t>13,5</t>
  </si>
  <si>
    <t>22,5</t>
  </si>
  <si>
    <t>29</t>
  </si>
  <si>
    <t>978019391</t>
  </si>
  <si>
    <t>Otlučení (osekání) vnější vápenné nebo vápenocementové omítky stupně členitosti 3 až 5 do 100%</t>
  </si>
  <si>
    <t>-741782145</t>
  </si>
  <si>
    <t>Otlučení vápenných nebo vápenocementových omítek vnějších ploch s vyškrabáním spar a s očištěním zdiva stupně členitosti 3 až 5, v rozsahu přes 80 do 100 %</t>
  </si>
  <si>
    <t>Otlučení fasády</t>
  </si>
  <si>
    <t xml:space="preserve"> 100%</t>
  </si>
  <si>
    <t>30</t>
  </si>
  <si>
    <t>978023411</t>
  </si>
  <si>
    <t>Vyškrabání spár zdiva cihelného mimo komínového</t>
  </si>
  <si>
    <t>1323797063</t>
  </si>
  <si>
    <t>Vyškrabání cementové malty ze spár zdiva cihelného mimo komínového</t>
  </si>
  <si>
    <t>Otlučení ploch fasády</t>
  </si>
  <si>
    <t>150,98</t>
  </si>
  <si>
    <t>31</t>
  </si>
  <si>
    <t>978059241</t>
  </si>
  <si>
    <t>Odsekání obkladů stěn z desek z kamene plochy přes 1 m2</t>
  </si>
  <si>
    <t>-1750725135</t>
  </si>
  <si>
    <t xml:space="preserve">Odsekání obkladů  stěn včetně otlučení podkladní omítky až na zdivo z kamene přes 1 m2</t>
  </si>
  <si>
    <t xml:space="preserve">Odstranění  pískovcového obkladu soklu</t>
  </si>
  <si>
    <t>32</t>
  </si>
  <si>
    <t>985131111</t>
  </si>
  <si>
    <t>Očištění ploch stěn, rubu kleneb a podlah tlakovou vodou</t>
  </si>
  <si>
    <t>-712294974</t>
  </si>
  <si>
    <t>Očištění ploch fasády</t>
  </si>
  <si>
    <t>pod terénem</t>
  </si>
  <si>
    <t>30,5*0,6</t>
  </si>
  <si>
    <t>33</t>
  </si>
  <si>
    <t>985131411</t>
  </si>
  <si>
    <t>Vysušení ploch stěn, rubu kleneb a podlah stlačeným vzduchem</t>
  </si>
  <si>
    <t>-783728193</t>
  </si>
  <si>
    <t>Očištění ploch stěn, rubu kleneb a podlah vysušení stlačeným vzduchem</t>
  </si>
  <si>
    <t>34</t>
  </si>
  <si>
    <t>985221101</t>
  </si>
  <si>
    <t>Doplnění zdiva cihlami do aktivované malty</t>
  </si>
  <si>
    <t>1901962748</t>
  </si>
  <si>
    <t>Doplnění zdiva ručně do aktivované malty cihlami</t>
  </si>
  <si>
    <t xml:space="preserve">Přizdění  a doplnění zdiva, zazdívky</t>
  </si>
  <si>
    <t>3,5*0,6</t>
  </si>
  <si>
    <t>64,5*0,15</t>
  </si>
  <si>
    <t>2,5*0,6</t>
  </si>
  <si>
    <t>13,5*0,15</t>
  </si>
  <si>
    <t>22,5*0,6</t>
  </si>
  <si>
    <t>35</t>
  </si>
  <si>
    <t>59610002</t>
  </si>
  <si>
    <t>cihla pálená plná přes P15 do P20 290x140x65mm</t>
  </si>
  <si>
    <t>kus</t>
  </si>
  <si>
    <t>1741537939</t>
  </si>
  <si>
    <t>28,8*285</t>
  </si>
  <si>
    <t>997</t>
  </si>
  <si>
    <t>Přesun sutě</t>
  </si>
  <si>
    <t>36</t>
  </si>
  <si>
    <t>997013214</t>
  </si>
  <si>
    <t>Vnitrostaveništní doprava suti a vybouraných hmot pro budovy v do 15 m ručně</t>
  </si>
  <si>
    <t>73415442</t>
  </si>
  <si>
    <t xml:space="preserve">Vnitrostaveništní doprava suti a vybouraných hmot  vodorovně do 50 m svisle ručně pro budovy a haly výšky přes 12 do 15 m</t>
  </si>
  <si>
    <t>37</t>
  </si>
  <si>
    <t>997013501</t>
  </si>
  <si>
    <t>Odvoz suti a vybouraných hmot na skládku nebo meziskládku do 1 km se složením</t>
  </si>
  <si>
    <t>189763743</t>
  </si>
  <si>
    <t xml:space="preserve">Odvoz suti a vybouraných hmot na skládku nebo meziskládku  se složením, na vzdálenost do 1 km</t>
  </si>
  <si>
    <t>38</t>
  </si>
  <si>
    <t>997013509</t>
  </si>
  <si>
    <t>Příplatek k odvozu suti a vybouraných hmot na skládku ZKD 1 km přes 1 km</t>
  </si>
  <si>
    <t>1423877124</t>
  </si>
  <si>
    <t xml:space="preserve">Odvoz suti a vybouraných hmot na skládku nebo meziskládku  se složením, na vzdálenost Příplatek k ceně za každý další i započatý 1 km přes 1 km</t>
  </si>
  <si>
    <t>46,186*20 'Přepočtené koeficientem množství</t>
  </si>
  <si>
    <t>39</t>
  </si>
  <si>
    <t>997013631</t>
  </si>
  <si>
    <t>Poplatek za uložení na skládce (skládkovné) stavebního odpadu směsného kód odpadu 17 09 04</t>
  </si>
  <si>
    <t>1444973964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</si>
  <si>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</si>
  <si>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</si>
  <si>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</si>
  <si>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40</t>
  </si>
  <si>
    <t>998018003</t>
  </si>
  <si>
    <t>Přesun hmot ruční pro budovy v do 24 m</t>
  </si>
  <si>
    <t>-1187369083</t>
  </si>
  <si>
    <t xml:space="preserve">Přesun hmot pro budovy občanské výstavby, bydlení, výrobu a služby  ruční - bez užití mechanizace vodorovná dopravní vzdálenost do 100 m pro budovy s jakoukoliv nosnou konstrukcí výšky přes 12 do 24 m</t>
  </si>
  <si>
    <t>PSV</t>
  </si>
  <si>
    <t>Práce a dodávky PSV</t>
  </si>
  <si>
    <t>721</t>
  </si>
  <si>
    <t>Zdravotechnika - vnitřní kanalizace</t>
  </si>
  <si>
    <t>41</t>
  </si>
  <si>
    <t>721173402</t>
  </si>
  <si>
    <t>Potrubí kanalizační z PVC SN 4 svodné DN 125</t>
  </si>
  <si>
    <t>516274310</t>
  </si>
  <si>
    <t>Potrubí z trub PVC SN4 svodné (ležaté) DN 125</t>
  </si>
  <si>
    <t>dopojední lapačů</t>
  </si>
  <si>
    <t>2*2</t>
  </si>
  <si>
    <t>42</t>
  </si>
  <si>
    <t>721241103</t>
  </si>
  <si>
    <t>Lapač střešních splavenin z litiny DN 150</t>
  </si>
  <si>
    <t>-1710057590</t>
  </si>
  <si>
    <t>Lapače střešních splavenin litinové DN 150</t>
  </si>
  <si>
    <t>Lapač</t>
  </si>
  <si>
    <t>KL3</t>
  </si>
  <si>
    <t>43</t>
  </si>
  <si>
    <t>998721103</t>
  </si>
  <si>
    <t>Přesun hmot tonážní pro vnitřní kanalizace v objektech v do 24 m</t>
  </si>
  <si>
    <t>34426863</t>
  </si>
  <si>
    <t xml:space="preserve">Přesun hmot pro vnitřní kanalizace  stanovený z hmotnosti přesunovaného materiálu vodorovná dopravní vzdálenost do 50 m v objektech výšky přes 12 do 24 m</t>
  </si>
  <si>
    <t>764</t>
  </si>
  <si>
    <t>Konstrukce klempířské</t>
  </si>
  <si>
    <t>44</t>
  </si>
  <si>
    <t>764002861</t>
  </si>
  <si>
    <t>Demontáž oplechování říms a ozdobných prvků do suti</t>
  </si>
  <si>
    <t>-1540762409</t>
  </si>
  <si>
    <t>Demontáž klempířských konstrukcí oplechování říms do suti</t>
  </si>
  <si>
    <t>45</t>
  </si>
  <si>
    <t>764004861</t>
  </si>
  <si>
    <t>Demontáž svodu do suti</t>
  </si>
  <si>
    <t>-296050196</t>
  </si>
  <si>
    <t>Demontáž klempířských konstrukcí svodu do suti</t>
  </si>
  <si>
    <t>46</t>
  </si>
  <si>
    <t>764238406</t>
  </si>
  <si>
    <t>Oplechování římsy rovné mechanicky kotvené z Cu plechu rš 500 mm</t>
  </si>
  <si>
    <t>-1772264933</t>
  </si>
  <si>
    <t>Oplechování říms a ozdobných prvků z měděného plechu rovných, bez rohů mechanicky kotvené rš 500 mm</t>
  </si>
  <si>
    <t>Oplechování římsy</t>
  </si>
  <si>
    <t>KL1</t>
  </si>
  <si>
    <t>47</t>
  </si>
  <si>
    <t>764538424</t>
  </si>
  <si>
    <t>Svody kruhové včetně objímek, kolen, odskoků z Cu plechu průměru 150 mm</t>
  </si>
  <si>
    <t>1066336565</t>
  </si>
  <si>
    <t>Svod z měděného plechu včetně objímek, kolen a odskoků kruhový, průměru 150 mm</t>
  </si>
  <si>
    <t>Svod</t>
  </si>
  <si>
    <t>5,5*2</t>
  </si>
  <si>
    <t>48</t>
  </si>
  <si>
    <t>998764103</t>
  </si>
  <si>
    <t>Přesun hmot tonážní pro konstrukce klempířské v objektech v do 24 m</t>
  </si>
  <si>
    <t>-1468139945</t>
  </si>
  <si>
    <t>Přesun hmot pro konstrukce klempířské stanovený z hmotnosti přesunovaného materiálu vodorovná dopravní vzdálenost do 50 m v objektech výšky přes 12 do 24 m</t>
  </si>
  <si>
    <t>767</t>
  </si>
  <si>
    <t>Konstrukce zámečnické</t>
  </si>
  <si>
    <t>49</t>
  </si>
  <si>
    <t>R-767-003</t>
  </si>
  <si>
    <t>D+M skrytý obrubník okapového chodníku 1550/150/5 mm, PZ, kotvení zemními hřeby, ozn. Z3</t>
  </si>
  <si>
    <t>-1069755337</t>
  </si>
  <si>
    <t>Poznámka k položce:_x000d_
Skrytý obrubník okapového chodníku z L profilu 150/150/5 ocelového pozinkovaného. Kotvení do zemního tělesa zemními hřeby</t>
  </si>
  <si>
    <t>Z3</t>
  </si>
  <si>
    <t>50</t>
  </si>
  <si>
    <t>998767103</t>
  </si>
  <si>
    <t>Přesun hmot tonážní pro zámečnické konstrukce v objektech v do 24 m</t>
  </si>
  <si>
    <t>-1555691413</t>
  </si>
  <si>
    <t xml:space="preserve">Přesun hmot pro zámečnické konstrukce  stanovený z hmotnosti přesunovaného materiálu vodorovná dopravní vzdálenost do 50 m v objektech výšky přes 12 do 24 m</t>
  </si>
  <si>
    <t>783</t>
  </si>
  <si>
    <t>Dokončovací práce - nátěry</t>
  </si>
  <si>
    <t>51</t>
  </si>
  <si>
    <t>783823177</t>
  </si>
  <si>
    <t>Penetrační vápenný nátěr omítek stupně členitosti 4</t>
  </si>
  <si>
    <t>-664076687</t>
  </si>
  <si>
    <t>Penetrační nátěr omítek hladkých omítek hladkých, zrnitých tenkovrstvých nebo štukových stupně členitosti 4 vápenný</t>
  </si>
  <si>
    <t>Nátěr fasády +30% za složitost tř. 4</t>
  </si>
  <si>
    <t>150,98*1,3</t>
  </si>
  <si>
    <t>52</t>
  </si>
  <si>
    <t>783827167</t>
  </si>
  <si>
    <t>Krycí jednonásobný vápenný nátěr omítek stupně členitosti 4</t>
  </si>
  <si>
    <t>-2097204448</t>
  </si>
  <si>
    <t>Krycí (ochranný ) nátěr omítek jednonásobný hladkých omítek hladkých, zrnitých tenkovrstvých nebo štukových stupně členitosti 4 vápenný</t>
  </si>
  <si>
    <t>dvojnásobný</t>
  </si>
  <si>
    <t>150,98*1,3*2</t>
  </si>
  <si>
    <t>Práce a dodávky M</t>
  </si>
  <si>
    <t>21-M</t>
  </si>
  <si>
    <t>Elektromontáže</t>
  </si>
  <si>
    <t>53</t>
  </si>
  <si>
    <t>210220101</t>
  </si>
  <si>
    <t>Montáž hromosvodného vedení svodových vodičů s podpěrami průměru do 10 mm</t>
  </si>
  <si>
    <t>64</t>
  </si>
  <si>
    <t>-1798002289</t>
  </si>
  <si>
    <t xml:space="preserve">Montáž hromosvodného vedení  svodových vodičů s podpěrami, průměru do 10 mm</t>
  </si>
  <si>
    <t>Zpětná montáž hromosvodu</t>
  </si>
  <si>
    <t>54</t>
  </si>
  <si>
    <t>35441672</t>
  </si>
  <si>
    <t>podpěry vedení hromosvodu do zdiva - 150mm, Cu</t>
  </si>
  <si>
    <t>128</t>
  </si>
  <si>
    <t>1349396296</t>
  </si>
  <si>
    <t>55</t>
  </si>
  <si>
    <t>210220101-D</t>
  </si>
  <si>
    <t>Demontáž hromosvodného vedení svodových vodičů s podpěrami průměru do 10 mm</t>
  </si>
  <si>
    <t>1010633724</t>
  </si>
  <si>
    <t xml:space="preserve">Demontáž hromosvodného vedení  svodových vodičů s podpěrami, průměru do 10 mm</t>
  </si>
  <si>
    <t>Demontáž hromosvodu</t>
  </si>
  <si>
    <t>HZS</t>
  </si>
  <si>
    <t>Hodinové zúčtovací sazby</t>
  </si>
  <si>
    <t>56</t>
  </si>
  <si>
    <t>HZS1312</t>
  </si>
  <si>
    <t>Hodinová zúčtovací sazba omítkář - štukatér</t>
  </si>
  <si>
    <t>hod</t>
  </si>
  <si>
    <t>512</t>
  </si>
  <si>
    <t>1545080716</t>
  </si>
  <si>
    <t xml:space="preserve">Hodinové zúčtovací sazby profesí HSV  provádění konstrukcí omítkář - štukatér</t>
  </si>
  <si>
    <t>Přesný zákres a zaměření fasády před zahájením prací</t>
  </si>
  <si>
    <t>1*2*1</t>
  </si>
  <si>
    <t>Dohled štukatéra</t>
  </si>
  <si>
    <t>8*3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</si>
  <si>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</si>
  <si>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</si>
  <si>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</si>
  <si>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</si>
  <si>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</si>
  <si>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013254000</t>
  </si>
  <si>
    <t>Dokumentace skutečného provedení stavby</t>
  </si>
  <si>
    <t>1024</t>
  </si>
  <si>
    <t>1810957374</t>
  </si>
  <si>
    <t>VRN3</t>
  </si>
  <si>
    <t>Zařízení staveniště</t>
  </si>
  <si>
    <t>031002000</t>
  </si>
  <si>
    <t>722411091</t>
  </si>
  <si>
    <t>034002000</t>
  </si>
  <si>
    <t>Zabezpečení staveniště</t>
  </si>
  <si>
    <t>-375823364</t>
  </si>
  <si>
    <t>039002000</t>
  </si>
  <si>
    <t>Zrušení zařízení staveniště</t>
  </si>
  <si>
    <t>103608792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</si>
</sst>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12" fillId="0" borderId="19" xfId="0" applyFont="1" applyBorder="1" applyAlignment="1">
      <alignment vertical="center"/>
    </xf>
    <xf numFmtId="0" fontId="12" fillId="0" borderId="20" xfId="0" applyFont="1" applyBorder="1" applyAlignment="1">
      <alignment vertical="center"/>
    </xf>
    <xf numFmtId="0" fontId="12" fillId="0" borderId="21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</v>
      </c>
    </row>
    <row r="17" s="1" customFormat="1" ht="18.48" customHeight="1">
      <c r="B17" s="22"/>
      <c r="E17" s="27" t="s">
        <v>31</v>
      </c>
      <c r="AK17" s="32" t="s">
        <v>27</v>
      </c>
      <c r="AN17" s="27" t="s">
        <v>1</v>
      </c>
      <c r="AR17" s="22"/>
      <c r="BE17" s="31"/>
      <c r="BS17" s="19" t="s">
        <v>32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1</v>
      </c>
      <c r="AR19" s="22"/>
      <c r="BE19" s="31"/>
      <c r="BS19" s="19" t="s">
        <v>6</v>
      </c>
    </row>
    <row r="20" s="1" customFormat="1" ht="18.48" customHeight="1">
      <c r="B20" s="22"/>
      <c r="E20" s="27" t="s">
        <v>34</v>
      </c>
      <c r="AK20" s="32" t="s">
        <v>27</v>
      </c>
      <c r="AN20" s="27" t="s">
        <v>1</v>
      </c>
      <c r="AR20" s="22"/>
      <c r="BE20" s="31"/>
      <c r="BS20" s="19" t="s">
        <v>32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35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40</v>
      </c>
      <c r="E29" s="3"/>
      <c r="F29" s="32" t="s">
        <v>41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2)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42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2)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43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44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45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49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50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51</v>
      </c>
      <c r="AI60" s="41"/>
      <c r="AJ60" s="41"/>
      <c r="AK60" s="41"/>
      <c r="AL60" s="41"/>
      <c r="AM60" s="58" t="s">
        <v>52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53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54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51</v>
      </c>
      <c r="AI75" s="41"/>
      <c r="AJ75" s="41"/>
      <c r="AK75" s="41"/>
      <c r="AL75" s="41"/>
      <c r="AM75" s="58" t="s">
        <v>52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0582020/1/1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 xml:space="preserve">BÝVALÝ AUGUSTINIÁNSKÝ KLÁŠTER  VE ŠTERNBERKU, PROJEKT OBNOVY A ZÁCHRANY 2020 - ETAPA Č. 1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Šternberk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3. 11. 2020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25.6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>Město Šternberk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>Atelier Polách &amp; Bravenec s.r.o.</v>
      </c>
      <c r="AN89" s="4"/>
      <c r="AO89" s="4"/>
      <c r="AP89" s="4"/>
      <c r="AQ89" s="38"/>
      <c r="AR89" s="39"/>
      <c r="AS89" s="71" t="s">
        <v>56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>Zdeněk Závodník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57</v>
      </c>
      <c r="D92" s="80"/>
      <c r="E92" s="80"/>
      <c r="F92" s="80"/>
      <c r="G92" s="80"/>
      <c r="H92" s="81"/>
      <c r="I92" s="82" t="s">
        <v>58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59</v>
      </c>
      <c r="AH92" s="80"/>
      <c r="AI92" s="80"/>
      <c r="AJ92" s="80"/>
      <c r="AK92" s="80"/>
      <c r="AL92" s="80"/>
      <c r="AM92" s="80"/>
      <c r="AN92" s="82" t="s">
        <v>60</v>
      </c>
      <c r="AO92" s="80"/>
      <c r="AP92" s="84"/>
      <c r="AQ92" s="85" t="s">
        <v>61</v>
      </c>
      <c r="AR92" s="39"/>
      <c r="AS92" s="86" t="s">
        <v>62</v>
      </c>
      <c r="AT92" s="87" t="s">
        <v>63</v>
      </c>
      <c r="AU92" s="87" t="s">
        <v>64</v>
      </c>
      <c r="AV92" s="87" t="s">
        <v>65</v>
      </c>
      <c r="AW92" s="87" t="s">
        <v>66</v>
      </c>
      <c r="AX92" s="87" t="s">
        <v>67</v>
      </c>
      <c r="AY92" s="87" t="s">
        <v>68</v>
      </c>
      <c r="AZ92" s="87" t="s">
        <v>69</v>
      </c>
      <c r="BA92" s="87" t="s">
        <v>70</v>
      </c>
      <c r="BB92" s="87" t="s">
        <v>71</v>
      </c>
      <c r="BC92" s="87" t="s">
        <v>72</v>
      </c>
      <c r="BD92" s="88" t="s">
        <v>73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74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ROUND(AG95,2)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ROUND(AS95,2)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ROUND(AZ95,2)</f>
        <v>0</v>
      </c>
      <c r="BA94" s="99">
        <f>ROUND(BA95,2)</f>
        <v>0</v>
      </c>
      <c r="BB94" s="99">
        <f>ROUND(BB95,2)</f>
        <v>0</v>
      </c>
      <c r="BC94" s="99">
        <f>ROUND(BC95,2)</f>
        <v>0</v>
      </c>
      <c r="BD94" s="101">
        <f>ROUND(BD95,2)</f>
        <v>0</v>
      </c>
      <c r="BE94" s="6"/>
      <c r="BS94" s="102" t="s">
        <v>75</v>
      </c>
      <c r="BT94" s="102" t="s">
        <v>76</v>
      </c>
      <c r="BU94" s="103" t="s">
        <v>77</v>
      </c>
      <c r="BV94" s="102" t="s">
        <v>78</v>
      </c>
      <c r="BW94" s="102" t="s">
        <v>4</v>
      </c>
      <c r="BX94" s="102" t="s">
        <v>79</v>
      </c>
      <c r="CL94" s="102" t="s">
        <v>1</v>
      </c>
    </row>
    <row r="95" s="7" customFormat="1" ht="24.75" customHeight="1">
      <c r="A95" s="7"/>
      <c r="B95" s="104"/>
      <c r="C95" s="105"/>
      <c r="D95" s="106" t="s">
        <v>80</v>
      </c>
      <c r="E95" s="106"/>
      <c r="F95" s="106"/>
      <c r="G95" s="106"/>
      <c r="H95" s="106"/>
      <c r="I95" s="107"/>
      <c r="J95" s="106" t="s">
        <v>81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ROUND(SUM(AG96:AG97),2)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82</v>
      </c>
      <c r="AR95" s="104"/>
      <c r="AS95" s="111">
        <f>ROUND(SUM(AS96:AS97),2)</f>
        <v>0</v>
      </c>
      <c r="AT95" s="112">
        <f>ROUND(SUM(AV95:AW95),2)</f>
        <v>0</v>
      </c>
      <c r="AU95" s="113">
        <f>ROUND(SUM(AU96:AU97),5)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ROUND(SUM(AZ96:AZ97),2)</f>
        <v>0</v>
      </c>
      <c r="BA95" s="112">
        <f>ROUND(SUM(BA96:BA97),2)</f>
        <v>0</v>
      </c>
      <c r="BB95" s="112">
        <f>ROUND(SUM(BB96:BB97),2)</f>
        <v>0</v>
      </c>
      <c r="BC95" s="112">
        <f>ROUND(SUM(BC96:BC97),2)</f>
        <v>0</v>
      </c>
      <c r="BD95" s="114">
        <f>ROUND(SUM(BD96:BD97),2)</f>
        <v>0</v>
      </c>
      <c r="BE95" s="7"/>
      <c r="BS95" s="115" t="s">
        <v>75</v>
      </c>
      <c r="BT95" s="115" t="s">
        <v>83</v>
      </c>
      <c r="BU95" s="115" t="s">
        <v>77</v>
      </c>
      <c r="BV95" s="115" t="s">
        <v>78</v>
      </c>
      <c r="BW95" s="115" t="s">
        <v>84</v>
      </c>
      <c r="BX95" s="115" t="s">
        <v>4</v>
      </c>
      <c r="CL95" s="115" t="s">
        <v>1</v>
      </c>
      <c r="CM95" s="115" t="s">
        <v>85</v>
      </c>
    </row>
    <row r="96" s="4" customFormat="1" ht="23.25" customHeight="1">
      <c r="A96" s="116" t="s">
        <v>86</v>
      </c>
      <c r="B96" s="64"/>
      <c r="C96" s="10"/>
      <c r="D96" s="10"/>
      <c r="E96" s="117" t="s">
        <v>87</v>
      </c>
      <c r="F96" s="117"/>
      <c r="G96" s="117"/>
      <c r="H96" s="117"/>
      <c r="I96" s="117"/>
      <c r="J96" s="10"/>
      <c r="K96" s="117" t="s">
        <v>88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'01 - Architektonicko stav...'!J32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89</v>
      </c>
      <c r="AR96" s="64"/>
      <c r="AS96" s="120">
        <v>0</v>
      </c>
      <c r="AT96" s="121">
        <f>ROUND(SUM(AV96:AW96),2)</f>
        <v>0</v>
      </c>
      <c r="AU96" s="122">
        <f>'01 - Architektonicko stav...'!P135</f>
        <v>0</v>
      </c>
      <c r="AV96" s="121">
        <f>'01 - Architektonicko stav...'!J35</f>
        <v>0</v>
      </c>
      <c r="AW96" s="121">
        <f>'01 - Architektonicko stav...'!J36</f>
        <v>0</v>
      </c>
      <c r="AX96" s="121">
        <f>'01 - Architektonicko stav...'!J37</f>
        <v>0</v>
      </c>
      <c r="AY96" s="121">
        <f>'01 - Architektonicko stav...'!J38</f>
        <v>0</v>
      </c>
      <c r="AZ96" s="121">
        <f>'01 - Architektonicko stav...'!F35</f>
        <v>0</v>
      </c>
      <c r="BA96" s="121">
        <f>'01 - Architektonicko stav...'!F36</f>
        <v>0</v>
      </c>
      <c r="BB96" s="121">
        <f>'01 - Architektonicko stav...'!F37</f>
        <v>0</v>
      </c>
      <c r="BC96" s="121">
        <f>'01 - Architektonicko stav...'!F38</f>
        <v>0</v>
      </c>
      <c r="BD96" s="123">
        <f>'01 - Architektonicko stav...'!F39</f>
        <v>0</v>
      </c>
      <c r="BE96" s="4"/>
      <c r="BT96" s="27" t="s">
        <v>85</v>
      </c>
      <c r="BV96" s="27" t="s">
        <v>78</v>
      </c>
      <c r="BW96" s="27" t="s">
        <v>90</v>
      </c>
      <c r="BX96" s="27" t="s">
        <v>84</v>
      </c>
      <c r="CL96" s="27" t="s">
        <v>1</v>
      </c>
    </row>
    <row r="97" s="4" customFormat="1" ht="16.5" customHeight="1">
      <c r="A97" s="116" t="s">
        <v>86</v>
      </c>
      <c r="B97" s="64"/>
      <c r="C97" s="10"/>
      <c r="D97" s="10"/>
      <c r="E97" s="117" t="s">
        <v>91</v>
      </c>
      <c r="F97" s="117"/>
      <c r="G97" s="117"/>
      <c r="H97" s="117"/>
      <c r="I97" s="117"/>
      <c r="J97" s="10"/>
      <c r="K97" s="117" t="s">
        <v>92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'VRN - Vedlejší rozpočtové...'!J32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89</v>
      </c>
      <c r="AR97" s="64"/>
      <c r="AS97" s="124">
        <v>0</v>
      </c>
      <c r="AT97" s="125">
        <f>ROUND(SUM(AV97:AW97),2)</f>
        <v>0</v>
      </c>
      <c r="AU97" s="126">
        <f>'VRN - Vedlejší rozpočtové...'!P123</f>
        <v>0</v>
      </c>
      <c r="AV97" s="125">
        <f>'VRN - Vedlejší rozpočtové...'!J35</f>
        <v>0</v>
      </c>
      <c r="AW97" s="125">
        <f>'VRN - Vedlejší rozpočtové...'!J36</f>
        <v>0</v>
      </c>
      <c r="AX97" s="125">
        <f>'VRN - Vedlejší rozpočtové...'!J37</f>
        <v>0</v>
      </c>
      <c r="AY97" s="125">
        <f>'VRN - Vedlejší rozpočtové...'!J38</f>
        <v>0</v>
      </c>
      <c r="AZ97" s="125">
        <f>'VRN - Vedlejší rozpočtové...'!F35</f>
        <v>0</v>
      </c>
      <c r="BA97" s="125">
        <f>'VRN - Vedlejší rozpočtové...'!F36</f>
        <v>0</v>
      </c>
      <c r="BB97" s="125">
        <f>'VRN - Vedlejší rozpočtové...'!F37</f>
        <v>0</v>
      </c>
      <c r="BC97" s="125">
        <f>'VRN - Vedlejší rozpočtové...'!F38</f>
        <v>0</v>
      </c>
      <c r="BD97" s="127">
        <f>'VRN - Vedlejší rozpočtové...'!F39</f>
        <v>0</v>
      </c>
      <c r="BE97" s="4"/>
      <c r="BT97" s="27" t="s">
        <v>85</v>
      </c>
      <c r="BV97" s="27" t="s">
        <v>78</v>
      </c>
      <c r="BW97" s="27" t="s">
        <v>93</v>
      </c>
      <c r="BX97" s="27" t="s">
        <v>84</v>
      </c>
      <c r="CL97" s="27" t="s">
        <v>1</v>
      </c>
    </row>
    <row r="98" s="2" customFormat="1" ht="30" customHeight="1">
      <c r="A98" s="38"/>
      <c r="B98" s="39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9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1"/>
      <c r="AR99" s="39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01 - Architektonicko stav...'!C2" display="/"/>
    <hyperlink ref="A97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94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 xml:space="preserve">BÝVALÝ AUGUSTINIÁNSKÝ KLÁŠTER  VE ŠTERNBERKU, PROJEKT OBNOVY A ZÁCHRANY 2020 - ETAPA Č. 1</v>
      </c>
      <c r="F7" s="32"/>
      <c r="G7" s="32"/>
      <c r="H7" s="32"/>
      <c r="L7" s="22"/>
    </row>
    <row r="8" s="1" customFormat="1" ht="12" customHeight="1">
      <c r="B8" s="22"/>
      <c r="D8" s="32" t="s">
        <v>95</v>
      </c>
      <c r="L8" s="22"/>
    </row>
    <row r="9" s="2" customFormat="1" ht="16.5" customHeight="1">
      <c r="A9" s="38"/>
      <c r="B9" s="39"/>
      <c r="C9" s="38"/>
      <c r="D9" s="38"/>
      <c r="E9" s="129" t="s">
        <v>96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97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30" customHeight="1">
      <c r="A11" s="38"/>
      <c r="B11" s="39"/>
      <c r="C11" s="38"/>
      <c r="D11" s="38"/>
      <c r="E11" s="67" t="s">
        <v>98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3. 11. 2020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25</v>
      </c>
      <c r="J25" s="27" t="s">
        <v>1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32" t="s">
        <v>27</v>
      </c>
      <c r="J26" s="27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35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36</v>
      </c>
      <c r="E32" s="38"/>
      <c r="F32" s="38"/>
      <c r="G32" s="38"/>
      <c r="H32" s="38"/>
      <c r="I32" s="38"/>
      <c r="J32" s="96">
        <f>ROUND(J135,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43" t="s">
        <v>39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40</v>
      </c>
      <c r="E35" s="32" t="s">
        <v>41</v>
      </c>
      <c r="F35" s="135">
        <f>ROUND((SUM(BE135:BE508)),  2)</f>
        <v>0</v>
      </c>
      <c r="G35" s="38"/>
      <c r="H35" s="38"/>
      <c r="I35" s="136">
        <v>0.20999999999999999</v>
      </c>
      <c r="J35" s="135">
        <f>ROUND(((SUM(BE135:BE508))*I35),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35">
        <f>ROUND((SUM(BF135:BF508)),  2)</f>
        <v>0</v>
      </c>
      <c r="G36" s="38"/>
      <c r="H36" s="38"/>
      <c r="I36" s="136">
        <v>0.14999999999999999</v>
      </c>
      <c r="J36" s="135">
        <f>ROUND(((SUM(BF135:BF508))*I36),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ROUND((SUM(BG135:BG508)),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35">
        <f>ROUND((SUM(BH135:BH508)),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35">
        <f>ROUND((SUM(BI135:BI508)),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46</v>
      </c>
      <c r="E41" s="81"/>
      <c r="F41" s="81"/>
      <c r="G41" s="139" t="s">
        <v>47</v>
      </c>
      <c r="H41" s="140" t="s">
        <v>48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 xml:space="preserve">BÝVALÝ AUGUSTINIÁNSKÝ KLÁŠTER  VE ŠTERNBERKU, PROJEKT OBNOVY A ZÁCHRANY 2020 - ETAPA Č. 1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95</v>
      </c>
      <c r="L86" s="22"/>
    </row>
    <row r="87" s="2" customFormat="1" ht="16.5" customHeight="1">
      <c r="A87" s="38"/>
      <c r="B87" s="39"/>
      <c r="C87" s="38"/>
      <c r="D87" s="38"/>
      <c r="E87" s="129" t="s">
        <v>96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30" customHeight="1">
      <c r="A89" s="38"/>
      <c r="B89" s="39"/>
      <c r="C89" s="38"/>
      <c r="D89" s="38"/>
      <c r="E89" s="67" t="str">
        <f>E11</f>
        <v>01 - Architektonicko stavební řešení - jižní fasáda, etapa č. 1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Šternberk</v>
      </c>
      <c r="G91" s="38"/>
      <c r="H91" s="38"/>
      <c r="I91" s="32" t="s">
        <v>22</v>
      </c>
      <c r="J91" s="69" t="str">
        <f>IF(J14="","",J14)</f>
        <v>3. 11. 2020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Město Šternberk</v>
      </c>
      <c r="G93" s="38"/>
      <c r="H93" s="38"/>
      <c r="I93" s="32" t="s">
        <v>30</v>
      </c>
      <c r="J93" s="36" t="str">
        <f>E23</f>
        <v>Atelier Polách &amp; Bravenec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>Zdeněk Závodník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100</v>
      </c>
      <c r="D96" s="137"/>
      <c r="E96" s="137"/>
      <c r="F96" s="137"/>
      <c r="G96" s="137"/>
      <c r="H96" s="137"/>
      <c r="I96" s="137"/>
      <c r="J96" s="146" t="s">
        <v>101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102</v>
      </c>
      <c r="D98" s="38"/>
      <c r="E98" s="38"/>
      <c r="F98" s="38"/>
      <c r="G98" s="38"/>
      <c r="H98" s="38"/>
      <c r="I98" s="38"/>
      <c r="J98" s="96">
        <f>J135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103</v>
      </c>
    </row>
    <row r="99" s="9" customFormat="1" ht="24.96" customHeight="1">
      <c r="A99" s="9"/>
      <c r="B99" s="148"/>
      <c r="C99" s="9"/>
      <c r="D99" s="149" t="s">
        <v>104</v>
      </c>
      <c r="E99" s="150"/>
      <c r="F99" s="150"/>
      <c r="G99" s="150"/>
      <c r="H99" s="150"/>
      <c r="I99" s="150"/>
      <c r="J99" s="151">
        <f>J136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105</v>
      </c>
      <c r="E100" s="154"/>
      <c r="F100" s="154"/>
      <c r="G100" s="154"/>
      <c r="H100" s="154"/>
      <c r="I100" s="154"/>
      <c r="J100" s="155">
        <f>J137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106</v>
      </c>
      <c r="E101" s="154"/>
      <c r="F101" s="154"/>
      <c r="G101" s="154"/>
      <c r="H101" s="154"/>
      <c r="I101" s="154"/>
      <c r="J101" s="155">
        <f>J194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2"/>
      <c r="C102" s="10"/>
      <c r="D102" s="153" t="s">
        <v>107</v>
      </c>
      <c r="E102" s="154"/>
      <c r="F102" s="154"/>
      <c r="G102" s="154"/>
      <c r="H102" s="154"/>
      <c r="I102" s="154"/>
      <c r="J102" s="155">
        <f>J222</f>
        <v>0</v>
      </c>
      <c r="K102" s="10"/>
      <c r="L102" s="15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2"/>
      <c r="C103" s="10"/>
      <c r="D103" s="153" t="s">
        <v>108</v>
      </c>
      <c r="E103" s="154"/>
      <c r="F103" s="154"/>
      <c r="G103" s="154"/>
      <c r="H103" s="154"/>
      <c r="I103" s="154"/>
      <c r="J103" s="155">
        <f>J293</f>
        <v>0</v>
      </c>
      <c r="K103" s="10"/>
      <c r="L103" s="15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2"/>
      <c r="C104" s="10"/>
      <c r="D104" s="153" t="s">
        <v>109</v>
      </c>
      <c r="E104" s="154"/>
      <c r="F104" s="154"/>
      <c r="G104" s="154"/>
      <c r="H104" s="154"/>
      <c r="I104" s="154"/>
      <c r="J104" s="155">
        <f>J404</f>
        <v>0</v>
      </c>
      <c r="K104" s="10"/>
      <c r="L104" s="15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2"/>
      <c r="C105" s="10"/>
      <c r="D105" s="153" t="s">
        <v>110</v>
      </c>
      <c r="E105" s="154"/>
      <c r="F105" s="154"/>
      <c r="G105" s="154"/>
      <c r="H105" s="154"/>
      <c r="I105" s="154"/>
      <c r="J105" s="155">
        <f>J414</f>
        <v>0</v>
      </c>
      <c r="K105" s="10"/>
      <c r="L105" s="15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8"/>
      <c r="C106" s="9"/>
      <c r="D106" s="149" t="s">
        <v>111</v>
      </c>
      <c r="E106" s="150"/>
      <c r="F106" s="150"/>
      <c r="G106" s="150"/>
      <c r="H106" s="150"/>
      <c r="I106" s="150"/>
      <c r="J106" s="151">
        <f>J417</f>
        <v>0</v>
      </c>
      <c r="K106" s="9"/>
      <c r="L106" s="148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2"/>
      <c r="C107" s="10"/>
      <c r="D107" s="153" t="s">
        <v>112</v>
      </c>
      <c r="E107" s="154"/>
      <c r="F107" s="154"/>
      <c r="G107" s="154"/>
      <c r="H107" s="154"/>
      <c r="I107" s="154"/>
      <c r="J107" s="155">
        <f>J418</f>
        <v>0</v>
      </c>
      <c r="K107" s="10"/>
      <c r="L107" s="15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2"/>
      <c r="C108" s="10"/>
      <c r="D108" s="153" t="s">
        <v>113</v>
      </c>
      <c r="E108" s="154"/>
      <c r="F108" s="154"/>
      <c r="G108" s="154"/>
      <c r="H108" s="154"/>
      <c r="I108" s="154"/>
      <c r="J108" s="155">
        <f>J436</f>
        <v>0</v>
      </c>
      <c r="K108" s="10"/>
      <c r="L108" s="15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2"/>
      <c r="C109" s="10"/>
      <c r="D109" s="153" t="s">
        <v>114</v>
      </c>
      <c r="E109" s="154"/>
      <c r="F109" s="154"/>
      <c r="G109" s="154"/>
      <c r="H109" s="154"/>
      <c r="I109" s="154"/>
      <c r="J109" s="155">
        <f>J459</f>
        <v>0</v>
      </c>
      <c r="K109" s="10"/>
      <c r="L109" s="152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2"/>
      <c r="C110" s="10"/>
      <c r="D110" s="153" t="s">
        <v>115</v>
      </c>
      <c r="E110" s="154"/>
      <c r="F110" s="154"/>
      <c r="G110" s="154"/>
      <c r="H110" s="154"/>
      <c r="I110" s="154"/>
      <c r="J110" s="155">
        <f>J470</f>
        <v>0</v>
      </c>
      <c r="K110" s="10"/>
      <c r="L110" s="152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48"/>
      <c r="C111" s="9"/>
      <c r="D111" s="149" t="s">
        <v>116</v>
      </c>
      <c r="E111" s="150"/>
      <c r="F111" s="150"/>
      <c r="G111" s="150"/>
      <c r="H111" s="150"/>
      <c r="I111" s="150"/>
      <c r="J111" s="151">
        <f>J484</f>
        <v>0</v>
      </c>
      <c r="K111" s="9"/>
      <c r="L111" s="148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52"/>
      <c r="C112" s="10"/>
      <c r="D112" s="153" t="s">
        <v>117</v>
      </c>
      <c r="E112" s="154"/>
      <c r="F112" s="154"/>
      <c r="G112" s="154"/>
      <c r="H112" s="154"/>
      <c r="I112" s="154"/>
      <c r="J112" s="155">
        <f>J485</f>
        <v>0</v>
      </c>
      <c r="K112" s="10"/>
      <c r="L112" s="152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48"/>
      <c r="C113" s="9"/>
      <c r="D113" s="149" t="s">
        <v>118</v>
      </c>
      <c r="E113" s="150"/>
      <c r="F113" s="150"/>
      <c r="G113" s="150"/>
      <c r="H113" s="150"/>
      <c r="I113" s="150"/>
      <c r="J113" s="151">
        <f>J500</f>
        <v>0</v>
      </c>
      <c r="K113" s="9"/>
      <c r="L113" s="148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8"/>
      <c r="B114" s="39"/>
      <c r="C114" s="38"/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119</v>
      </c>
      <c r="D120" s="38"/>
      <c r="E120" s="38"/>
      <c r="F120" s="38"/>
      <c r="G120" s="38"/>
      <c r="H120" s="38"/>
      <c r="I120" s="38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38"/>
      <c r="E122" s="38"/>
      <c r="F122" s="38"/>
      <c r="G122" s="38"/>
      <c r="H122" s="38"/>
      <c r="I122" s="38"/>
      <c r="J122" s="38"/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6.25" customHeight="1">
      <c r="A123" s="38"/>
      <c r="B123" s="39"/>
      <c r="C123" s="38"/>
      <c r="D123" s="38"/>
      <c r="E123" s="129" t="str">
        <f>E7</f>
        <v xml:space="preserve">BÝVALÝ AUGUSTINIÁNSKÝ KLÁŠTER  VE ŠTERNBERKU, PROJEKT OBNOVY A ZÁCHRANY 2020 - ETAPA Č. 1</v>
      </c>
      <c r="F123" s="32"/>
      <c r="G123" s="32"/>
      <c r="H123" s="32"/>
      <c r="I123" s="38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" customFormat="1" ht="12" customHeight="1">
      <c r="B124" s="22"/>
      <c r="C124" s="32" t="s">
        <v>95</v>
      </c>
      <c r="L124" s="22"/>
    </row>
    <row r="125" s="2" customFormat="1" ht="16.5" customHeight="1">
      <c r="A125" s="38"/>
      <c r="B125" s="39"/>
      <c r="C125" s="38"/>
      <c r="D125" s="38"/>
      <c r="E125" s="129" t="s">
        <v>96</v>
      </c>
      <c r="F125" s="38"/>
      <c r="G125" s="38"/>
      <c r="H125" s="38"/>
      <c r="I125" s="38"/>
      <c r="J125" s="38"/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97</v>
      </c>
      <c r="D126" s="38"/>
      <c r="E126" s="38"/>
      <c r="F126" s="38"/>
      <c r="G126" s="38"/>
      <c r="H126" s="38"/>
      <c r="I126" s="38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30" customHeight="1">
      <c r="A127" s="38"/>
      <c r="B127" s="39"/>
      <c r="C127" s="38"/>
      <c r="D127" s="38"/>
      <c r="E127" s="67" t="str">
        <f>E11</f>
        <v>01 - Architektonicko stavební řešení - jižní fasáda, etapa č. 1</v>
      </c>
      <c r="F127" s="38"/>
      <c r="G127" s="38"/>
      <c r="H127" s="38"/>
      <c r="I127" s="38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38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38"/>
      <c r="E129" s="38"/>
      <c r="F129" s="27" t="str">
        <f>F14</f>
        <v>Šternberk</v>
      </c>
      <c r="G129" s="38"/>
      <c r="H129" s="38"/>
      <c r="I129" s="32" t="s">
        <v>22</v>
      </c>
      <c r="J129" s="69" t="str">
        <f>IF(J14="","",J14)</f>
        <v>3. 11. 2020</v>
      </c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38"/>
      <c r="D130" s="38"/>
      <c r="E130" s="38"/>
      <c r="F130" s="38"/>
      <c r="G130" s="38"/>
      <c r="H130" s="38"/>
      <c r="I130" s="38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5.65" customHeight="1">
      <c r="A131" s="38"/>
      <c r="B131" s="39"/>
      <c r="C131" s="32" t="s">
        <v>24</v>
      </c>
      <c r="D131" s="38"/>
      <c r="E131" s="38"/>
      <c r="F131" s="27" t="str">
        <f>E17</f>
        <v>Město Šternberk</v>
      </c>
      <c r="G131" s="38"/>
      <c r="H131" s="38"/>
      <c r="I131" s="32" t="s">
        <v>30</v>
      </c>
      <c r="J131" s="36" t="str">
        <f>E23</f>
        <v>Atelier Polách &amp; Bravenec s.r.o.</v>
      </c>
      <c r="K131" s="38"/>
      <c r="L131" s="55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38"/>
      <c r="E132" s="38"/>
      <c r="F132" s="27" t="str">
        <f>IF(E20="","",E20)</f>
        <v>Vyplň údaj</v>
      </c>
      <c r="G132" s="38"/>
      <c r="H132" s="38"/>
      <c r="I132" s="32" t="s">
        <v>33</v>
      </c>
      <c r="J132" s="36" t="str">
        <f>E26</f>
        <v>Zdeněk Závodník</v>
      </c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38"/>
      <c r="D133" s="38"/>
      <c r="E133" s="38"/>
      <c r="F133" s="38"/>
      <c r="G133" s="38"/>
      <c r="H133" s="38"/>
      <c r="I133" s="38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56"/>
      <c r="B134" s="157"/>
      <c r="C134" s="158" t="s">
        <v>120</v>
      </c>
      <c r="D134" s="159" t="s">
        <v>61</v>
      </c>
      <c r="E134" s="159" t="s">
        <v>57</v>
      </c>
      <c r="F134" s="159" t="s">
        <v>58</v>
      </c>
      <c r="G134" s="159" t="s">
        <v>121</v>
      </c>
      <c r="H134" s="159" t="s">
        <v>122</v>
      </c>
      <c r="I134" s="159" t="s">
        <v>123</v>
      </c>
      <c r="J134" s="159" t="s">
        <v>101</v>
      </c>
      <c r="K134" s="160" t="s">
        <v>124</v>
      </c>
      <c r="L134" s="161"/>
      <c r="M134" s="86" t="s">
        <v>1</v>
      </c>
      <c r="N134" s="87" t="s">
        <v>40</v>
      </c>
      <c r="O134" s="87" t="s">
        <v>125</v>
      </c>
      <c r="P134" s="87" t="s">
        <v>126</v>
      </c>
      <c r="Q134" s="87" t="s">
        <v>127</v>
      </c>
      <c r="R134" s="87" t="s">
        <v>128</v>
      </c>
      <c r="S134" s="87" t="s">
        <v>129</v>
      </c>
      <c r="T134" s="88" t="s">
        <v>130</v>
      </c>
      <c r="U134" s="156"/>
      <c r="V134" s="156"/>
      <c r="W134" s="156"/>
      <c r="X134" s="156"/>
      <c r="Y134" s="156"/>
      <c r="Z134" s="156"/>
      <c r="AA134" s="156"/>
      <c r="AB134" s="156"/>
      <c r="AC134" s="156"/>
      <c r="AD134" s="156"/>
      <c r="AE134" s="156"/>
    </row>
    <row r="135" s="2" customFormat="1" ht="22.8" customHeight="1">
      <c r="A135" s="38"/>
      <c r="B135" s="39"/>
      <c r="C135" s="93" t="s">
        <v>131</v>
      </c>
      <c r="D135" s="38"/>
      <c r="E135" s="38"/>
      <c r="F135" s="38"/>
      <c r="G135" s="38"/>
      <c r="H135" s="38"/>
      <c r="I135" s="38"/>
      <c r="J135" s="162">
        <f>BK135</f>
        <v>0</v>
      </c>
      <c r="K135" s="38"/>
      <c r="L135" s="39"/>
      <c r="M135" s="89"/>
      <c r="N135" s="73"/>
      <c r="O135" s="90"/>
      <c r="P135" s="163">
        <f>P136+P417+P484+P500</f>
        <v>0</v>
      </c>
      <c r="Q135" s="90"/>
      <c r="R135" s="163">
        <f>R136+R417+R484+R500</f>
        <v>89.02900034000001</v>
      </c>
      <c r="S135" s="90"/>
      <c r="T135" s="164">
        <f>T136+T417+T484+T500</f>
        <v>46.185635000000005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9" t="s">
        <v>75</v>
      </c>
      <c r="AU135" s="19" t="s">
        <v>103</v>
      </c>
      <c r="BK135" s="165">
        <f>BK136+BK417+BK484+BK500</f>
        <v>0</v>
      </c>
    </row>
    <row r="136" s="12" customFormat="1" ht="25.92" customHeight="1">
      <c r="A136" s="12"/>
      <c r="B136" s="166"/>
      <c r="C136" s="12"/>
      <c r="D136" s="167" t="s">
        <v>75</v>
      </c>
      <c r="E136" s="168" t="s">
        <v>132</v>
      </c>
      <c r="F136" s="168" t="s">
        <v>133</v>
      </c>
      <c r="G136" s="12"/>
      <c r="H136" s="12"/>
      <c r="I136" s="169"/>
      <c r="J136" s="170">
        <f>BK136</f>
        <v>0</v>
      </c>
      <c r="K136" s="12"/>
      <c r="L136" s="166"/>
      <c r="M136" s="171"/>
      <c r="N136" s="172"/>
      <c r="O136" s="172"/>
      <c r="P136" s="173">
        <f>P137+P194+P222+P293+P404+P414</f>
        <v>0</v>
      </c>
      <c r="Q136" s="172"/>
      <c r="R136" s="173">
        <f>R137+R194+R222+R293+R404+R414</f>
        <v>88.56582250000001</v>
      </c>
      <c r="S136" s="172"/>
      <c r="T136" s="174">
        <f>T137+T194+T222+T293+T404+T414</f>
        <v>46.074280000000002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7" t="s">
        <v>83</v>
      </c>
      <c r="AT136" s="175" t="s">
        <v>75</v>
      </c>
      <c r="AU136" s="175" t="s">
        <v>76</v>
      </c>
      <c r="AY136" s="167" t="s">
        <v>134</v>
      </c>
      <c r="BK136" s="176">
        <f>BK137+BK194+BK222+BK293+BK404+BK414</f>
        <v>0</v>
      </c>
    </row>
    <row r="137" s="12" customFormat="1" ht="22.8" customHeight="1">
      <c r="A137" s="12"/>
      <c r="B137" s="166"/>
      <c r="C137" s="12"/>
      <c r="D137" s="167" t="s">
        <v>75</v>
      </c>
      <c r="E137" s="177" t="s">
        <v>83</v>
      </c>
      <c r="F137" s="177" t="s">
        <v>135</v>
      </c>
      <c r="G137" s="12"/>
      <c r="H137" s="12"/>
      <c r="I137" s="169"/>
      <c r="J137" s="178">
        <f>BK137</f>
        <v>0</v>
      </c>
      <c r="K137" s="12"/>
      <c r="L137" s="166"/>
      <c r="M137" s="171"/>
      <c r="N137" s="172"/>
      <c r="O137" s="172"/>
      <c r="P137" s="173">
        <f>SUM(P138:P193)</f>
        <v>0</v>
      </c>
      <c r="Q137" s="172"/>
      <c r="R137" s="173">
        <f>SUM(R138:R193)</f>
        <v>0</v>
      </c>
      <c r="S137" s="172"/>
      <c r="T137" s="174">
        <f>SUM(T138:T193)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7" t="s">
        <v>83</v>
      </c>
      <c r="AT137" s="175" t="s">
        <v>75</v>
      </c>
      <c r="AU137" s="175" t="s">
        <v>83</v>
      </c>
      <c r="AY137" s="167" t="s">
        <v>134</v>
      </c>
      <c r="BK137" s="176">
        <f>SUM(BK138:BK193)</f>
        <v>0</v>
      </c>
    </row>
    <row r="138" s="2" customFormat="1">
      <c r="A138" s="38"/>
      <c r="B138" s="179"/>
      <c r="C138" s="180" t="s">
        <v>83</v>
      </c>
      <c r="D138" s="180" t="s">
        <v>136</v>
      </c>
      <c r="E138" s="181" t="s">
        <v>137</v>
      </c>
      <c r="F138" s="182" t="s">
        <v>138</v>
      </c>
      <c r="G138" s="183" t="s">
        <v>139</v>
      </c>
      <c r="H138" s="184">
        <v>10.98</v>
      </c>
      <c r="I138" s="185"/>
      <c r="J138" s="186">
        <f>ROUND(I138*H138,2)</f>
        <v>0</v>
      </c>
      <c r="K138" s="182" t="s">
        <v>140</v>
      </c>
      <c r="L138" s="39"/>
      <c r="M138" s="187" t="s">
        <v>1</v>
      </c>
      <c r="N138" s="188" t="s">
        <v>41</v>
      </c>
      <c r="O138" s="77"/>
      <c r="P138" s="189">
        <f>O138*H138</f>
        <v>0</v>
      </c>
      <c r="Q138" s="189">
        <v>0</v>
      </c>
      <c r="R138" s="189">
        <f>Q138*H138</f>
        <v>0</v>
      </c>
      <c r="S138" s="189">
        <v>0</v>
      </c>
      <c r="T138" s="19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191" t="s">
        <v>141</v>
      </c>
      <c r="AT138" s="191" t="s">
        <v>136</v>
      </c>
      <c r="AU138" s="191" t="s">
        <v>85</v>
      </c>
      <c r="AY138" s="19" t="s">
        <v>134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83</v>
      </c>
      <c r="BK138" s="192">
        <f>ROUND(I138*H138,2)</f>
        <v>0</v>
      </c>
      <c r="BL138" s="19" t="s">
        <v>141</v>
      </c>
      <c r="BM138" s="191" t="s">
        <v>142</v>
      </c>
    </row>
    <row r="139" s="2" customFormat="1">
      <c r="A139" s="38"/>
      <c r="B139" s="39"/>
      <c r="C139" s="38"/>
      <c r="D139" s="193" t="s">
        <v>143</v>
      </c>
      <c r="E139" s="38"/>
      <c r="F139" s="194" t="s">
        <v>144</v>
      </c>
      <c r="G139" s="38"/>
      <c r="H139" s="38"/>
      <c r="I139" s="195"/>
      <c r="J139" s="38"/>
      <c r="K139" s="38"/>
      <c r="L139" s="39"/>
      <c r="M139" s="196"/>
      <c r="N139" s="197"/>
      <c r="O139" s="77"/>
      <c r="P139" s="77"/>
      <c r="Q139" s="77"/>
      <c r="R139" s="77"/>
      <c r="S139" s="77"/>
      <c r="T139" s="7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9" t="s">
        <v>143</v>
      </c>
      <c r="AU139" s="19" t="s">
        <v>85</v>
      </c>
    </row>
    <row r="140" s="13" customFormat="1">
      <c r="A140" s="13"/>
      <c r="B140" s="198"/>
      <c r="C140" s="13"/>
      <c r="D140" s="193" t="s">
        <v>145</v>
      </c>
      <c r="E140" s="199" t="s">
        <v>1</v>
      </c>
      <c r="F140" s="200" t="s">
        <v>146</v>
      </c>
      <c r="G140" s="13"/>
      <c r="H140" s="199" t="s">
        <v>1</v>
      </c>
      <c r="I140" s="201"/>
      <c r="J140" s="13"/>
      <c r="K140" s="13"/>
      <c r="L140" s="198"/>
      <c r="M140" s="202"/>
      <c r="N140" s="203"/>
      <c r="O140" s="203"/>
      <c r="P140" s="203"/>
      <c r="Q140" s="203"/>
      <c r="R140" s="203"/>
      <c r="S140" s="203"/>
      <c r="T140" s="20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9" t="s">
        <v>145</v>
      </c>
      <c r="AU140" s="199" t="s">
        <v>85</v>
      </c>
      <c r="AV140" s="13" t="s">
        <v>83</v>
      </c>
      <c r="AW140" s="13" t="s">
        <v>32</v>
      </c>
      <c r="AX140" s="13" t="s">
        <v>76</v>
      </c>
      <c r="AY140" s="199" t="s">
        <v>134</v>
      </c>
    </row>
    <row r="141" s="13" customFormat="1">
      <c r="A141" s="13"/>
      <c r="B141" s="198"/>
      <c r="C141" s="13"/>
      <c r="D141" s="193" t="s">
        <v>145</v>
      </c>
      <c r="E141" s="199" t="s">
        <v>1</v>
      </c>
      <c r="F141" s="200" t="s">
        <v>147</v>
      </c>
      <c r="G141" s="13"/>
      <c r="H141" s="199" t="s">
        <v>1</v>
      </c>
      <c r="I141" s="201"/>
      <c r="J141" s="13"/>
      <c r="K141" s="13"/>
      <c r="L141" s="198"/>
      <c r="M141" s="202"/>
      <c r="N141" s="203"/>
      <c r="O141" s="203"/>
      <c r="P141" s="203"/>
      <c r="Q141" s="203"/>
      <c r="R141" s="203"/>
      <c r="S141" s="203"/>
      <c r="T141" s="20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9" t="s">
        <v>145</v>
      </c>
      <c r="AU141" s="199" t="s">
        <v>85</v>
      </c>
      <c r="AV141" s="13" t="s">
        <v>83</v>
      </c>
      <c r="AW141" s="13" t="s">
        <v>32</v>
      </c>
      <c r="AX141" s="13" t="s">
        <v>76</v>
      </c>
      <c r="AY141" s="199" t="s">
        <v>134</v>
      </c>
    </row>
    <row r="142" s="14" customFormat="1">
      <c r="A142" s="14"/>
      <c r="B142" s="205"/>
      <c r="C142" s="14"/>
      <c r="D142" s="193" t="s">
        <v>145</v>
      </c>
      <c r="E142" s="206" t="s">
        <v>1</v>
      </c>
      <c r="F142" s="207" t="s">
        <v>148</v>
      </c>
      <c r="G142" s="14"/>
      <c r="H142" s="208">
        <v>10.98</v>
      </c>
      <c r="I142" s="209"/>
      <c r="J142" s="14"/>
      <c r="K142" s="14"/>
      <c r="L142" s="205"/>
      <c r="M142" s="210"/>
      <c r="N142" s="211"/>
      <c r="O142" s="211"/>
      <c r="P142" s="211"/>
      <c r="Q142" s="211"/>
      <c r="R142" s="211"/>
      <c r="S142" s="211"/>
      <c r="T142" s="21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06" t="s">
        <v>145</v>
      </c>
      <c r="AU142" s="206" t="s">
        <v>85</v>
      </c>
      <c r="AV142" s="14" t="s">
        <v>85</v>
      </c>
      <c r="AW142" s="14" t="s">
        <v>32</v>
      </c>
      <c r="AX142" s="14" t="s">
        <v>76</v>
      </c>
      <c r="AY142" s="206" t="s">
        <v>134</v>
      </c>
    </row>
    <row r="143" s="15" customFormat="1">
      <c r="A143" s="15"/>
      <c r="B143" s="213"/>
      <c r="C143" s="15"/>
      <c r="D143" s="193" t="s">
        <v>145</v>
      </c>
      <c r="E143" s="214" t="s">
        <v>1</v>
      </c>
      <c r="F143" s="215" t="s">
        <v>149</v>
      </c>
      <c r="G143" s="15"/>
      <c r="H143" s="216">
        <v>10.98</v>
      </c>
      <c r="I143" s="217"/>
      <c r="J143" s="15"/>
      <c r="K143" s="15"/>
      <c r="L143" s="213"/>
      <c r="M143" s="218"/>
      <c r="N143" s="219"/>
      <c r="O143" s="219"/>
      <c r="P143" s="219"/>
      <c r="Q143" s="219"/>
      <c r="R143" s="219"/>
      <c r="S143" s="219"/>
      <c r="T143" s="220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4" t="s">
        <v>145</v>
      </c>
      <c r="AU143" s="214" t="s">
        <v>85</v>
      </c>
      <c r="AV143" s="15" t="s">
        <v>150</v>
      </c>
      <c r="AW143" s="15" t="s">
        <v>32</v>
      </c>
      <c r="AX143" s="15" t="s">
        <v>76</v>
      </c>
      <c r="AY143" s="214" t="s">
        <v>134</v>
      </c>
    </row>
    <row r="144" s="16" customFormat="1">
      <c r="A144" s="16"/>
      <c r="B144" s="221"/>
      <c r="C144" s="16"/>
      <c r="D144" s="193" t="s">
        <v>145</v>
      </c>
      <c r="E144" s="222" t="s">
        <v>1</v>
      </c>
      <c r="F144" s="223" t="s">
        <v>151</v>
      </c>
      <c r="G144" s="16"/>
      <c r="H144" s="224">
        <v>10.98</v>
      </c>
      <c r="I144" s="225"/>
      <c r="J144" s="16"/>
      <c r="K144" s="16"/>
      <c r="L144" s="221"/>
      <c r="M144" s="226"/>
      <c r="N144" s="227"/>
      <c r="O144" s="227"/>
      <c r="P144" s="227"/>
      <c r="Q144" s="227"/>
      <c r="R144" s="227"/>
      <c r="S144" s="227"/>
      <c r="T144" s="228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22" t="s">
        <v>145</v>
      </c>
      <c r="AU144" s="222" t="s">
        <v>85</v>
      </c>
      <c r="AV144" s="16" t="s">
        <v>141</v>
      </c>
      <c r="AW144" s="16" t="s">
        <v>32</v>
      </c>
      <c r="AX144" s="16" t="s">
        <v>83</v>
      </c>
      <c r="AY144" s="222" t="s">
        <v>134</v>
      </c>
    </row>
    <row r="145" s="2" customFormat="1">
      <c r="A145" s="38"/>
      <c r="B145" s="179"/>
      <c r="C145" s="180" t="s">
        <v>85</v>
      </c>
      <c r="D145" s="180" t="s">
        <v>136</v>
      </c>
      <c r="E145" s="181" t="s">
        <v>152</v>
      </c>
      <c r="F145" s="182" t="s">
        <v>153</v>
      </c>
      <c r="G145" s="183" t="s">
        <v>139</v>
      </c>
      <c r="H145" s="184">
        <v>10.98</v>
      </c>
      <c r="I145" s="185"/>
      <c r="J145" s="186">
        <f>ROUND(I145*H145,2)</f>
        <v>0</v>
      </c>
      <c r="K145" s="182" t="s">
        <v>140</v>
      </c>
      <c r="L145" s="39"/>
      <c r="M145" s="187" t="s">
        <v>1</v>
      </c>
      <c r="N145" s="188" t="s">
        <v>41</v>
      </c>
      <c r="O145" s="77"/>
      <c r="P145" s="189">
        <f>O145*H145</f>
        <v>0</v>
      </c>
      <c r="Q145" s="189">
        <v>0</v>
      </c>
      <c r="R145" s="189">
        <f>Q145*H145</f>
        <v>0</v>
      </c>
      <c r="S145" s="189">
        <v>0</v>
      </c>
      <c r="T145" s="19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191" t="s">
        <v>141</v>
      </c>
      <c r="AT145" s="191" t="s">
        <v>136</v>
      </c>
      <c r="AU145" s="191" t="s">
        <v>85</v>
      </c>
      <c r="AY145" s="19" t="s">
        <v>134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83</v>
      </c>
      <c r="BK145" s="192">
        <f>ROUND(I145*H145,2)</f>
        <v>0</v>
      </c>
      <c r="BL145" s="19" t="s">
        <v>141</v>
      </c>
      <c r="BM145" s="191" t="s">
        <v>154</v>
      </c>
    </row>
    <row r="146" s="2" customFormat="1">
      <c r="A146" s="38"/>
      <c r="B146" s="39"/>
      <c r="C146" s="38"/>
      <c r="D146" s="193" t="s">
        <v>143</v>
      </c>
      <c r="E146" s="38"/>
      <c r="F146" s="194" t="s">
        <v>155</v>
      </c>
      <c r="G146" s="38"/>
      <c r="H146" s="38"/>
      <c r="I146" s="195"/>
      <c r="J146" s="38"/>
      <c r="K146" s="38"/>
      <c r="L146" s="39"/>
      <c r="M146" s="196"/>
      <c r="N146" s="197"/>
      <c r="O146" s="77"/>
      <c r="P146" s="77"/>
      <c r="Q146" s="77"/>
      <c r="R146" s="77"/>
      <c r="S146" s="77"/>
      <c r="T146" s="7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9" t="s">
        <v>143</v>
      </c>
      <c r="AU146" s="19" t="s">
        <v>85</v>
      </c>
    </row>
    <row r="147" s="13" customFormat="1">
      <c r="A147" s="13"/>
      <c r="B147" s="198"/>
      <c r="C147" s="13"/>
      <c r="D147" s="193" t="s">
        <v>145</v>
      </c>
      <c r="E147" s="199" t="s">
        <v>1</v>
      </c>
      <c r="F147" s="200" t="s">
        <v>156</v>
      </c>
      <c r="G147" s="13"/>
      <c r="H147" s="199" t="s">
        <v>1</v>
      </c>
      <c r="I147" s="201"/>
      <c r="J147" s="13"/>
      <c r="K147" s="13"/>
      <c r="L147" s="198"/>
      <c r="M147" s="202"/>
      <c r="N147" s="203"/>
      <c r="O147" s="203"/>
      <c r="P147" s="203"/>
      <c r="Q147" s="203"/>
      <c r="R147" s="203"/>
      <c r="S147" s="203"/>
      <c r="T147" s="20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9" t="s">
        <v>145</v>
      </c>
      <c r="AU147" s="199" t="s">
        <v>85</v>
      </c>
      <c r="AV147" s="13" t="s">
        <v>83</v>
      </c>
      <c r="AW147" s="13" t="s">
        <v>32</v>
      </c>
      <c r="AX147" s="13" t="s">
        <v>76</v>
      </c>
      <c r="AY147" s="199" t="s">
        <v>134</v>
      </c>
    </row>
    <row r="148" s="13" customFormat="1">
      <c r="A148" s="13"/>
      <c r="B148" s="198"/>
      <c r="C148" s="13"/>
      <c r="D148" s="193" t="s">
        <v>145</v>
      </c>
      <c r="E148" s="199" t="s">
        <v>1</v>
      </c>
      <c r="F148" s="200" t="s">
        <v>157</v>
      </c>
      <c r="G148" s="13"/>
      <c r="H148" s="199" t="s">
        <v>1</v>
      </c>
      <c r="I148" s="201"/>
      <c r="J148" s="13"/>
      <c r="K148" s="13"/>
      <c r="L148" s="198"/>
      <c r="M148" s="202"/>
      <c r="N148" s="203"/>
      <c r="O148" s="203"/>
      <c r="P148" s="203"/>
      <c r="Q148" s="203"/>
      <c r="R148" s="203"/>
      <c r="S148" s="203"/>
      <c r="T148" s="20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9" t="s">
        <v>145</v>
      </c>
      <c r="AU148" s="199" t="s">
        <v>85</v>
      </c>
      <c r="AV148" s="13" t="s">
        <v>83</v>
      </c>
      <c r="AW148" s="13" t="s">
        <v>32</v>
      </c>
      <c r="AX148" s="13" t="s">
        <v>76</v>
      </c>
      <c r="AY148" s="199" t="s">
        <v>134</v>
      </c>
    </row>
    <row r="149" s="14" customFormat="1">
      <c r="A149" s="14"/>
      <c r="B149" s="205"/>
      <c r="C149" s="14"/>
      <c r="D149" s="193" t="s">
        <v>145</v>
      </c>
      <c r="E149" s="206" t="s">
        <v>1</v>
      </c>
      <c r="F149" s="207" t="s">
        <v>158</v>
      </c>
      <c r="G149" s="14"/>
      <c r="H149" s="208">
        <v>10.98</v>
      </c>
      <c r="I149" s="209"/>
      <c r="J149" s="14"/>
      <c r="K149" s="14"/>
      <c r="L149" s="205"/>
      <c r="M149" s="210"/>
      <c r="N149" s="211"/>
      <c r="O149" s="211"/>
      <c r="P149" s="211"/>
      <c r="Q149" s="211"/>
      <c r="R149" s="211"/>
      <c r="S149" s="211"/>
      <c r="T149" s="21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6" t="s">
        <v>145</v>
      </c>
      <c r="AU149" s="206" t="s">
        <v>85</v>
      </c>
      <c r="AV149" s="14" t="s">
        <v>85</v>
      </c>
      <c r="AW149" s="14" t="s">
        <v>32</v>
      </c>
      <c r="AX149" s="14" t="s">
        <v>76</v>
      </c>
      <c r="AY149" s="206" t="s">
        <v>134</v>
      </c>
    </row>
    <row r="150" s="15" customFormat="1">
      <c r="A150" s="15"/>
      <c r="B150" s="213"/>
      <c r="C150" s="15"/>
      <c r="D150" s="193" t="s">
        <v>145</v>
      </c>
      <c r="E150" s="214" t="s">
        <v>1</v>
      </c>
      <c r="F150" s="215" t="s">
        <v>149</v>
      </c>
      <c r="G150" s="15"/>
      <c r="H150" s="216">
        <v>10.98</v>
      </c>
      <c r="I150" s="217"/>
      <c r="J150" s="15"/>
      <c r="K150" s="15"/>
      <c r="L150" s="213"/>
      <c r="M150" s="218"/>
      <c r="N150" s="219"/>
      <c r="O150" s="219"/>
      <c r="P150" s="219"/>
      <c r="Q150" s="219"/>
      <c r="R150" s="219"/>
      <c r="S150" s="219"/>
      <c r="T150" s="22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4" t="s">
        <v>145</v>
      </c>
      <c r="AU150" s="214" t="s">
        <v>85</v>
      </c>
      <c r="AV150" s="15" t="s">
        <v>150</v>
      </c>
      <c r="AW150" s="15" t="s">
        <v>32</v>
      </c>
      <c r="AX150" s="15" t="s">
        <v>76</v>
      </c>
      <c r="AY150" s="214" t="s">
        <v>134</v>
      </c>
    </row>
    <row r="151" s="16" customFormat="1">
      <c r="A151" s="16"/>
      <c r="B151" s="221"/>
      <c r="C151" s="16"/>
      <c r="D151" s="193" t="s">
        <v>145</v>
      </c>
      <c r="E151" s="222" t="s">
        <v>1</v>
      </c>
      <c r="F151" s="223" t="s">
        <v>151</v>
      </c>
      <c r="G151" s="16"/>
      <c r="H151" s="224">
        <v>10.98</v>
      </c>
      <c r="I151" s="225"/>
      <c r="J151" s="16"/>
      <c r="K151" s="16"/>
      <c r="L151" s="221"/>
      <c r="M151" s="226"/>
      <c r="N151" s="227"/>
      <c r="O151" s="227"/>
      <c r="P151" s="227"/>
      <c r="Q151" s="227"/>
      <c r="R151" s="227"/>
      <c r="S151" s="227"/>
      <c r="T151" s="228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22" t="s">
        <v>145</v>
      </c>
      <c r="AU151" s="222" t="s">
        <v>85</v>
      </c>
      <c r="AV151" s="16" t="s">
        <v>141</v>
      </c>
      <c r="AW151" s="16" t="s">
        <v>32</v>
      </c>
      <c r="AX151" s="16" t="s">
        <v>83</v>
      </c>
      <c r="AY151" s="222" t="s">
        <v>134</v>
      </c>
    </row>
    <row r="152" s="2" customFormat="1">
      <c r="A152" s="38"/>
      <c r="B152" s="179"/>
      <c r="C152" s="180" t="s">
        <v>150</v>
      </c>
      <c r="D152" s="180" t="s">
        <v>136</v>
      </c>
      <c r="E152" s="181" t="s">
        <v>159</v>
      </c>
      <c r="F152" s="182" t="s">
        <v>160</v>
      </c>
      <c r="G152" s="183" t="s">
        <v>139</v>
      </c>
      <c r="H152" s="184">
        <v>54.899999999999999</v>
      </c>
      <c r="I152" s="185"/>
      <c r="J152" s="186">
        <f>ROUND(I152*H152,2)</f>
        <v>0</v>
      </c>
      <c r="K152" s="182" t="s">
        <v>140</v>
      </c>
      <c r="L152" s="39"/>
      <c r="M152" s="187" t="s">
        <v>1</v>
      </c>
      <c r="N152" s="188" t="s">
        <v>41</v>
      </c>
      <c r="O152" s="77"/>
      <c r="P152" s="189">
        <f>O152*H152</f>
        <v>0</v>
      </c>
      <c r="Q152" s="189">
        <v>0</v>
      </c>
      <c r="R152" s="189">
        <f>Q152*H152</f>
        <v>0</v>
      </c>
      <c r="S152" s="189">
        <v>0</v>
      </c>
      <c r="T152" s="19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191" t="s">
        <v>141</v>
      </c>
      <c r="AT152" s="191" t="s">
        <v>136</v>
      </c>
      <c r="AU152" s="191" t="s">
        <v>85</v>
      </c>
      <c r="AY152" s="19" t="s">
        <v>134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9" t="s">
        <v>83</v>
      </c>
      <c r="BK152" s="192">
        <f>ROUND(I152*H152,2)</f>
        <v>0</v>
      </c>
      <c r="BL152" s="19" t="s">
        <v>141</v>
      </c>
      <c r="BM152" s="191" t="s">
        <v>161</v>
      </c>
    </row>
    <row r="153" s="2" customFormat="1">
      <c r="A153" s="38"/>
      <c r="B153" s="39"/>
      <c r="C153" s="38"/>
      <c r="D153" s="193" t="s">
        <v>143</v>
      </c>
      <c r="E153" s="38"/>
      <c r="F153" s="194" t="s">
        <v>162</v>
      </c>
      <c r="G153" s="38"/>
      <c r="H153" s="38"/>
      <c r="I153" s="195"/>
      <c r="J153" s="38"/>
      <c r="K153" s="38"/>
      <c r="L153" s="39"/>
      <c r="M153" s="196"/>
      <c r="N153" s="197"/>
      <c r="O153" s="77"/>
      <c r="P153" s="77"/>
      <c r="Q153" s="77"/>
      <c r="R153" s="77"/>
      <c r="S153" s="77"/>
      <c r="T153" s="7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9" t="s">
        <v>143</v>
      </c>
      <c r="AU153" s="19" t="s">
        <v>85</v>
      </c>
    </row>
    <row r="154" s="13" customFormat="1">
      <c r="A154" s="13"/>
      <c r="B154" s="198"/>
      <c r="C154" s="13"/>
      <c r="D154" s="193" t="s">
        <v>145</v>
      </c>
      <c r="E154" s="199" t="s">
        <v>1</v>
      </c>
      <c r="F154" s="200" t="s">
        <v>156</v>
      </c>
      <c r="G154" s="13"/>
      <c r="H154" s="199" t="s">
        <v>1</v>
      </c>
      <c r="I154" s="201"/>
      <c r="J154" s="13"/>
      <c r="K154" s="13"/>
      <c r="L154" s="198"/>
      <c r="M154" s="202"/>
      <c r="N154" s="203"/>
      <c r="O154" s="203"/>
      <c r="P154" s="203"/>
      <c r="Q154" s="203"/>
      <c r="R154" s="203"/>
      <c r="S154" s="203"/>
      <c r="T154" s="20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9" t="s">
        <v>145</v>
      </c>
      <c r="AU154" s="199" t="s">
        <v>85</v>
      </c>
      <c r="AV154" s="13" t="s">
        <v>83</v>
      </c>
      <c r="AW154" s="13" t="s">
        <v>32</v>
      </c>
      <c r="AX154" s="13" t="s">
        <v>76</v>
      </c>
      <c r="AY154" s="199" t="s">
        <v>134</v>
      </c>
    </row>
    <row r="155" s="13" customFormat="1">
      <c r="A155" s="13"/>
      <c r="B155" s="198"/>
      <c r="C155" s="13"/>
      <c r="D155" s="193" t="s">
        <v>145</v>
      </c>
      <c r="E155" s="199" t="s">
        <v>1</v>
      </c>
      <c r="F155" s="200" t="s">
        <v>157</v>
      </c>
      <c r="G155" s="13"/>
      <c r="H155" s="199" t="s">
        <v>1</v>
      </c>
      <c r="I155" s="201"/>
      <c r="J155" s="13"/>
      <c r="K155" s="13"/>
      <c r="L155" s="198"/>
      <c r="M155" s="202"/>
      <c r="N155" s="203"/>
      <c r="O155" s="203"/>
      <c r="P155" s="203"/>
      <c r="Q155" s="203"/>
      <c r="R155" s="203"/>
      <c r="S155" s="203"/>
      <c r="T155" s="20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9" t="s">
        <v>145</v>
      </c>
      <c r="AU155" s="199" t="s">
        <v>85</v>
      </c>
      <c r="AV155" s="13" t="s">
        <v>83</v>
      </c>
      <c r="AW155" s="13" t="s">
        <v>32</v>
      </c>
      <c r="AX155" s="13" t="s">
        <v>76</v>
      </c>
      <c r="AY155" s="199" t="s">
        <v>134</v>
      </c>
    </row>
    <row r="156" s="14" customFormat="1">
      <c r="A156" s="14"/>
      <c r="B156" s="205"/>
      <c r="C156" s="14"/>
      <c r="D156" s="193" t="s">
        <v>145</v>
      </c>
      <c r="E156" s="206" t="s">
        <v>1</v>
      </c>
      <c r="F156" s="207" t="s">
        <v>163</v>
      </c>
      <c r="G156" s="14"/>
      <c r="H156" s="208">
        <v>54.899999999999999</v>
      </c>
      <c r="I156" s="209"/>
      <c r="J156" s="14"/>
      <c r="K156" s="14"/>
      <c r="L156" s="205"/>
      <c r="M156" s="210"/>
      <c r="N156" s="211"/>
      <c r="O156" s="211"/>
      <c r="P156" s="211"/>
      <c r="Q156" s="211"/>
      <c r="R156" s="211"/>
      <c r="S156" s="211"/>
      <c r="T156" s="21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6" t="s">
        <v>145</v>
      </c>
      <c r="AU156" s="206" t="s">
        <v>85</v>
      </c>
      <c r="AV156" s="14" t="s">
        <v>85</v>
      </c>
      <c r="AW156" s="14" t="s">
        <v>32</v>
      </c>
      <c r="AX156" s="14" t="s">
        <v>76</v>
      </c>
      <c r="AY156" s="206" t="s">
        <v>134</v>
      </c>
    </row>
    <row r="157" s="15" customFormat="1">
      <c r="A157" s="15"/>
      <c r="B157" s="213"/>
      <c r="C157" s="15"/>
      <c r="D157" s="193" t="s">
        <v>145</v>
      </c>
      <c r="E157" s="214" t="s">
        <v>1</v>
      </c>
      <c r="F157" s="215" t="s">
        <v>149</v>
      </c>
      <c r="G157" s="15"/>
      <c r="H157" s="216">
        <v>54.899999999999999</v>
      </c>
      <c r="I157" s="217"/>
      <c r="J157" s="15"/>
      <c r="K157" s="15"/>
      <c r="L157" s="213"/>
      <c r="M157" s="218"/>
      <c r="N157" s="219"/>
      <c r="O157" s="219"/>
      <c r="P157" s="219"/>
      <c r="Q157" s="219"/>
      <c r="R157" s="219"/>
      <c r="S157" s="219"/>
      <c r="T157" s="220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14" t="s">
        <v>145</v>
      </c>
      <c r="AU157" s="214" t="s">
        <v>85</v>
      </c>
      <c r="AV157" s="15" t="s">
        <v>150</v>
      </c>
      <c r="AW157" s="15" t="s">
        <v>32</v>
      </c>
      <c r="AX157" s="15" t="s">
        <v>76</v>
      </c>
      <c r="AY157" s="214" t="s">
        <v>134</v>
      </c>
    </row>
    <row r="158" s="16" customFormat="1">
      <c r="A158" s="16"/>
      <c r="B158" s="221"/>
      <c r="C158" s="16"/>
      <c r="D158" s="193" t="s">
        <v>145</v>
      </c>
      <c r="E158" s="222" t="s">
        <v>1</v>
      </c>
      <c r="F158" s="223" t="s">
        <v>151</v>
      </c>
      <c r="G158" s="16"/>
      <c r="H158" s="224">
        <v>54.899999999999999</v>
      </c>
      <c r="I158" s="225"/>
      <c r="J158" s="16"/>
      <c r="K158" s="16"/>
      <c r="L158" s="221"/>
      <c r="M158" s="226"/>
      <c r="N158" s="227"/>
      <c r="O158" s="227"/>
      <c r="P158" s="227"/>
      <c r="Q158" s="227"/>
      <c r="R158" s="227"/>
      <c r="S158" s="227"/>
      <c r="T158" s="228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22" t="s">
        <v>145</v>
      </c>
      <c r="AU158" s="222" t="s">
        <v>85</v>
      </c>
      <c r="AV158" s="16" t="s">
        <v>141</v>
      </c>
      <c r="AW158" s="16" t="s">
        <v>32</v>
      </c>
      <c r="AX158" s="16" t="s">
        <v>83</v>
      </c>
      <c r="AY158" s="222" t="s">
        <v>134</v>
      </c>
    </row>
    <row r="159" s="2" customFormat="1" ht="33" customHeight="1">
      <c r="A159" s="38"/>
      <c r="B159" s="179"/>
      <c r="C159" s="180" t="s">
        <v>141</v>
      </c>
      <c r="D159" s="180" t="s">
        <v>136</v>
      </c>
      <c r="E159" s="181" t="s">
        <v>164</v>
      </c>
      <c r="F159" s="182" t="s">
        <v>165</v>
      </c>
      <c r="G159" s="183" t="s">
        <v>139</v>
      </c>
      <c r="H159" s="184">
        <v>10.98</v>
      </c>
      <c r="I159" s="185"/>
      <c r="J159" s="186">
        <f>ROUND(I159*H159,2)</f>
        <v>0</v>
      </c>
      <c r="K159" s="182" t="s">
        <v>140</v>
      </c>
      <c r="L159" s="39"/>
      <c r="M159" s="187" t="s">
        <v>1</v>
      </c>
      <c r="N159" s="188" t="s">
        <v>41</v>
      </c>
      <c r="O159" s="77"/>
      <c r="P159" s="189">
        <f>O159*H159</f>
        <v>0</v>
      </c>
      <c r="Q159" s="189">
        <v>0</v>
      </c>
      <c r="R159" s="189">
        <f>Q159*H159</f>
        <v>0</v>
      </c>
      <c r="S159" s="189">
        <v>0</v>
      </c>
      <c r="T159" s="19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191" t="s">
        <v>141</v>
      </c>
      <c r="AT159" s="191" t="s">
        <v>136</v>
      </c>
      <c r="AU159" s="191" t="s">
        <v>85</v>
      </c>
      <c r="AY159" s="19" t="s">
        <v>134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83</v>
      </c>
      <c r="BK159" s="192">
        <f>ROUND(I159*H159,2)</f>
        <v>0</v>
      </c>
      <c r="BL159" s="19" t="s">
        <v>141</v>
      </c>
      <c r="BM159" s="191" t="s">
        <v>166</v>
      </c>
    </row>
    <row r="160" s="2" customFormat="1">
      <c r="A160" s="38"/>
      <c r="B160" s="39"/>
      <c r="C160" s="38"/>
      <c r="D160" s="193" t="s">
        <v>143</v>
      </c>
      <c r="E160" s="38"/>
      <c r="F160" s="194" t="s">
        <v>167</v>
      </c>
      <c r="G160" s="38"/>
      <c r="H160" s="38"/>
      <c r="I160" s="195"/>
      <c r="J160" s="38"/>
      <c r="K160" s="38"/>
      <c r="L160" s="39"/>
      <c r="M160" s="196"/>
      <c r="N160" s="197"/>
      <c r="O160" s="77"/>
      <c r="P160" s="77"/>
      <c r="Q160" s="77"/>
      <c r="R160" s="77"/>
      <c r="S160" s="77"/>
      <c r="T160" s="7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9" t="s">
        <v>143</v>
      </c>
      <c r="AU160" s="19" t="s">
        <v>85</v>
      </c>
    </row>
    <row r="161" s="13" customFormat="1">
      <c r="A161" s="13"/>
      <c r="B161" s="198"/>
      <c r="C161" s="13"/>
      <c r="D161" s="193" t="s">
        <v>145</v>
      </c>
      <c r="E161" s="199" t="s">
        <v>1</v>
      </c>
      <c r="F161" s="200" t="s">
        <v>156</v>
      </c>
      <c r="G161" s="13"/>
      <c r="H161" s="199" t="s">
        <v>1</v>
      </c>
      <c r="I161" s="201"/>
      <c r="J161" s="13"/>
      <c r="K161" s="13"/>
      <c r="L161" s="198"/>
      <c r="M161" s="202"/>
      <c r="N161" s="203"/>
      <c r="O161" s="203"/>
      <c r="P161" s="203"/>
      <c r="Q161" s="203"/>
      <c r="R161" s="203"/>
      <c r="S161" s="203"/>
      <c r="T161" s="20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9" t="s">
        <v>145</v>
      </c>
      <c r="AU161" s="199" t="s">
        <v>85</v>
      </c>
      <c r="AV161" s="13" t="s">
        <v>83</v>
      </c>
      <c r="AW161" s="13" t="s">
        <v>32</v>
      </c>
      <c r="AX161" s="13" t="s">
        <v>76</v>
      </c>
      <c r="AY161" s="199" t="s">
        <v>134</v>
      </c>
    </row>
    <row r="162" s="13" customFormat="1">
      <c r="A162" s="13"/>
      <c r="B162" s="198"/>
      <c r="C162" s="13"/>
      <c r="D162" s="193" t="s">
        <v>145</v>
      </c>
      <c r="E162" s="199" t="s">
        <v>1</v>
      </c>
      <c r="F162" s="200" t="s">
        <v>157</v>
      </c>
      <c r="G162" s="13"/>
      <c r="H162" s="199" t="s">
        <v>1</v>
      </c>
      <c r="I162" s="201"/>
      <c r="J162" s="13"/>
      <c r="K162" s="13"/>
      <c r="L162" s="198"/>
      <c r="M162" s="202"/>
      <c r="N162" s="203"/>
      <c r="O162" s="203"/>
      <c r="P162" s="203"/>
      <c r="Q162" s="203"/>
      <c r="R162" s="203"/>
      <c r="S162" s="203"/>
      <c r="T162" s="20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9" t="s">
        <v>145</v>
      </c>
      <c r="AU162" s="199" t="s">
        <v>85</v>
      </c>
      <c r="AV162" s="13" t="s">
        <v>83</v>
      </c>
      <c r="AW162" s="13" t="s">
        <v>32</v>
      </c>
      <c r="AX162" s="13" t="s">
        <v>76</v>
      </c>
      <c r="AY162" s="199" t="s">
        <v>134</v>
      </c>
    </row>
    <row r="163" s="14" customFormat="1">
      <c r="A163" s="14"/>
      <c r="B163" s="205"/>
      <c r="C163" s="14"/>
      <c r="D163" s="193" t="s">
        <v>145</v>
      </c>
      <c r="E163" s="206" t="s">
        <v>1</v>
      </c>
      <c r="F163" s="207" t="s">
        <v>158</v>
      </c>
      <c r="G163" s="14"/>
      <c r="H163" s="208">
        <v>10.98</v>
      </c>
      <c r="I163" s="209"/>
      <c r="J163" s="14"/>
      <c r="K163" s="14"/>
      <c r="L163" s="205"/>
      <c r="M163" s="210"/>
      <c r="N163" s="211"/>
      <c r="O163" s="211"/>
      <c r="P163" s="211"/>
      <c r="Q163" s="211"/>
      <c r="R163" s="211"/>
      <c r="S163" s="211"/>
      <c r="T163" s="21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6" t="s">
        <v>145</v>
      </c>
      <c r="AU163" s="206" t="s">
        <v>85</v>
      </c>
      <c r="AV163" s="14" t="s">
        <v>85</v>
      </c>
      <c r="AW163" s="14" t="s">
        <v>32</v>
      </c>
      <c r="AX163" s="14" t="s">
        <v>76</v>
      </c>
      <c r="AY163" s="206" t="s">
        <v>134</v>
      </c>
    </row>
    <row r="164" s="15" customFormat="1">
      <c r="A164" s="15"/>
      <c r="B164" s="213"/>
      <c r="C164" s="15"/>
      <c r="D164" s="193" t="s">
        <v>145</v>
      </c>
      <c r="E164" s="214" t="s">
        <v>1</v>
      </c>
      <c r="F164" s="215" t="s">
        <v>149</v>
      </c>
      <c r="G164" s="15"/>
      <c r="H164" s="216">
        <v>10.98</v>
      </c>
      <c r="I164" s="217"/>
      <c r="J164" s="15"/>
      <c r="K164" s="15"/>
      <c r="L164" s="213"/>
      <c r="M164" s="218"/>
      <c r="N164" s="219"/>
      <c r="O164" s="219"/>
      <c r="P164" s="219"/>
      <c r="Q164" s="219"/>
      <c r="R164" s="219"/>
      <c r="S164" s="219"/>
      <c r="T164" s="220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4" t="s">
        <v>145</v>
      </c>
      <c r="AU164" s="214" t="s">
        <v>85</v>
      </c>
      <c r="AV164" s="15" t="s">
        <v>150</v>
      </c>
      <c r="AW164" s="15" t="s">
        <v>32</v>
      </c>
      <c r="AX164" s="15" t="s">
        <v>76</v>
      </c>
      <c r="AY164" s="214" t="s">
        <v>134</v>
      </c>
    </row>
    <row r="165" s="16" customFormat="1">
      <c r="A165" s="16"/>
      <c r="B165" s="221"/>
      <c r="C165" s="16"/>
      <c r="D165" s="193" t="s">
        <v>145</v>
      </c>
      <c r="E165" s="222" t="s">
        <v>1</v>
      </c>
      <c r="F165" s="223" t="s">
        <v>151</v>
      </c>
      <c r="G165" s="16"/>
      <c r="H165" s="224">
        <v>10.98</v>
      </c>
      <c r="I165" s="225"/>
      <c r="J165" s="16"/>
      <c r="K165" s="16"/>
      <c r="L165" s="221"/>
      <c r="M165" s="226"/>
      <c r="N165" s="227"/>
      <c r="O165" s="227"/>
      <c r="P165" s="227"/>
      <c r="Q165" s="227"/>
      <c r="R165" s="227"/>
      <c r="S165" s="227"/>
      <c r="T165" s="228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22" t="s">
        <v>145</v>
      </c>
      <c r="AU165" s="222" t="s">
        <v>85</v>
      </c>
      <c r="AV165" s="16" t="s">
        <v>141</v>
      </c>
      <c r="AW165" s="16" t="s">
        <v>32</v>
      </c>
      <c r="AX165" s="16" t="s">
        <v>83</v>
      </c>
      <c r="AY165" s="222" t="s">
        <v>134</v>
      </c>
    </row>
    <row r="166" s="2" customFormat="1">
      <c r="A166" s="38"/>
      <c r="B166" s="179"/>
      <c r="C166" s="180" t="s">
        <v>168</v>
      </c>
      <c r="D166" s="180" t="s">
        <v>136</v>
      </c>
      <c r="E166" s="181" t="s">
        <v>169</v>
      </c>
      <c r="F166" s="182" t="s">
        <v>170</v>
      </c>
      <c r="G166" s="183" t="s">
        <v>139</v>
      </c>
      <c r="H166" s="184">
        <v>219.59999999999999</v>
      </c>
      <c r="I166" s="185"/>
      <c r="J166" s="186">
        <f>ROUND(I166*H166,2)</f>
        <v>0</v>
      </c>
      <c r="K166" s="182" t="s">
        <v>140</v>
      </c>
      <c r="L166" s="39"/>
      <c r="M166" s="187" t="s">
        <v>1</v>
      </c>
      <c r="N166" s="188" t="s">
        <v>41</v>
      </c>
      <c r="O166" s="77"/>
      <c r="P166" s="189">
        <f>O166*H166</f>
        <v>0</v>
      </c>
      <c r="Q166" s="189">
        <v>0</v>
      </c>
      <c r="R166" s="189">
        <f>Q166*H166</f>
        <v>0</v>
      </c>
      <c r="S166" s="189">
        <v>0</v>
      </c>
      <c r="T166" s="19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191" t="s">
        <v>141</v>
      </c>
      <c r="AT166" s="191" t="s">
        <v>136</v>
      </c>
      <c r="AU166" s="191" t="s">
        <v>85</v>
      </c>
      <c r="AY166" s="19" t="s">
        <v>134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83</v>
      </c>
      <c r="BK166" s="192">
        <f>ROUND(I166*H166,2)</f>
        <v>0</v>
      </c>
      <c r="BL166" s="19" t="s">
        <v>141</v>
      </c>
      <c r="BM166" s="191" t="s">
        <v>171</v>
      </c>
    </row>
    <row r="167" s="2" customFormat="1">
      <c r="A167" s="38"/>
      <c r="B167" s="39"/>
      <c r="C167" s="38"/>
      <c r="D167" s="193" t="s">
        <v>143</v>
      </c>
      <c r="E167" s="38"/>
      <c r="F167" s="194" t="s">
        <v>172</v>
      </c>
      <c r="G167" s="38"/>
      <c r="H167" s="38"/>
      <c r="I167" s="195"/>
      <c r="J167" s="38"/>
      <c r="K167" s="38"/>
      <c r="L167" s="39"/>
      <c r="M167" s="196"/>
      <c r="N167" s="197"/>
      <c r="O167" s="77"/>
      <c r="P167" s="77"/>
      <c r="Q167" s="77"/>
      <c r="R167" s="77"/>
      <c r="S167" s="77"/>
      <c r="T167" s="7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9" t="s">
        <v>143</v>
      </c>
      <c r="AU167" s="19" t="s">
        <v>85</v>
      </c>
    </row>
    <row r="168" s="13" customFormat="1">
      <c r="A168" s="13"/>
      <c r="B168" s="198"/>
      <c r="C168" s="13"/>
      <c r="D168" s="193" t="s">
        <v>145</v>
      </c>
      <c r="E168" s="199" t="s">
        <v>1</v>
      </c>
      <c r="F168" s="200" t="s">
        <v>156</v>
      </c>
      <c r="G168" s="13"/>
      <c r="H168" s="199" t="s">
        <v>1</v>
      </c>
      <c r="I168" s="201"/>
      <c r="J168" s="13"/>
      <c r="K168" s="13"/>
      <c r="L168" s="198"/>
      <c r="M168" s="202"/>
      <c r="N168" s="203"/>
      <c r="O168" s="203"/>
      <c r="P168" s="203"/>
      <c r="Q168" s="203"/>
      <c r="R168" s="203"/>
      <c r="S168" s="203"/>
      <c r="T168" s="20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9" t="s">
        <v>145</v>
      </c>
      <c r="AU168" s="199" t="s">
        <v>85</v>
      </c>
      <c r="AV168" s="13" t="s">
        <v>83</v>
      </c>
      <c r="AW168" s="13" t="s">
        <v>32</v>
      </c>
      <c r="AX168" s="13" t="s">
        <v>76</v>
      </c>
      <c r="AY168" s="199" t="s">
        <v>134</v>
      </c>
    </row>
    <row r="169" s="13" customFormat="1">
      <c r="A169" s="13"/>
      <c r="B169" s="198"/>
      <c r="C169" s="13"/>
      <c r="D169" s="193" t="s">
        <v>145</v>
      </c>
      <c r="E169" s="199" t="s">
        <v>1</v>
      </c>
      <c r="F169" s="200" t="s">
        <v>157</v>
      </c>
      <c r="G169" s="13"/>
      <c r="H169" s="199" t="s">
        <v>1</v>
      </c>
      <c r="I169" s="201"/>
      <c r="J169" s="13"/>
      <c r="K169" s="13"/>
      <c r="L169" s="198"/>
      <c r="M169" s="202"/>
      <c r="N169" s="203"/>
      <c r="O169" s="203"/>
      <c r="P169" s="203"/>
      <c r="Q169" s="203"/>
      <c r="R169" s="203"/>
      <c r="S169" s="203"/>
      <c r="T169" s="20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99" t="s">
        <v>145</v>
      </c>
      <c r="AU169" s="199" t="s">
        <v>85</v>
      </c>
      <c r="AV169" s="13" t="s">
        <v>83</v>
      </c>
      <c r="AW169" s="13" t="s">
        <v>32</v>
      </c>
      <c r="AX169" s="13" t="s">
        <v>76</v>
      </c>
      <c r="AY169" s="199" t="s">
        <v>134</v>
      </c>
    </row>
    <row r="170" s="14" customFormat="1">
      <c r="A170" s="14"/>
      <c r="B170" s="205"/>
      <c r="C170" s="14"/>
      <c r="D170" s="193" t="s">
        <v>145</v>
      </c>
      <c r="E170" s="206" t="s">
        <v>1</v>
      </c>
      <c r="F170" s="207" t="s">
        <v>173</v>
      </c>
      <c r="G170" s="14"/>
      <c r="H170" s="208">
        <v>219.59999999999999</v>
      </c>
      <c r="I170" s="209"/>
      <c r="J170" s="14"/>
      <c r="K170" s="14"/>
      <c r="L170" s="205"/>
      <c r="M170" s="210"/>
      <c r="N170" s="211"/>
      <c r="O170" s="211"/>
      <c r="P170" s="211"/>
      <c r="Q170" s="211"/>
      <c r="R170" s="211"/>
      <c r="S170" s="211"/>
      <c r="T170" s="21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06" t="s">
        <v>145</v>
      </c>
      <c r="AU170" s="206" t="s">
        <v>85</v>
      </c>
      <c r="AV170" s="14" t="s">
        <v>85</v>
      </c>
      <c r="AW170" s="14" t="s">
        <v>32</v>
      </c>
      <c r="AX170" s="14" t="s">
        <v>76</v>
      </c>
      <c r="AY170" s="206" t="s">
        <v>134</v>
      </c>
    </row>
    <row r="171" s="15" customFormat="1">
      <c r="A171" s="15"/>
      <c r="B171" s="213"/>
      <c r="C171" s="15"/>
      <c r="D171" s="193" t="s">
        <v>145</v>
      </c>
      <c r="E171" s="214" t="s">
        <v>1</v>
      </c>
      <c r="F171" s="215" t="s">
        <v>149</v>
      </c>
      <c r="G171" s="15"/>
      <c r="H171" s="216">
        <v>219.59999999999999</v>
      </c>
      <c r="I171" s="217"/>
      <c r="J171" s="15"/>
      <c r="K171" s="15"/>
      <c r="L171" s="213"/>
      <c r="M171" s="218"/>
      <c r="N171" s="219"/>
      <c r="O171" s="219"/>
      <c r="P171" s="219"/>
      <c r="Q171" s="219"/>
      <c r="R171" s="219"/>
      <c r="S171" s="219"/>
      <c r="T171" s="22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14" t="s">
        <v>145</v>
      </c>
      <c r="AU171" s="214" t="s">
        <v>85</v>
      </c>
      <c r="AV171" s="15" t="s">
        <v>150</v>
      </c>
      <c r="AW171" s="15" t="s">
        <v>32</v>
      </c>
      <c r="AX171" s="15" t="s">
        <v>76</v>
      </c>
      <c r="AY171" s="214" t="s">
        <v>134</v>
      </c>
    </row>
    <row r="172" s="16" customFormat="1">
      <c r="A172" s="16"/>
      <c r="B172" s="221"/>
      <c r="C172" s="16"/>
      <c r="D172" s="193" t="s">
        <v>145</v>
      </c>
      <c r="E172" s="222" t="s">
        <v>1</v>
      </c>
      <c r="F172" s="223" t="s">
        <v>151</v>
      </c>
      <c r="G172" s="16"/>
      <c r="H172" s="224">
        <v>219.59999999999999</v>
      </c>
      <c r="I172" s="225"/>
      <c r="J172" s="16"/>
      <c r="K172" s="16"/>
      <c r="L172" s="221"/>
      <c r="M172" s="226"/>
      <c r="N172" s="227"/>
      <c r="O172" s="227"/>
      <c r="P172" s="227"/>
      <c r="Q172" s="227"/>
      <c r="R172" s="227"/>
      <c r="S172" s="227"/>
      <c r="T172" s="228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22" t="s">
        <v>145</v>
      </c>
      <c r="AU172" s="222" t="s">
        <v>85</v>
      </c>
      <c r="AV172" s="16" t="s">
        <v>141</v>
      </c>
      <c r="AW172" s="16" t="s">
        <v>32</v>
      </c>
      <c r="AX172" s="16" t="s">
        <v>83</v>
      </c>
      <c r="AY172" s="222" t="s">
        <v>134</v>
      </c>
    </row>
    <row r="173" s="2" customFormat="1">
      <c r="A173" s="38"/>
      <c r="B173" s="179"/>
      <c r="C173" s="180" t="s">
        <v>174</v>
      </c>
      <c r="D173" s="180" t="s">
        <v>136</v>
      </c>
      <c r="E173" s="181" t="s">
        <v>175</v>
      </c>
      <c r="F173" s="182" t="s">
        <v>176</v>
      </c>
      <c r="G173" s="183" t="s">
        <v>139</v>
      </c>
      <c r="H173" s="184">
        <v>10.98</v>
      </c>
      <c r="I173" s="185"/>
      <c r="J173" s="186">
        <f>ROUND(I173*H173,2)</f>
        <v>0</v>
      </c>
      <c r="K173" s="182" t="s">
        <v>140</v>
      </c>
      <c r="L173" s="39"/>
      <c r="M173" s="187" t="s">
        <v>1</v>
      </c>
      <c r="N173" s="188" t="s">
        <v>41</v>
      </c>
      <c r="O173" s="77"/>
      <c r="P173" s="189">
        <f>O173*H173</f>
        <v>0</v>
      </c>
      <c r="Q173" s="189">
        <v>0</v>
      </c>
      <c r="R173" s="189">
        <f>Q173*H173</f>
        <v>0</v>
      </c>
      <c r="S173" s="189">
        <v>0</v>
      </c>
      <c r="T173" s="19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191" t="s">
        <v>141</v>
      </c>
      <c r="AT173" s="191" t="s">
        <v>136</v>
      </c>
      <c r="AU173" s="191" t="s">
        <v>85</v>
      </c>
      <c r="AY173" s="19" t="s">
        <v>134</v>
      </c>
      <c r="BE173" s="192">
        <f>IF(N173="základní",J173,0)</f>
        <v>0</v>
      </c>
      <c r="BF173" s="192">
        <f>IF(N173="snížená",J173,0)</f>
        <v>0</v>
      </c>
      <c r="BG173" s="192">
        <f>IF(N173="zákl. přenesená",J173,0)</f>
        <v>0</v>
      </c>
      <c r="BH173" s="192">
        <f>IF(N173="sníž. přenesená",J173,0)</f>
        <v>0</v>
      </c>
      <c r="BI173" s="192">
        <f>IF(N173="nulová",J173,0)</f>
        <v>0</v>
      </c>
      <c r="BJ173" s="19" t="s">
        <v>83</v>
      </c>
      <c r="BK173" s="192">
        <f>ROUND(I173*H173,2)</f>
        <v>0</v>
      </c>
      <c r="BL173" s="19" t="s">
        <v>141</v>
      </c>
      <c r="BM173" s="191" t="s">
        <v>177</v>
      </c>
    </row>
    <row r="174" s="2" customFormat="1">
      <c r="A174" s="38"/>
      <c r="B174" s="39"/>
      <c r="C174" s="38"/>
      <c r="D174" s="193" t="s">
        <v>143</v>
      </c>
      <c r="E174" s="38"/>
      <c r="F174" s="194" t="s">
        <v>178</v>
      </c>
      <c r="G174" s="38"/>
      <c r="H174" s="38"/>
      <c r="I174" s="195"/>
      <c r="J174" s="38"/>
      <c r="K174" s="38"/>
      <c r="L174" s="39"/>
      <c r="M174" s="196"/>
      <c r="N174" s="197"/>
      <c r="O174" s="77"/>
      <c r="P174" s="77"/>
      <c r="Q174" s="77"/>
      <c r="R174" s="77"/>
      <c r="S174" s="77"/>
      <c r="T174" s="7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9" t="s">
        <v>143</v>
      </c>
      <c r="AU174" s="19" t="s">
        <v>85</v>
      </c>
    </row>
    <row r="175" s="13" customFormat="1">
      <c r="A175" s="13"/>
      <c r="B175" s="198"/>
      <c r="C175" s="13"/>
      <c r="D175" s="193" t="s">
        <v>145</v>
      </c>
      <c r="E175" s="199" t="s">
        <v>1</v>
      </c>
      <c r="F175" s="200" t="s">
        <v>156</v>
      </c>
      <c r="G175" s="13"/>
      <c r="H175" s="199" t="s">
        <v>1</v>
      </c>
      <c r="I175" s="201"/>
      <c r="J175" s="13"/>
      <c r="K175" s="13"/>
      <c r="L175" s="198"/>
      <c r="M175" s="202"/>
      <c r="N175" s="203"/>
      <c r="O175" s="203"/>
      <c r="P175" s="203"/>
      <c r="Q175" s="203"/>
      <c r="R175" s="203"/>
      <c r="S175" s="203"/>
      <c r="T175" s="20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9" t="s">
        <v>145</v>
      </c>
      <c r="AU175" s="199" t="s">
        <v>85</v>
      </c>
      <c r="AV175" s="13" t="s">
        <v>83</v>
      </c>
      <c r="AW175" s="13" t="s">
        <v>32</v>
      </c>
      <c r="AX175" s="13" t="s">
        <v>76</v>
      </c>
      <c r="AY175" s="199" t="s">
        <v>134</v>
      </c>
    </row>
    <row r="176" s="13" customFormat="1">
      <c r="A176" s="13"/>
      <c r="B176" s="198"/>
      <c r="C176" s="13"/>
      <c r="D176" s="193" t="s">
        <v>145</v>
      </c>
      <c r="E176" s="199" t="s">
        <v>1</v>
      </c>
      <c r="F176" s="200" t="s">
        <v>157</v>
      </c>
      <c r="G176" s="13"/>
      <c r="H176" s="199" t="s">
        <v>1</v>
      </c>
      <c r="I176" s="201"/>
      <c r="J176" s="13"/>
      <c r="K176" s="13"/>
      <c r="L176" s="198"/>
      <c r="M176" s="202"/>
      <c r="N176" s="203"/>
      <c r="O176" s="203"/>
      <c r="P176" s="203"/>
      <c r="Q176" s="203"/>
      <c r="R176" s="203"/>
      <c r="S176" s="203"/>
      <c r="T176" s="20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9" t="s">
        <v>145</v>
      </c>
      <c r="AU176" s="199" t="s">
        <v>85</v>
      </c>
      <c r="AV176" s="13" t="s">
        <v>83</v>
      </c>
      <c r="AW176" s="13" t="s">
        <v>32</v>
      </c>
      <c r="AX176" s="13" t="s">
        <v>76</v>
      </c>
      <c r="AY176" s="199" t="s">
        <v>134</v>
      </c>
    </row>
    <row r="177" s="14" customFormat="1">
      <c r="A177" s="14"/>
      <c r="B177" s="205"/>
      <c r="C177" s="14"/>
      <c r="D177" s="193" t="s">
        <v>145</v>
      </c>
      <c r="E177" s="206" t="s">
        <v>1</v>
      </c>
      <c r="F177" s="207" t="s">
        <v>158</v>
      </c>
      <c r="G177" s="14"/>
      <c r="H177" s="208">
        <v>10.98</v>
      </c>
      <c r="I177" s="209"/>
      <c r="J177" s="14"/>
      <c r="K177" s="14"/>
      <c r="L177" s="205"/>
      <c r="M177" s="210"/>
      <c r="N177" s="211"/>
      <c r="O177" s="211"/>
      <c r="P177" s="211"/>
      <c r="Q177" s="211"/>
      <c r="R177" s="211"/>
      <c r="S177" s="211"/>
      <c r="T177" s="21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06" t="s">
        <v>145</v>
      </c>
      <c r="AU177" s="206" t="s">
        <v>85</v>
      </c>
      <c r="AV177" s="14" t="s">
        <v>85</v>
      </c>
      <c r="AW177" s="14" t="s">
        <v>32</v>
      </c>
      <c r="AX177" s="14" t="s">
        <v>76</v>
      </c>
      <c r="AY177" s="206" t="s">
        <v>134</v>
      </c>
    </row>
    <row r="178" s="15" customFormat="1">
      <c r="A178" s="15"/>
      <c r="B178" s="213"/>
      <c r="C178" s="15"/>
      <c r="D178" s="193" t="s">
        <v>145</v>
      </c>
      <c r="E178" s="214" t="s">
        <v>1</v>
      </c>
      <c r="F178" s="215" t="s">
        <v>149</v>
      </c>
      <c r="G178" s="15"/>
      <c r="H178" s="216">
        <v>10.98</v>
      </c>
      <c r="I178" s="217"/>
      <c r="J178" s="15"/>
      <c r="K178" s="15"/>
      <c r="L178" s="213"/>
      <c r="M178" s="218"/>
      <c r="N178" s="219"/>
      <c r="O178" s="219"/>
      <c r="P178" s="219"/>
      <c r="Q178" s="219"/>
      <c r="R178" s="219"/>
      <c r="S178" s="219"/>
      <c r="T178" s="220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4" t="s">
        <v>145</v>
      </c>
      <c r="AU178" s="214" t="s">
        <v>85</v>
      </c>
      <c r="AV178" s="15" t="s">
        <v>150</v>
      </c>
      <c r="AW178" s="15" t="s">
        <v>32</v>
      </c>
      <c r="AX178" s="15" t="s">
        <v>76</v>
      </c>
      <c r="AY178" s="214" t="s">
        <v>134</v>
      </c>
    </row>
    <row r="179" s="16" customFormat="1">
      <c r="A179" s="16"/>
      <c r="B179" s="221"/>
      <c r="C179" s="16"/>
      <c r="D179" s="193" t="s">
        <v>145</v>
      </c>
      <c r="E179" s="222" t="s">
        <v>1</v>
      </c>
      <c r="F179" s="223" t="s">
        <v>151</v>
      </c>
      <c r="G179" s="16"/>
      <c r="H179" s="224">
        <v>10.98</v>
      </c>
      <c r="I179" s="225"/>
      <c r="J179" s="16"/>
      <c r="K179" s="16"/>
      <c r="L179" s="221"/>
      <c r="M179" s="226"/>
      <c r="N179" s="227"/>
      <c r="O179" s="227"/>
      <c r="P179" s="227"/>
      <c r="Q179" s="227"/>
      <c r="R179" s="227"/>
      <c r="S179" s="227"/>
      <c r="T179" s="228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22" t="s">
        <v>145</v>
      </c>
      <c r="AU179" s="222" t="s">
        <v>85</v>
      </c>
      <c r="AV179" s="16" t="s">
        <v>141</v>
      </c>
      <c r="AW179" s="16" t="s">
        <v>32</v>
      </c>
      <c r="AX179" s="16" t="s">
        <v>83</v>
      </c>
      <c r="AY179" s="222" t="s">
        <v>134</v>
      </c>
    </row>
    <row r="180" s="2" customFormat="1" ht="16.5" customHeight="1">
      <c r="A180" s="38"/>
      <c r="B180" s="179"/>
      <c r="C180" s="180" t="s">
        <v>179</v>
      </c>
      <c r="D180" s="180" t="s">
        <v>136</v>
      </c>
      <c r="E180" s="181" t="s">
        <v>180</v>
      </c>
      <c r="F180" s="182" t="s">
        <v>181</v>
      </c>
      <c r="G180" s="183" t="s">
        <v>139</v>
      </c>
      <c r="H180" s="184">
        <v>10.98</v>
      </c>
      <c r="I180" s="185"/>
      <c r="J180" s="186">
        <f>ROUND(I180*H180,2)</f>
        <v>0</v>
      </c>
      <c r="K180" s="182" t="s">
        <v>140</v>
      </c>
      <c r="L180" s="39"/>
      <c r="M180" s="187" t="s">
        <v>1</v>
      </c>
      <c r="N180" s="188" t="s">
        <v>41</v>
      </c>
      <c r="O180" s="77"/>
      <c r="P180" s="189">
        <f>O180*H180</f>
        <v>0</v>
      </c>
      <c r="Q180" s="189">
        <v>0</v>
      </c>
      <c r="R180" s="189">
        <f>Q180*H180</f>
        <v>0</v>
      </c>
      <c r="S180" s="189">
        <v>0</v>
      </c>
      <c r="T180" s="19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191" t="s">
        <v>141</v>
      </c>
      <c r="AT180" s="191" t="s">
        <v>136</v>
      </c>
      <c r="AU180" s="191" t="s">
        <v>85</v>
      </c>
      <c r="AY180" s="19" t="s">
        <v>134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83</v>
      </c>
      <c r="BK180" s="192">
        <f>ROUND(I180*H180,2)</f>
        <v>0</v>
      </c>
      <c r="BL180" s="19" t="s">
        <v>141</v>
      </c>
      <c r="BM180" s="191" t="s">
        <v>182</v>
      </c>
    </row>
    <row r="181" s="2" customFormat="1">
      <c r="A181" s="38"/>
      <c r="B181" s="39"/>
      <c r="C181" s="38"/>
      <c r="D181" s="193" t="s">
        <v>143</v>
      </c>
      <c r="E181" s="38"/>
      <c r="F181" s="194" t="s">
        <v>183</v>
      </c>
      <c r="G181" s="38"/>
      <c r="H181" s="38"/>
      <c r="I181" s="195"/>
      <c r="J181" s="38"/>
      <c r="K181" s="38"/>
      <c r="L181" s="39"/>
      <c r="M181" s="196"/>
      <c r="N181" s="197"/>
      <c r="O181" s="77"/>
      <c r="P181" s="77"/>
      <c r="Q181" s="77"/>
      <c r="R181" s="77"/>
      <c r="S181" s="77"/>
      <c r="T181" s="78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9" t="s">
        <v>143</v>
      </c>
      <c r="AU181" s="19" t="s">
        <v>85</v>
      </c>
    </row>
    <row r="182" s="13" customFormat="1">
      <c r="A182" s="13"/>
      <c r="B182" s="198"/>
      <c r="C182" s="13"/>
      <c r="D182" s="193" t="s">
        <v>145</v>
      </c>
      <c r="E182" s="199" t="s">
        <v>1</v>
      </c>
      <c r="F182" s="200" t="s">
        <v>156</v>
      </c>
      <c r="G182" s="13"/>
      <c r="H182" s="199" t="s">
        <v>1</v>
      </c>
      <c r="I182" s="201"/>
      <c r="J182" s="13"/>
      <c r="K182" s="13"/>
      <c r="L182" s="198"/>
      <c r="M182" s="202"/>
      <c r="N182" s="203"/>
      <c r="O182" s="203"/>
      <c r="P182" s="203"/>
      <c r="Q182" s="203"/>
      <c r="R182" s="203"/>
      <c r="S182" s="203"/>
      <c r="T182" s="20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9" t="s">
        <v>145</v>
      </c>
      <c r="AU182" s="199" t="s">
        <v>85</v>
      </c>
      <c r="AV182" s="13" t="s">
        <v>83</v>
      </c>
      <c r="AW182" s="13" t="s">
        <v>32</v>
      </c>
      <c r="AX182" s="13" t="s">
        <v>76</v>
      </c>
      <c r="AY182" s="199" t="s">
        <v>134</v>
      </c>
    </row>
    <row r="183" s="13" customFormat="1">
      <c r="A183" s="13"/>
      <c r="B183" s="198"/>
      <c r="C183" s="13"/>
      <c r="D183" s="193" t="s">
        <v>145</v>
      </c>
      <c r="E183" s="199" t="s">
        <v>1</v>
      </c>
      <c r="F183" s="200" t="s">
        <v>157</v>
      </c>
      <c r="G183" s="13"/>
      <c r="H183" s="199" t="s">
        <v>1</v>
      </c>
      <c r="I183" s="201"/>
      <c r="J183" s="13"/>
      <c r="K183" s="13"/>
      <c r="L183" s="198"/>
      <c r="M183" s="202"/>
      <c r="N183" s="203"/>
      <c r="O183" s="203"/>
      <c r="P183" s="203"/>
      <c r="Q183" s="203"/>
      <c r="R183" s="203"/>
      <c r="S183" s="203"/>
      <c r="T183" s="20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9" t="s">
        <v>145</v>
      </c>
      <c r="AU183" s="199" t="s">
        <v>85</v>
      </c>
      <c r="AV183" s="13" t="s">
        <v>83</v>
      </c>
      <c r="AW183" s="13" t="s">
        <v>32</v>
      </c>
      <c r="AX183" s="13" t="s">
        <v>76</v>
      </c>
      <c r="AY183" s="199" t="s">
        <v>134</v>
      </c>
    </row>
    <row r="184" s="14" customFormat="1">
      <c r="A184" s="14"/>
      <c r="B184" s="205"/>
      <c r="C184" s="14"/>
      <c r="D184" s="193" t="s">
        <v>145</v>
      </c>
      <c r="E184" s="206" t="s">
        <v>1</v>
      </c>
      <c r="F184" s="207" t="s">
        <v>158</v>
      </c>
      <c r="G184" s="14"/>
      <c r="H184" s="208">
        <v>10.98</v>
      </c>
      <c r="I184" s="209"/>
      <c r="J184" s="14"/>
      <c r="K184" s="14"/>
      <c r="L184" s="205"/>
      <c r="M184" s="210"/>
      <c r="N184" s="211"/>
      <c r="O184" s="211"/>
      <c r="P184" s="211"/>
      <c r="Q184" s="211"/>
      <c r="R184" s="211"/>
      <c r="S184" s="211"/>
      <c r="T184" s="21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6" t="s">
        <v>145</v>
      </c>
      <c r="AU184" s="206" t="s">
        <v>85</v>
      </c>
      <c r="AV184" s="14" t="s">
        <v>85</v>
      </c>
      <c r="AW184" s="14" t="s">
        <v>32</v>
      </c>
      <c r="AX184" s="14" t="s">
        <v>76</v>
      </c>
      <c r="AY184" s="206" t="s">
        <v>134</v>
      </c>
    </row>
    <row r="185" s="15" customFormat="1">
      <c r="A185" s="15"/>
      <c r="B185" s="213"/>
      <c r="C185" s="15"/>
      <c r="D185" s="193" t="s">
        <v>145</v>
      </c>
      <c r="E185" s="214" t="s">
        <v>1</v>
      </c>
      <c r="F185" s="215" t="s">
        <v>149</v>
      </c>
      <c r="G185" s="15"/>
      <c r="H185" s="216">
        <v>10.98</v>
      </c>
      <c r="I185" s="217"/>
      <c r="J185" s="15"/>
      <c r="K185" s="15"/>
      <c r="L185" s="213"/>
      <c r="M185" s="218"/>
      <c r="N185" s="219"/>
      <c r="O185" s="219"/>
      <c r="P185" s="219"/>
      <c r="Q185" s="219"/>
      <c r="R185" s="219"/>
      <c r="S185" s="219"/>
      <c r="T185" s="220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14" t="s">
        <v>145</v>
      </c>
      <c r="AU185" s="214" t="s">
        <v>85</v>
      </c>
      <c r="AV185" s="15" t="s">
        <v>150</v>
      </c>
      <c r="AW185" s="15" t="s">
        <v>32</v>
      </c>
      <c r="AX185" s="15" t="s">
        <v>76</v>
      </c>
      <c r="AY185" s="214" t="s">
        <v>134</v>
      </c>
    </row>
    <row r="186" s="16" customFormat="1">
      <c r="A186" s="16"/>
      <c r="B186" s="221"/>
      <c r="C186" s="16"/>
      <c r="D186" s="193" t="s">
        <v>145</v>
      </c>
      <c r="E186" s="222" t="s">
        <v>1</v>
      </c>
      <c r="F186" s="223" t="s">
        <v>151</v>
      </c>
      <c r="G186" s="16"/>
      <c r="H186" s="224">
        <v>10.98</v>
      </c>
      <c r="I186" s="225"/>
      <c r="J186" s="16"/>
      <c r="K186" s="16"/>
      <c r="L186" s="221"/>
      <c r="M186" s="226"/>
      <c r="N186" s="227"/>
      <c r="O186" s="227"/>
      <c r="P186" s="227"/>
      <c r="Q186" s="227"/>
      <c r="R186" s="227"/>
      <c r="S186" s="227"/>
      <c r="T186" s="228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22" t="s">
        <v>145</v>
      </c>
      <c r="AU186" s="222" t="s">
        <v>85</v>
      </c>
      <c r="AV186" s="16" t="s">
        <v>141</v>
      </c>
      <c r="AW186" s="16" t="s">
        <v>32</v>
      </c>
      <c r="AX186" s="16" t="s">
        <v>83</v>
      </c>
      <c r="AY186" s="222" t="s">
        <v>134</v>
      </c>
    </row>
    <row r="187" s="2" customFormat="1" ht="33" customHeight="1">
      <c r="A187" s="38"/>
      <c r="B187" s="179"/>
      <c r="C187" s="180" t="s">
        <v>184</v>
      </c>
      <c r="D187" s="180" t="s">
        <v>136</v>
      </c>
      <c r="E187" s="181" t="s">
        <v>185</v>
      </c>
      <c r="F187" s="182" t="s">
        <v>186</v>
      </c>
      <c r="G187" s="183" t="s">
        <v>187</v>
      </c>
      <c r="H187" s="184">
        <v>17.568000000000001</v>
      </c>
      <c r="I187" s="185"/>
      <c r="J187" s="186">
        <f>ROUND(I187*H187,2)</f>
        <v>0</v>
      </c>
      <c r="K187" s="182" t="s">
        <v>140</v>
      </c>
      <c r="L187" s="39"/>
      <c r="M187" s="187" t="s">
        <v>1</v>
      </c>
      <c r="N187" s="188" t="s">
        <v>41</v>
      </c>
      <c r="O187" s="77"/>
      <c r="P187" s="189">
        <f>O187*H187</f>
        <v>0</v>
      </c>
      <c r="Q187" s="189">
        <v>0</v>
      </c>
      <c r="R187" s="189">
        <f>Q187*H187</f>
        <v>0</v>
      </c>
      <c r="S187" s="189">
        <v>0</v>
      </c>
      <c r="T187" s="19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191" t="s">
        <v>141</v>
      </c>
      <c r="AT187" s="191" t="s">
        <v>136</v>
      </c>
      <c r="AU187" s="191" t="s">
        <v>85</v>
      </c>
      <c r="AY187" s="19" t="s">
        <v>134</v>
      </c>
      <c r="BE187" s="192">
        <f>IF(N187="základní",J187,0)</f>
        <v>0</v>
      </c>
      <c r="BF187" s="192">
        <f>IF(N187="snížená",J187,0)</f>
        <v>0</v>
      </c>
      <c r="BG187" s="192">
        <f>IF(N187="zákl. přenesená",J187,0)</f>
        <v>0</v>
      </c>
      <c r="BH187" s="192">
        <f>IF(N187="sníž. přenesená",J187,0)</f>
        <v>0</v>
      </c>
      <c r="BI187" s="192">
        <f>IF(N187="nulová",J187,0)</f>
        <v>0</v>
      </c>
      <c r="BJ187" s="19" t="s">
        <v>83</v>
      </c>
      <c r="BK187" s="192">
        <f>ROUND(I187*H187,2)</f>
        <v>0</v>
      </c>
      <c r="BL187" s="19" t="s">
        <v>141</v>
      </c>
      <c r="BM187" s="191" t="s">
        <v>188</v>
      </c>
    </row>
    <row r="188" s="2" customFormat="1">
      <c r="A188" s="38"/>
      <c r="B188" s="39"/>
      <c r="C188" s="38"/>
      <c r="D188" s="193" t="s">
        <v>143</v>
      </c>
      <c r="E188" s="38"/>
      <c r="F188" s="194" t="s">
        <v>189</v>
      </c>
      <c r="G188" s="38"/>
      <c r="H188" s="38"/>
      <c r="I188" s="195"/>
      <c r="J188" s="38"/>
      <c r="K188" s="38"/>
      <c r="L188" s="39"/>
      <c r="M188" s="196"/>
      <c r="N188" s="197"/>
      <c r="O188" s="77"/>
      <c r="P188" s="77"/>
      <c r="Q188" s="77"/>
      <c r="R188" s="77"/>
      <c r="S188" s="77"/>
      <c r="T188" s="7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9" t="s">
        <v>143</v>
      </c>
      <c r="AU188" s="19" t="s">
        <v>85</v>
      </c>
    </row>
    <row r="189" s="13" customFormat="1">
      <c r="A189" s="13"/>
      <c r="B189" s="198"/>
      <c r="C189" s="13"/>
      <c r="D189" s="193" t="s">
        <v>145</v>
      </c>
      <c r="E189" s="199" t="s">
        <v>1</v>
      </c>
      <c r="F189" s="200" t="s">
        <v>156</v>
      </c>
      <c r="G189" s="13"/>
      <c r="H189" s="199" t="s">
        <v>1</v>
      </c>
      <c r="I189" s="201"/>
      <c r="J189" s="13"/>
      <c r="K189" s="13"/>
      <c r="L189" s="198"/>
      <c r="M189" s="202"/>
      <c r="N189" s="203"/>
      <c r="O189" s="203"/>
      <c r="P189" s="203"/>
      <c r="Q189" s="203"/>
      <c r="R189" s="203"/>
      <c r="S189" s="203"/>
      <c r="T189" s="20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9" t="s">
        <v>145</v>
      </c>
      <c r="AU189" s="199" t="s">
        <v>85</v>
      </c>
      <c r="AV189" s="13" t="s">
        <v>83</v>
      </c>
      <c r="AW189" s="13" t="s">
        <v>32</v>
      </c>
      <c r="AX189" s="13" t="s">
        <v>76</v>
      </c>
      <c r="AY189" s="199" t="s">
        <v>134</v>
      </c>
    </row>
    <row r="190" s="13" customFormat="1">
      <c r="A190" s="13"/>
      <c r="B190" s="198"/>
      <c r="C190" s="13"/>
      <c r="D190" s="193" t="s">
        <v>145</v>
      </c>
      <c r="E190" s="199" t="s">
        <v>1</v>
      </c>
      <c r="F190" s="200" t="s">
        <v>157</v>
      </c>
      <c r="G190" s="13"/>
      <c r="H190" s="199" t="s">
        <v>1</v>
      </c>
      <c r="I190" s="201"/>
      <c r="J190" s="13"/>
      <c r="K190" s="13"/>
      <c r="L190" s="198"/>
      <c r="M190" s="202"/>
      <c r="N190" s="203"/>
      <c r="O190" s="203"/>
      <c r="P190" s="203"/>
      <c r="Q190" s="203"/>
      <c r="R190" s="203"/>
      <c r="S190" s="203"/>
      <c r="T190" s="20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9" t="s">
        <v>145</v>
      </c>
      <c r="AU190" s="199" t="s">
        <v>85</v>
      </c>
      <c r="AV190" s="13" t="s">
        <v>83</v>
      </c>
      <c r="AW190" s="13" t="s">
        <v>32</v>
      </c>
      <c r="AX190" s="13" t="s">
        <v>76</v>
      </c>
      <c r="AY190" s="199" t="s">
        <v>134</v>
      </c>
    </row>
    <row r="191" s="14" customFormat="1">
      <c r="A191" s="14"/>
      <c r="B191" s="205"/>
      <c r="C191" s="14"/>
      <c r="D191" s="193" t="s">
        <v>145</v>
      </c>
      <c r="E191" s="206" t="s">
        <v>1</v>
      </c>
      <c r="F191" s="207" t="s">
        <v>190</v>
      </c>
      <c r="G191" s="14"/>
      <c r="H191" s="208">
        <v>17.568000000000001</v>
      </c>
      <c r="I191" s="209"/>
      <c r="J191" s="14"/>
      <c r="K191" s="14"/>
      <c r="L191" s="205"/>
      <c r="M191" s="210"/>
      <c r="N191" s="211"/>
      <c r="O191" s="211"/>
      <c r="P191" s="211"/>
      <c r="Q191" s="211"/>
      <c r="R191" s="211"/>
      <c r="S191" s="211"/>
      <c r="T191" s="21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06" t="s">
        <v>145</v>
      </c>
      <c r="AU191" s="206" t="s">
        <v>85</v>
      </c>
      <c r="AV191" s="14" t="s">
        <v>85</v>
      </c>
      <c r="AW191" s="14" t="s">
        <v>32</v>
      </c>
      <c r="AX191" s="14" t="s">
        <v>76</v>
      </c>
      <c r="AY191" s="206" t="s">
        <v>134</v>
      </c>
    </row>
    <row r="192" s="15" customFormat="1">
      <c r="A192" s="15"/>
      <c r="B192" s="213"/>
      <c r="C192" s="15"/>
      <c r="D192" s="193" t="s">
        <v>145</v>
      </c>
      <c r="E192" s="214" t="s">
        <v>1</v>
      </c>
      <c r="F192" s="215" t="s">
        <v>149</v>
      </c>
      <c r="G192" s="15"/>
      <c r="H192" s="216">
        <v>17.568000000000001</v>
      </c>
      <c r="I192" s="217"/>
      <c r="J192" s="15"/>
      <c r="K192" s="15"/>
      <c r="L192" s="213"/>
      <c r="M192" s="218"/>
      <c r="N192" s="219"/>
      <c r="O192" s="219"/>
      <c r="P192" s="219"/>
      <c r="Q192" s="219"/>
      <c r="R192" s="219"/>
      <c r="S192" s="219"/>
      <c r="T192" s="220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14" t="s">
        <v>145</v>
      </c>
      <c r="AU192" s="214" t="s">
        <v>85</v>
      </c>
      <c r="AV192" s="15" t="s">
        <v>150</v>
      </c>
      <c r="AW192" s="15" t="s">
        <v>32</v>
      </c>
      <c r="AX192" s="15" t="s">
        <v>76</v>
      </c>
      <c r="AY192" s="214" t="s">
        <v>134</v>
      </c>
    </row>
    <row r="193" s="16" customFormat="1">
      <c r="A193" s="16"/>
      <c r="B193" s="221"/>
      <c r="C193" s="16"/>
      <c r="D193" s="193" t="s">
        <v>145</v>
      </c>
      <c r="E193" s="222" t="s">
        <v>1</v>
      </c>
      <c r="F193" s="223" t="s">
        <v>151</v>
      </c>
      <c r="G193" s="16"/>
      <c r="H193" s="224">
        <v>17.568000000000001</v>
      </c>
      <c r="I193" s="225"/>
      <c r="J193" s="16"/>
      <c r="K193" s="16"/>
      <c r="L193" s="221"/>
      <c r="M193" s="226"/>
      <c r="N193" s="227"/>
      <c r="O193" s="227"/>
      <c r="P193" s="227"/>
      <c r="Q193" s="227"/>
      <c r="R193" s="227"/>
      <c r="S193" s="227"/>
      <c r="T193" s="228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22" t="s">
        <v>145</v>
      </c>
      <c r="AU193" s="222" t="s">
        <v>85</v>
      </c>
      <c r="AV193" s="16" t="s">
        <v>141</v>
      </c>
      <c r="AW193" s="16" t="s">
        <v>32</v>
      </c>
      <c r="AX193" s="16" t="s">
        <v>83</v>
      </c>
      <c r="AY193" s="222" t="s">
        <v>134</v>
      </c>
    </row>
    <row r="194" s="12" customFormat="1" ht="22.8" customHeight="1">
      <c r="A194" s="12"/>
      <c r="B194" s="166"/>
      <c r="C194" s="12"/>
      <c r="D194" s="167" t="s">
        <v>75</v>
      </c>
      <c r="E194" s="177" t="s">
        <v>85</v>
      </c>
      <c r="F194" s="177" t="s">
        <v>191</v>
      </c>
      <c r="G194" s="12"/>
      <c r="H194" s="12"/>
      <c r="I194" s="169"/>
      <c r="J194" s="178">
        <f>BK194</f>
        <v>0</v>
      </c>
      <c r="K194" s="12"/>
      <c r="L194" s="166"/>
      <c r="M194" s="171"/>
      <c r="N194" s="172"/>
      <c r="O194" s="172"/>
      <c r="P194" s="173">
        <f>SUM(P195:P221)</f>
        <v>0</v>
      </c>
      <c r="Q194" s="172"/>
      <c r="R194" s="173">
        <f>SUM(R195:R221)</f>
        <v>21.135493500000003</v>
      </c>
      <c r="S194" s="172"/>
      <c r="T194" s="174">
        <f>SUM(T195:T221)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67" t="s">
        <v>83</v>
      </c>
      <c r="AT194" s="175" t="s">
        <v>75</v>
      </c>
      <c r="AU194" s="175" t="s">
        <v>83</v>
      </c>
      <c r="AY194" s="167" t="s">
        <v>134</v>
      </c>
      <c r="BK194" s="176">
        <f>SUM(BK195:BK221)</f>
        <v>0</v>
      </c>
    </row>
    <row r="195" s="2" customFormat="1">
      <c r="A195" s="38"/>
      <c r="B195" s="179"/>
      <c r="C195" s="180" t="s">
        <v>192</v>
      </c>
      <c r="D195" s="180" t="s">
        <v>136</v>
      </c>
      <c r="E195" s="181" t="s">
        <v>193</v>
      </c>
      <c r="F195" s="182" t="s">
        <v>194</v>
      </c>
      <c r="G195" s="183" t="s">
        <v>139</v>
      </c>
      <c r="H195" s="184">
        <v>10.98</v>
      </c>
      <c r="I195" s="185"/>
      <c r="J195" s="186">
        <f>ROUND(I195*H195,2)</f>
        <v>0</v>
      </c>
      <c r="K195" s="182" t="s">
        <v>140</v>
      </c>
      <c r="L195" s="39"/>
      <c r="M195" s="187" t="s">
        <v>1</v>
      </c>
      <c r="N195" s="188" t="s">
        <v>41</v>
      </c>
      <c r="O195" s="77"/>
      <c r="P195" s="189">
        <f>O195*H195</f>
        <v>0</v>
      </c>
      <c r="Q195" s="189">
        <v>1.9205000000000001</v>
      </c>
      <c r="R195" s="189">
        <f>Q195*H195</f>
        <v>21.087090000000003</v>
      </c>
      <c r="S195" s="189">
        <v>0</v>
      </c>
      <c r="T195" s="190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191" t="s">
        <v>141</v>
      </c>
      <c r="AT195" s="191" t="s">
        <v>136</v>
      </c>
      <c r="AU195" s="191" t="s">
        <v>85</v>
      </c>
      <c r="AY195" s="19" t="s">
        <v>134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83</v>
      </c>
      <c r="BK195" s="192">
        <f>ROUND(I195*H195,2)</f>
        <v>0</v>
      </c>
      <c r="BL195" s="19" t="s">
        <v>141</v>
      </c>
      <c r="BM195" s="191" t="s">
        <v>195</v>
      </c>
    </row>
    <row r="196" s="2" customFormat="1">
      <c r="A196" s="38"/>
      <c r="B196" s="39"/>
      <c r="C196" s="38"/>
      <c r="D196" s="193" t="s">
        <v>143</v>
      </c>
      <c r="E196" s="38"/>
      <c r="F196" s="194" t="s">
        <v>196</v>
      </c>
      <c r="G196" s="38"/>
      <c r="H196" s="38"/>
      <c r="I196" s="195"/>
      <c r="J196" s="38"/>
      <c r="K196" s="38"/>
      <c r="L196" s="39"/>
      <c r="M196" s="196"/>
      <c r="N196" s="197"/>
      <c r="O196" s="77"/>
      <c r="P196" s="77"/>
      <c r="Q196" s="77"/>
      <c r="R196" s="77"/>
      <c r="S196" s="77"/>
      <c r="T196" s="7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9" t="s">
        <v>143</v>
      </c>
      <c r="AU196" s="19" t="s">
        <v>85</v>
      </c>
    </row>
    <row r="197" s="13" customFormat="1">
      <c r="A197" s="13"/>
      <c r="B197" s="198"/>
      <c r="C197" s="13"/>
      <c r="D197" s="193" t="s">
        <v>145</v>
      </c>
      <c r="E197" s="199" t="s">
        <v>1</v>
      </c>
      <c r="F197" s="200" t="s">
        <v>197</v>
      </c>
      <c r="G197" s="13"/>
      <c r="H197" s="199" t="s">
        <v>1</v>
      </c>
      <c r="I197" s="201"/>
      <c r="J197" s="13"/>
      <c r="K197" s="13"/>
      <c r="L197" s="198"/>
      <c r="M197" s="202"/>
      <c r="N197" s="203"/>
      <c r="O197" s="203"/>
      <c r="P197" s="203"/>
      <c r="Q197" s="203"/>
      <c r="R197" s="203"/>
      <c r="S197" s="203"/>
      <c r="T197" s="20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9" t="s">
        <v>145</v>
      </c>
      <c r="AU197" s="199" t="s">
        <v>85</v>
      </c>
      <c r="AV197" s="13" t="s">
        <v>83</v>
      </c>
      <c r="AW197" s="13" t="s">
        <v>32</v>
      </c>
      <c r="AX197" s="13" t="s">
        <v>76</v>
      </c>
      <c r="AY197" s="199" t="s">
        <v>134</v>
      </c>
    </row>
    <row r="198" s="13" customFormat="1">
      <c r="A198" s="13"/>
      <c r="B198" s="198"/>
      <c r="C198" s="13"/>
      <c r="D198" s="193" t="s">
        <v>145</v>
      </c>
      <c r="E198" s="199" t="s">
        <v>1</v>
      </c>
      <c r="F198" s="200" t="s">
        <v>147</v>
      </c>
      <c r="G198" s="13"/>
      <c r="H198" s="199" t="s">
        <v>1</v>
      </c>
      <c r="I198" s="201"/>
      <c r="J198" s="13"/>
      <c r="K198" s="13"/>
      <c r="L198" s="198"/>
      <c r="M198" s="202"/>
      <c r="N198" s="203"/>
      <c r="O198" s="203"/>
      <c r="P198" s="203"/>
      <c r="Q198" s="203"/>
      <c r="R198" s="203"/>
      <c r="S198" s="203"/>
      <c r="T198" s="20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9" t="s">
        <v>145</v>
      </c>
      <c r="AU198" s="199" t="s">
        <v>85</v>
      </c>
      <c r="AV198" s="13" t="s">
        <v>83</v>
      </c>
      <c r="AW198" s="13" t="s">
        <v>32</v>
      </c>
      <c r="AX198" s="13" t="s">
        <v>76</v>
      </c>
      <c r="AY198" s="199" t="s">
        <v>134</v>
      </c>
    </row>
    <row r="199" s="14" customFormat="1">
      <c r="A199" s="14"/>
      <c r="B199" s="205"/>
      <c r="C199" s="14"/>
      <c r="D199" s="193" t="s">
        <v>145</v>
      </c>
      <c r="E199" s="206" t="s">
        <v>1</v>
      </c>
      <c r="F199" s="207" t="s">
        <v>148</v>
      </c>
      <c r="G199" s="14"/>
      <c r="H199" s="208">
        <v>10.98</v>
      </c>
      <c r="I199" s="209"/>
      <c r="J199" s="14"/>
      <c r="K199" s="14"/>
      <c r="L199" s="205"/>
      <c r="M199" s="210"/>
      <c r="N199" s="211"/>
      <c r="O199" s="211"/>
      <c r="P199" s="211"/>
      <c r="Q199" s="211"/>
      <c r="R199" s="211"/>
      <c r="S199" s="211"/>
      <c r="T199" s="21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6" t="s">
        <v>145</v>
      </c>
      <c r="AU199" s="206" t="s">
        <v>85</v>
      </c>
      <c r="AV199" s="14" t="s">
        <v>85</v>
      </c>
      <c r="AW199" s="14" t="s">
        <v>32</v>
      </c>
      <c r="AX199" s="14" t="s">
        <v>76</v>
      </c>
      <c r="AY199" s="206" t="s">
        <v>134</v>
      </c>
    </row>
    <row r="200" s="15" customFormat="1">
      <c r="A200" s="15"/>
      <c r="B200" s="213"/>
      <c r="C200" s="15"/>
      <c r="D200" s="193" t="s">
        <v>145</v>
      </c>
      <c r="E200" s="214" t="s">
        <v>1</v>
      </c>
      <c r="F200" s="215" t="s">
        <v>149</v>
      </c>
      <c r="G200" s="15"/>
      <c r="H200" s="216">
        <v>10.98</v>
      </c>
      <c r="I200" s="217"/>
      <c r="J200" s="15"/>
      <c r="K200" s="15"/>
      <c r="L200" s="213"/>
      <c r="M200" s="218"/>
      <c r="N200" s="219"/>
      <c r="O200" s="219"/>
      <c r="P200" s="219"/>
      <c r="Q200" s="219"/>
      <c r="R200" s="219"/>
      <c r="S200" s="219"/>
      <c r="T200" s="220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4" t="s">
        <v>145</v>
      </c>
      <c r="AU200" s="214" t="s">
        <v>85</v>
      </c>
      <c r="AV200" s="15" t="s">
        <v>150</v>
      </c>
      <c r="AW200" s="15" t="s">
        <v>32</v>
      </c>
      <c r="AX200" s="15" t="s">
        <v>76</v>
      </c>
      <c r="AY200" s="214" t="s">
        <v>134</v>
      </c>
    </row>
    <row r="201" s="16" customFormat="1">
      <c r="A201" s="16"/>
      <c r="B201" s="221"/>
      <c r="C201" s="16"/>
      <c r="D201" s="193" t="s">
        <v>145</v>
      </c>
      <c r="E201" s="222" t="s">
        <v>1</v>
      </c>
      <c r="F201" s="223" t="s">
        <v>151</v>
      </c>
      <c r="G201" s="16"/>
      <c r="H201" s="224">
        <v>10.98</v>
      </c>
      <c r="I201" s="225"/>
      <c r="J201" s="16"/>
      <c r="K201" s="16"/>
      <c r="L201" s="221"/>
      <c r="M201" s="226"/>
      <c r="N201" s="227"/>
      <c r="O201" s="227"/>
      <c r="P201" s="227"/>
      <c r="Q201" s="227"/>
      <c r="R201" s="227"/>
      <c r="S201" s="227"/>
      <c r="T201" s="228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22" t="s">
        <v>145</v>
      </c>
      <c r="AU201" s="222" t="s">
        <v>85</v>
      </c>
      <c r="AV201" s="16" t="s">
        <v>141</v>
      </c>
      <c r="AW201" s="16" t="s">
        <v>32</v>
      </c>
      <c r="AX201" s="16" t="s">
        <v>83</v>
      </c>
      <c r="AY201" s="222" t="s">
        <v>134</v>
      </c>
    </row>
    <row r="202" s="2" customFormat="1">
      <c r="A202" s="38"/>
      <c r="B202" s="179"/>
      <c r="C202" s="180" t="s">
        <v>198</v>
      </c>
      <c r="D202" s="180" t="s">
        <v>136</v>
      </c>
      <c r="E202" s="181" t="s">
        <v>199</v>
      </c>
      <c r="F202" s="182" t="s">
        <v>200</v>
      </c>
      <c r="G202" s="183" t="s">
        <v>201</v>
      </c>
      <c r="H202" s="184">
        <v>82.349999999999994</v>
      </c>
      <c r="I202" s="185"/>
      <c r="J202" s="186">
        <f>ROUND(I202*H202,2)</f>
        <v>0</v>
      </c>
      <c r="K202" s="182" t="s">
        <v>140</v>
      </c>
      <c r="L202" s="39"/>
      <c r="M202" s="187" t="s">
        <v>1</v>
      </c>
      <c r="N202" s="188" t="s">
        <v>41</v>
      </c>
      <c r="O202" s="77"/>
      <c r="P202" s="189">
        <f>O202*H202</f>
        <v>0</v>
      </c>
      <c r="Q202" s="189">
        <v>0.00017000000000000001</v>
      </c>
      <c r="R202" s="189">
        <f>Q202*H202</f>
        <v>0.0139995</v>
      </c>
      <c r="S202" s="189">
        <v>0</v>
      </c>
      <c r="T202" s="19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191" t="s">
        <v>141</v>
      </c>
      <c r="AT202" s="191" t="s">
        <v>136</v>
      </c>
      <c r="AU202" s="191" t="s">
        <v>85</v>
      </c>
      <c r="AY202" s="19" t="s">
        <v>134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83</v>
      </c>
      <c r="BK202" s="192">
        <f>ROUND(I202*H202,2)</f>
        <v>0</v>
      </c>
      <c r="BL202" s="19" t="s">
        <v>141</v>
      </c>
      <c r="BM202" s="191" t="s">
        <v>202</v>
      </c>
    </row>
    <row r="203" s="2" customFormat="1">
      <c r="A203" s="38"/>
      <c r="B203" s="39"/>
      <c r="C203" s="38"/>
      <c r="D203" s="193" t="s">
        <v>143</v>
      </c>
      <c r="E203" s="38"/>
      <c r="F203" s="194" t="s">
        <v>203</v>
      </c>
      <c r="G203" s="38"/>
      <c r="H203" s="38"/>
      <c r="I203" s="195"/>
      <c r="J203" s="38"/>
      <c r="K203" s="38"/>
      <c r="L203" s="39"/>
      <c r="M203" s="196"/>
      <c r="N203" s="197"/>
      <c r="O203" s="77"/>
      <c r="P203" s="77"/>
      <c r="Q203" s="77"/>
      <c r="R203" s="77"/>
      <c r="S203" s="77"/>
      <c r="T203" s="7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9" t="s">
        <v>143</v>
      </c>
      <c r="AU203" s="19" t="s">
        <v>85</v>
      </c>
    </row>
    <row r="204" s="13" customFormat="1">
      <c r="A204" s="13"/>
      <c r="B204" s="198"/>
      <c r="C204" s="13"/>
      <c r="D204" s="193" t="s">
        <v>145</v>
      </c>
      <c r="E204" s="199" t="s">
        <v>1</v>
      </c>
      <c r="F204" s="200" t="s">
        <v>204</v>
      </c>
      <c r="G204" s="13"/>
      <c r="H204" s="199" t="s">
        <v>1</v>
      </c>
      <c r="I204" s="201"/>
      <c r="J204" s="13"/>
      <c r="K204" s="13"/>
      <c r="L204" s="198"/>
      <c r="M204" s="202"/>
      <c r="N204" s="203"/>
      <c r="O204" s="203"/>
      <c r="P204" s="203"/>
      <c r="Q204" s="203"/>
      <c r="R204" s="203"/>
      <c r="S204" s="203"/>
      <c r="T204" s="20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9" t="s">
        <v>145</v>
      </c>
      <c r="AU204" s="199" t="s">
        <v>85</v>
      </c>
      <c r="AV204" s="13" t="s">
        <v>83</v>
      </c>
      <c r="AW204" s="13" t="s">
        <v>32</v>
      </c>
      <c r="AX204" s="13" t="s">
        <v>76</v>
      </c>
      <c r="AY204" s="199" t="s">
        <v>134</v>
      </c>
    </row>
    <row r="205" s="13" customFormat="1">
      <c r="A205" s="13"/>
      <c r="B205" s="198"/>
      <c r="C205" s="13"/>
      <c r="D205" s="193" t="s">
        <v>145</v>
      </c>
      <c r="E205" s="199" t="s">
        <v>1</v>
      </c>
      <c r="F205" s="200" t="s">
        <v>147</v>
      </c>
      <c r="G205" s="13"/>
      <c r="H205" s="199" t="s">
        <v>1</v>
      </c>
      <c r="I205" s="201"/>
      <c r="J205" s="13"/>
      <c r="K205" s="13"/>
      <c r="L205" s="198"/>
      <c r="M205" s="202"/>
      <c r="N205" s="203"/>
      <c r="O205" s="203"/>
      <c r="P205" s="203"/>
      <c r="Q205" s="203"/>
      <c r="R205" s="203"/>
      <c r="S205" s="203"/>
      <c r="T205" s="20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9" t="s">
        <v>145</v>
      </c>
      <c r="AU205" s="199" t="s">
        <v>85</v>
      </c>
      <c r="AV205" s="13" t="s">
        <v>83</v>
      </c>
      <c r="AW205" s="13" t="s">
        <v>32</v>
      </c>
      <c r="AX205" s="13" t="s">
        <v>76</v>
      </c>
      <c r="AY205" s="199" t="s">
        <v>134</v>
      </c>
    </row>
    <row r="206" s="14" customFormat="1">
      <c r="A206" s="14"/>
      <c r="B206" s="205"/>
      <c r="C206" s="14"/>
      <c r="D206" s="193" t="s">
        <v>145</v>
      </c>
      <c r="E206" s="206" t="s">
        <v>1</v>
      </c>
      <c r="F206" s="207" t="s">
        <v>205</v>
      </c>
      <c r="G206" s="14"/>
      <c r="H206" s="208">
        <v>82.349999999999994</v>
      </c>
      <c r="I206" s="209"/>
      <c r="J206" s="14"/>
      <c r="K206" s="14"/>
      <c r="L206" s="205"/>
      <c r="M206" s="210"/>
      <c r="N206" s="211"/>
      <c r="O206" s="211"/>
      <c r="P206" s="211"/>
      <c r="Q206" s="211"/>
      <c r="R206" s="211"/>
      <c r="S206" s="211"/>
      <c r="T206" s="21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6" t="s">
        <v>145</v>
      </c>
      <c r="AU206" s="206" t="s">
        <v>85</v>
      </c>
      <c r="AV206" s="14" t="s">
        <v>85</v>
      </c>
      <c r="AW206" s="14" t="s">
        <v>32</v>
      </c>
      <c r="AX206" s="14" t="s">
        <v>76</v>
      </c>
      <c r="AY206" s="206" t="s">
        <v>134</v>
      </c>
    </row>
    <row r="207" s="15" customFormat="1">
      <c r="A207" s="15"/>
      <c r="B207" s="213"/>
      <c r="C207" s="15"/>
      <c r="D207" s="193" t="s">
        <v>145</v>
      </c>
      <c r="E207" s="214" t="s">
        <v>1</v>
      </c>
      <c r="F207" s="215" t="s">
        <v>149</v>
      </c>
      <c r="G207" s="15"/>
      <c r="H207" s="216">
        <v>82.349999999999994</v>
      </c>
      <c r="I207" s="217"/>
      <c r="J207" s="15"/>
      <c r="K207" s="15"/>
      <c r="L207" s="213"/>
      <c r="M207" s="218"/>
      <c r="N207" s="219"/>
      <c r="O207" s="219"/>
      <c r="P207" s="219"/>
      <c r="Q207" s="219"/>
      <c r="R207" s="219"/>
      <c r="S207" s="219"/>
      <c r="T207" s="22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4" t="s">
        <v>145</v>
      </c>
      <c r="AU207" s="214" t="s">
        <v>85</v>
      </c>
      <c r="AV207" s="15" t="s">
        <v>150</v>
      </c>
      <c r="AW207" s="15" t="s">
        <v>32</v>
      </c>
      <c r="AX207" s="15" t="s">
        <v>76</v>
      </c>
      <c r="AY207" s="214" t="s">
        <v>134</v>
      </c>
    </row>
    <row r="208" s="16" customFormat="1">
      <c r="A208" s="16"/>
      <c r="B208" s="221"/>
      <c r="C208" s="16"/>
      <c r="D208" s="193" t="s">
        <v>145</v>
      </c>
      <c r="E208" s="222" t="s">
        <v>1</v>
      </c>
      <c r="F208" s="223" t="s">
        <v>151</v>
      </c>
      <c r="G208" s="16"/>
      <c r="H208" s="224">
        <v>82.349999999999994</v>
      </c>
      <c r="I208" s="225"/>
      <c r="J208" s="16"/>
      <c r="K208" s="16"/>
      <c r="L208" s="221"/>
      <c r="M208" s="226"/>
      <c r="N208" s="227"/>
      <c r="O208" s="227"/>
      <c r="P208" s="227"/>
      <c r="Q208" s="227"/>
      <c r="R208" s="227"/>
      <c r="S208" s="227"/>
      <c r="T208" s="228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22" t="s">
        <v>145</v>
      </c>
      <c r="AU208" s="222" t="s">
        <v>85</v>
      </c>
      <c r="AV208" s="16" t="s">
        <v>141</v>
      </c>
      <c r="AW208" s="16" t="s">
        <v>32</v>
      </c>
      <c r="AX208" s="16" t="s">
        <v>83</v>
      </c>
      <c r="AY208" s="222" t="s">
        <v>134</v>
      </c>
    </row>
    <row r="209" s="2" customFormat="1" ht="16.5" customHeight="1">
      <c r="A209" s="38"/>
      <c r="B209" s="179"/>
      <c r="C209" s="229" t="s">
        <v>206</v>
      </c>
      <c r="D209" s="229" t="s">
        <v>207</v>
      </c>
      <c r="E209" s="230" t="s">
        <v>208</v>
      </c>
      <c r="F209" s="231" t="s">
        <v>209</v>
      </c>
      <c r="G209" s="232" t="s">
        <v>201</v>
      </c>
      <c r="H209" s="233">
        <v>98.819999999999993</v>
      </c>
      <c r="I209" s="234"/>
      <c r="J209" s="235">
        <f>ROUND(I209*H209,2)</f>
        <v>0</v>
      </c>
      <c r="K209" s="231" t="s">
        <v>140</v>
      </c>
      <c r="L209" s="236"/>
      <c r="M209" s="237" t="s">
        <v>1</v>
      </c>
      <c r="N209" s="238" t="s">
        <v>41</v>
      </c>
      <c r="O209" s="77"/>
      <c r="P209" s="189">
        <f>O209*H209</f>
        <v>0</v>
      </c>
      <c r="Q209" s="189">
        <v>0.00020000000000000001</v>
      </c>
      <c r="R209" s="189">
        <f>Q209*H209</f>
        <v>0.019764</v>
      </c>
      <c r="S209" s="189">
        <v>0</v>
      </c>
      <c r="T209" s="19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191" t="s">
        <v>184</v>
      </c>
      <c r="AT209" s="191" t="s">
        <v>207</v>
      </c>
      <c r="AU209" s="191" t="s">
        <v>85</v>
      </c>
      <c r="AY209" s="19" t="s">
        <v>134</v>
      </c>
      <c r="BE209" s="192">
        <f>IF(N209="základní",J209,0)</f>
        <v>0</v>
      </c>
      <c r="BF209" s="192">
        <f>IF(N209="snížená",J209,0)</f>
        <v>0</v>
      </c>
      <c r="BG209" s="192">
        <f>IF(N209="zákl. přenesená",J209,0)</f>
        <v>0</v>
      </c>
      <c r="BH209" s="192">
        <f>IF(N209="sníž. přenesená",J209,0)</f>
        <v>0</v>
      </c>
      <c r="BI209" s="192">
        <f>IF(N209="nulová",J209,0)</f>
        <v>0</v>
      </c>
      <c r="BJ209" s="19" t="s">
        <v>83</v>
      </c>
      <c r="BK209" s="192">
        <f>ROUND(I209*H209,2)</f>
        <v>0</v>
      </c>
      <c r="BL209" s="19" t="s">
        <v>141</v>
      </c>
      <c r="BM209" s="191" t="s">
        <v>210</v>
      </c>
    </row>
    <row r="210" s="2" customFormat="1">
      <c r="A210" s="38"/>
      <c r="B210" s="39"/>
      <c r="C210" s="38"/>
      <c r="D210" s="193" t="s">
        <v>143</v>
      </c>
      <c r="E210" s="38"/>
      <c r="F210" s="194" t="s">
        <v>209</v>
      </c>
      <c r="G210" s="38"/>
      <c r="H210" s="38"/>
      <c r="I210" s="195"/>
      <c r="J210" s="38"/>
      <c r="K210" s="38"/>
      <c r="L210" s="39"/>
      <c r="M210" s="196"/>
      <c r="N210" s="197"/>
      <c r="O210" s="77"/>
      <c r="P210" s="77"/>
      <c r="Q210" s="77"/>
      <c r="R210" s="77"/>
      <c r="S210" s="77"/>
      <c r="T210" s="78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9" t="s">
        <v>143</v>
      </c>
      <c r="AU210" s="19" t="s">
        <v>85</v>
      </c>
    </row>
    <row r="211" s="13" customFormat="1">
      <c r="A211" s="13"/>
      <c r="B211" s="198"/>
      <c r="C211" s="13"/>
      <c r="D211" s="193" t="s">
        <v>145</v>
      </c>
      <c r="E211" s="199" t="s">
        <v>1</v>
      </c>
      <c r="F211" s="200" t="s">
        <v>211</v>
      </c>
      <c r="G211" s="13"/>
      <c r="H211" s="199" t="s">
        <v>1</v>
      </c>
      <c r="I211" s="201"/>
      <c r="J211" s="13"/>
      <c r="K211" s="13"/>
      <c r="L211" s="198"/>
      <c r="M211" s="202"/>
      <c r="N211" s="203"/>
      <c r="O211" s="203"/>
      <c r="P211" s="203"/>
      <c r="Q211" s="203"/>
      <c r="R211" s="203"/>
      <c r="S211" s="203"/>
      <c r="T211" s="20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9" t="s">
        <v>145</v>
      </c>
      <c r="AU211" s="199" t="s">
        <v>85</v>
      </c>
      <c r="AV211" s="13" t="s">
        <v>83</v>
      </c>
      <c r="AW211" s="13" t="s">
        <v>32</v>
      </c>
      <c r="AX211" s="13" t="s">
        <v>76</v>
      </c>
      <c r="AY211" s="199" t="s">
        <v>134</v>
      </c>
    </row>
    <row r="212" s="14" customFormat="1">
      <c r="A212" s="14"/>
      <c r="B212" s="205"/>
      <c r="C212" s="14"/>
      <c r="D212" s="193" t="s">
        <v>145</v>
      </c>
      <c r="E212" s="206" t="s">
        <v>1</v>
      </c>
      <c r="F212" s="207" t="s">
        <v>212</v>
      </c>
      <c r="G212" s="14"/>
      <c r="H212" s="208">
        <v>98.819999999999993</v>
      </c>
      <c r="I212" s="209"/>
      <c r="J212" s="14"/>
      <c r="K212" s="14"/>
      <c r="L212" s="205"/>
      <c r="M212" s="210"/>
      <c r="N212" s="211"/>
      <c r="O212" s="211"/>
      <c r="P212" s="211"/>
      <c r="Q212" s="211"/>
      <c r="R212" s="211"/>
      <c r="S212" s="211"/>
      <c r="T212" s="21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6" t="s">
        <v>145</v>
      </c>
      <c r="AU212" s="206" t="s">
        <v>85</v>
      </c>
      <c r="AV212" s="14" t="s">
        <v>85</v>
      </c>
      <c r="AW212" s="14" t="s">
        <v>32</v>
      </c>
      <c r="AX212" s="14" t="s">
        <v>76</v>
      </c>
      <c r="AY212" s="206" t="s">
        <v>134</v>
      </c>
    </row>
    <row r="213" s="15" customFormat="1">
      <c r="A213" s="15"/>
      <c r="B213" s="213"/>
      <c r="C213" s="15"/>
      <c r="D213" s="193" t="s">
        <v>145</v>
      </c>
      <c r="E213" s="214" t="s">
        <v>1</v>
      </c>
      <c r="F213" s="215" t="s">
        <v>149</v>
      </c>
      <c r="G213" s="15"/>
      <c r="H213" s="216">
        <v>98.819999999999993</v>
      </c>
      <c r="I213" s="217"/>
      <c r="J213" s="15"/>
      <c r="K213" s="15"/>
      <c r="L213" s="213"/>
      <c r="M213" s="218"/>
      <c r="N213" s="219"/>
      <c r="O213" s="219"/>
      <c r="P213" s="219"/>
      <c r="Q213" s="219"/>
      <c r="R213" s="219"/>
      <c r="S213" s="219"/>
      <c r="T213" s="22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14" t="s">
        <v>145</v>
      </c>
      <c r="AU213" s="214" t="s">
        <v>85</v>
      </c>
      <c r="AV213" s="15" t="s">
        <v>150</v>
      </c>
      <c r="AW213" s="15" t="s">
        <v>32</v>
      </c>
      <c r="AX213" s="15" t="s">
        <v>76</v>
      </c>
      <c r="AY213" s="214" t="s">
        <v>134</v>
      </c>
    </row>
    <row r="214" s="16" customFormat="1">
      <c r="A214" s="16"/>
      <c r="B214" s="221"/>
      <c r="C214" s="16"/>
      <c r="D214" s="193" t="s">
        <v>145</v>
      </c>
      <c r="E214" s="222" t="s">
        <v>1</v>
      </c>
      <c r="F214" s="223" t="s">
        <v>151</v>
      </c>
      <c r="G214" s="16"/>
      <c r="H214" s="224">
        <v>98.819999999999993</v>
      </c>
      <c r="I214" s="225"/>
      <c r="J214" s="16"/>
      <c r="K214" s="16"/>
      <c r="L214" s="221"/>
      <c r="M214" s="226"/>
      <c r="N214" s="227"/>
      <c r="O214" s="227"/>
      <c r="P214" s="227"/>
      <c r="Q214" s="227"/>
      <c r="R214" s="227"/>
      <c r="S214" s="227"/>
      <c r="T214" s="228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22" t="s">
        <v>145</v>
      </c>
      <c r="AU214" s="222" t="s">
        <v>85</v>
      </c>
      <c r="AV214" s="16" t="s">
        <v>141</v>
      </c>
      <c r="AW214" s="16" t="s">
        <v>32</v>
      </c>
      <c r="AX214" s="16" t="s">
        <v>83</v>
      </c>
      <c r="AY214" s="222" t="s">
        <v>134</v>
      </c>
    </row>
    <row r="215" s="2" customFormat="1" ht="16.5" customHeight="1">
      <c r="A215" s="38"/>
      <c r="B215" s="179"/>
      <c r="C215" s="180" t="s">
        <v>213</v>
      </c>
      <c r="D215" s="180" t="s">
        <v>136</v>
      </c>
      <c r="E215" s="181" t="s">
        <v>214</v>
      </c>
      <c r="F215" s="182" t="s">
        <v>215</v>
      </c>
      <c r="G215" s="183" t="s">
        <v>216</v>
      </c>
      <c r="H215" s="184">
        <v>30.5</v>
      </c>
      <c r="I215" s="185"/>
      <c r="J215" s="186">
        <f>ROUND(I215*H215,2)</f>
        <v>0</v>
      </c>
      <c r="K215" s="182" t="s">
        <v>140</v>
      </c>
      <c r="L215" s="39"/>
      <c r="M215" s="187" t="s">
        <v>1</v>
      </c>
      <c r="N215" s="188" t="s">
        <v>41</v>
      </c>
      <c r="O215" s="77"/>
      <c r="P215" s="189">
        <f>O215*H215</f>
        <v>0</v>
      </c>
      <c r="Q215" s="189">
        <v>0.00048000000000000001</v>
      </c>
      <c r="R215" s="189">
        <f>Q215*H215</f>
        <v>0.01464</v>
      </c>
      <c r="S215" s="189">
        <v>0</v>
      </c>
      <c r="T215" s="19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191" t="s">
        <v>141</v>
      </c>
      <c r="AT215" s="191" t="s">
        <v>136</v>
      </c>
      <c r="AU215" s="191" t="s">
        <v>85</v>
      </c>
      <c r="AY215" s="19" t="s">
        <v>134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83</v>
      </c>
      <c r="BK215" s="192">
        <f>ROUND(I215*H215,2)</f>
        <v>0</v>
      </c>
      <c r="BL215" s="19" t="s">
        <v>141</v>
      </c>
      <c r="BM215" s="191" t="s">
        <v>217</v>
      </c>
    </row>
    <row r="216" s="2" customFormat="1">
      <c r="A216" s="38"/>
      <c r="B216" s="39"/>
      <c r="C216" s="38"/>
      <c r="D216" s="193" t="s">
        <v>143</v>
      </c>
      <c r="E216" s="38"/>
      <c r="F216" s="194" t="s">
        <v>218</v>
      </c>
      <c r="G216" s="38"/>
      <c r="H216" s="38"/>
      <c r="I216" s="195"/>
      <c r="J216" s="38"/>
      <c r="K216" s="38"/>
      <c r="L216" s="39"/>
      <c r="M216" s="196"/>
      <c r="N216" s="197"/>
      <c r="O216" s="77"/>
      <c r="P216" s="77"/>
      <c r="Q216" s="77"/>
      <c r="R216" s="77"/>
      <c r="S216" s="77"/>
      <c r="T216" s="7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9" t="s">
        <v>143</v>
      </c>
      <c r="AU216" s="19" t="s">
        <v>85</v>
      </c>
    </row>
    <row r="217" s="13" customFormat="1">
      <c r="A217" s="13"/>
      <c r="B217" s="198"/>
      <c r="C217" s="13"/>
      <c r="D217" s="193" t="s">
        <v>145</v>
      </c>
      <c r="E217" s="199" t="s">
        <v>1</v>
      </c>
      <c r="F217" s="200" t="s">
        <v>204</v>
      </c>
      <c r="G217" s="13"/>
      <c r="H217" s="199" t="s">
        <v>1</v>
      </c>
      <c r="I217" s="201"/>
      <c r="J217" s="13"/>
      <c r="K217" s="13"/>
      <c r="L217" s="198"/>
      <c r="M217" s="202"/>
      <c r="N217" s="203"/>
      <c r="O217" s="203"/>
      <c r="P217" s="203"/>
      <c r="Q217" s="203"/>
      <c r="R217" s="203"/>
      <c r="S217" s="203"/>
      <c r="T217" s="20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9" t="s">
        <v>145</v>
      </c>
      <c r="AU217" s="199" t="s">
        <v>85</v>
      </c>
      <c r="AV217" s="13" t="s">
        <v>83</v>
      </c>
      <c r="AW217" s="13" t="s">
        <v>32</v>
      </c>
      <c r="AX217" s="13" t="s">
        <v>76</v>
      </c>
      <c r="AY217" s="199" t="s">
        <v>134</v>
      </c>
    </row>
    <row r="218" s="13" customFormat="1">
      <c r="A218" s="13"/>
      <c r="B218" s="198"/>
      <c r="C218" s="13"/>
      <c r="D218" s="193" t="s">
        <v>145</v>
      </c>
      <c r="E218" s="199" t="s">
        <v>1</v>
      </c>
      <c r="F218" s="200" t="s">
        <v>147</v>
      </c>
      <c r="G218" s="13"/>
      <c r="H218" s="199" t="s">
        <v>1</v>
      </c>
      <c r="I218" s="201"/>
      <c r="J218" s="13"/>
      <c r="K218" s="13"/>
      <c r="L218" s="198"/>
      <c r="M218" s="202"/>
      <c r="N218" s="203"/>
      <c r="O218" s="203"/>
      <c r="P218" s="203"/>
      <c r="Q218" s="203"/>
      <c r="R218" s="203"/>
      <c r="S218" s="203"/>
      <c r="T218" s="20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9" t="s">
        <v>145</v>
      </c>
      <c r="AU218" s="199" t="s">
        <v>85</v>
      </c>
      <c r="AV218" s="13" t="s">
        <v>83</v>
      </c>
      <c r="AW218" s="13" t="s">
        <v>32</v>
      </c>
      <c r="AX218" s="13" t="s">
        <v>76</v>
      </c>
      <c r="AY218" s="199" t="s">
        <v>134</v>
      </c>
    </row>
    <row r="219" s="14" customFormat="1">
      <c r="A219" s="14"/>
      <c r="B219" s="205"/>
      <c r="C219" s="14"/>
      <c r="D219" s="193" t="s">
        <v>145</v>
      </c>
      <c r="E219" s="206" t="s">
        <v>1</v>
      </c>
      <c r="F219" s="207" t="s">
        <v>219</v>
      </c>
      <c r="G219" s="14"/>
      <c r="H219" s="208">
        <v>30.5</v>
      </c>
      <c r="I219" s="209"/>
      <c r="J219" s="14"/>
      <c r="K219" s="14"/>
      <c r="L219" s="205"/>
      <c r="M219" s="210"/>
      <c r="N219" s="211"/>
      <c r="O219" s="211"/>
      <c r="P219" s="211"/>
      <c r="Q219" s="211"/>
      <c r="R219" s="211"/>
      <c r="S219" s="211"/>
      <c r="T219" s="21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6" t="s">
        <v>145</v>
      </c>
      <c r="AU219" s="206" t="s">
        <v>85</v>
      </c>
      <c r="AV219" s="14" t="s">
        <v>85</v>
      </c>
      <c r="AW219" s="14" t="s">
        <v>32</v>
      </c>
      <c r="AX219" s="14" t="s">
        <v>76</v>
      </c>
      <c r="AY219" s="206" t="s">
        <v>134</v>
      </c>
    </row>
    <row r="220" s="15" customFormat="1">
      <c r="A220" s="15"/>
      <c r="B220" s="213"/>
      <c r="C220" s="15"/>
      <c r="D220" s="193" t="s">
        <v>145</v>
      </c>
      <c r="E220" s="214" t="s">
        <v>1</v>
      </c>
      <c r="F220" s="215" t="s">
        <v>149</v>
      </c>
      <c r="G220" s="15"/>
      <c r="H220" s="216">
        <v>30.5</v>
      </c>
      <c r="I220" s="217"/>
      <c r="J220" s="15"/>
      <c r="K220" s="15"/>
      <c r="L220" s="213"/>
      <c r="M220" s="218"/>
      <c r="N220" s="219"/>
      <c r="O220" s="219"/>
      <c r="P220" s="219"/>
      <c r="Q220" s="219"/>
      <c r="R220" s="219"/>
      <c r="S220" s="219"/>
      <c r="T220" s="22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14" t="s">
        <v>145</v>
      </c>
      <c r="AU220" s="214" t="s">
        <v>85</v>
      </c>
      <c r="AV220" s="15" t="s">
        <v>150</v>
      </c>
      <c r="AW220" s="15" t="s">
        <v>32</v>
      </c>
      <c r="AX220" s="15" t="s">
        <v>76</v>
      </c>
      <c r="AY220" s="214" t="s">
        <v>134</v>
      </c>
    </row>
    <row r="221" s="16" customFormat="1">
      <c r="A221" s="16"/>
      <c r="B221" s="221"/>
      <c r="C221" s="16"/>
      <c r="D221" s="193" t="s">
        <v>145</v>
      </c>
      <c r="E221" s="222" t="s">
        <v>1</v>
      </c>
      <c r="F221" s="223" t="s">
        <v>151</v>
      </c>
      <c r="G221" s="16"/>
      <c r="H221" s="224">
        <v>30.5</v>
      </c>
      <c r="I221" s="225"/>
      <c r="J221" s="16"/>
      <c r="K221" s="16"/>
      <c r="L221" s="221"/>
      <c r="M221" s="226"/>
      <c r="N221" s="227"/>
      <c r="O221" s="227"/>
      <c r="P221" s="227"/>
      <c r="Q221" s="227"/>
      <c r="R221" s="227"/>
      <c r="S221" s="227"/>
      <c r="T221" s="228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22" t="s">
        <v>145</v>
      </c>
      <c r="AU221" s="222" t="s">
        <v>85</v>
      </c>
      <c r="AV221" s="16" t="s">
        <v>141</v>
      </c>
      <c r="AW221" s="16" t="s">
        <v>32</v>
      </c>
      <c r="AX221" s="16" t="s">
        <v>83</v>
      </c>
      <c r="AY221" s="222" t="s">
        <v>134</v>
      </c>
    </row>
    <row r="222" s="12" customFormat="1" ht="22.8" customHeight="1">
      <c r="A222" s="12"/>
      <c r="B222" s="166"/>
      <c r="C222" s="12"/>
      <c r="D222" s="167" t="s">
        <v>75</v>
      </c>
      <c r="E222" s="177" t="s">
        <v>174</v>
      </c>
      <c r="F222" s="177" t="s">
        <v>220</v>
      </c>
      <c r="G222" s="12"/>
      <c r="H222" s="12"/>
      <c r="I222" s="169"/>
      <c r="J222" s="178">
        <f>BK222</f>
        <v>0</v>
      </c>
      <c r="K222" s="12"/>
      <c r="L222" s="166"/>
      <c r="M222" s="171"/>
      <c r="N222" s="172"/>
      <c r="O222" s="172"/>
      <c r="P222" s="173">
        <f>SUM(P223:P292)</f>
        <v>0</v>
      </c>
      <c r="Q222" s="172"/>
      <c r="R222" s="173">
        <f>SUM(R223:R292)</f>
        <v>18.215736999999997</v>
      </c>
      <c r="S222" s="172"/>
      <c r="T222" s="174">
        <f>SUM(T223:T292)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167" t="s">
        <v>83</v>
      </c>
      <c r="AT222" s="175" t="s">
        <v>75</v>
      </c>
      <c r="AU222" s="175" t="s">
        <v>83</v>
      </c>
      <c r="AY222" s="167" t="s">
        <v>134</v>
      </c>
      <c r="BK222" s="176">
        <f>SUM(BK223:BK292)</f>
        <v>0</v>
      </c>
    </row>
    <row r="223" s="2" customFormat="1">
      <c r="A223" s="38"/>
      <c r="B223" s="179"/>
      <c r="C223" s="180" t="s">
        <v>221</v>
      </c>
      <c r="D223" s="180" t="s">
        <v>136</v>
      </c>
      <c r="E223" s="181" t="s">
        <v>222</v>
      </c>
      <c r="F223" s="182" t="s">
        <v>223</v>
      </c>
      <c r="G223" s="183" t="s">
        <v>201</v>
      </c>
      <c r="H223" s="184">
        <v>150.97999999999999</v>
      </c>
      <c r="I223" s="185"/>
      <c r="J223" s="186">
        <f>ROUND(I223*H223,2)</f>
        <v>0</v>
      </c>
      <c r="K223" s="182" t="s">
        <v>140</v>
      </c>
      <c r="L223" s="39"/>
      <c r="M223" s="187" t="s">
        <v>1</v>
      </c>
      <c r="N223" s="188" t="s">
        <v>41</v>
      </c>
      <c r="O223" s="77"/>
      <c r="P223" s="189">
        <f>O223*H223</f>
        <v>0</v>
      </c>
      <c r="Q223" s="189">
        <v>0.0167</v>
      </c>
      <c r="R223" s="189">
        <f>Q223*H223</f>
        <v>2.5213659999999996</v>
      </c>
      <c r="S223" s="189">
        <v>0</v>
      </c>
      <c r="T223" s="19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191" t="s">
        <v>141</v>
      </c>
      <c r="AT223" s="191" t="s">
        <v>136</v>
      </c>
      <c r="AU223" s="191" t="s">
        <v>85</v>
      </c>
      <c r="AY223" s="19" t="s">
        <v>134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83</v>
      </c>
      <c r="BK223" s="192">
        <f>ROUND(I223*H223,2)</f>
        <v>0</v>
      </c>
      <c r="BL223" s="19" t="s">
        <v>141</v>
      </c>
      <c r="BM223" s="191" t="s">
        <v>224</v>
      </c>
    </row>
    <row r="224" s="2" customFormat="1">
      <c r="A224" s="38"/>
      <c r="B224" s="39"/>
      <c r="C224" s="38"/>
      <c r="D224" s="193" t="s">
        <v>143</v>
      </c>
      <c r="E224" s="38"/>
      <c r="F224" s="194" t="s">
        <v>225</v>
      </c>
      <c r="G224" s="38"/>
      <c r="H224" s="38"/>
      <c r="I224" s="195"/>
      <c r="J224" s="38"/>
      <c r="K224" s="38"/>
      <c r="L224" s="39"/>
      <c r="M224" s="196"/>
      <c r="N224" s="197"/>
      <c r="O224" s="77"/>
      <c r="P224" s="77"/>
      <c r="Q224" s="77"/>
      <c r="R224" s="77"/>
      <c r="S224" s="77"/>
      <c r="T224" s="7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9" t="s">
        <v>143</v>
      </c>
      <c r="AU224" s="19" t="s">
        <v>85</v>
      </c>
    </row>
    <row r="225" s="13" customFormat="1">
      <c r="A225" s="13"/>
      <c r="B225" s="198"/>
      <c r="C225" s="13"/>
      <c r="D225" s="193" t="s">
        <v>145</v>
      </c>
      <c r="E225" s="199" t="s">
        <v>1</v>
      </c>
      <c r="F225" s="200" t="s">
        <v>226</v>
      </c>
      <c r="G225" s="13"/>
      <c r="H225" s="199" t="s">
        <v>1</v>
      </c>
      <c r="I225" s="201"/>
      <c r="J225" s="13"/>
      <c r="K225" s="13"/>
      <c r="L225" s="198"/>
      <c r="M225" s="202"/>
      <c r="N225" s="203"/>
      <c r="O225" s="203"/>
      <c r="P225" s="203"/>
      <c r="Q225" s="203"/>
      <c r="R225" s="203"/>
      <c r="S225" s="203"/>
      <c r="T225" s="20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9" t="s">
        <v>145</v>
      </c>
      <c r="AU225" s="199" t="s">
        <v>85</v>
      </c>
      <c r="AV225" s="13" t="s">
        <v>83</v>
      </c>
      <c r="AW225" s="13" t="s">
        <v>32</v>
      </c>
      <c r="AX225" s="13" t="s">
        <v>76</v>
      </c>
      <c r="AY225" s="199" t="s">
        <v>134</v>
      </c>
    </row>
    <row r="226" s="13" customFormat="1">
      <c r="A226" s="13"/>
      <c r="B226" s="198"/>
      <c r="C226" s="13"/>
      <c r="D226" s="193" t="s">
        <v>145</v>
      </c>
      <c r="E226" s="199" t="s">
        <v>1</v>
      </c>
      <c r="F226" s="200" t="s">
        <v>227</v>
      </c>
      <c r="G226" s="13"/>
      <c r="H226" s="199" t="s">
        <v>1</v>
      </c>
      <c r="I226" s="201"/>
      <c r="J226" s="13"/>
      <c r="K226" s="13"/>
      <c r="L226" s="198"/>
      <c r="M226" s="202"/>
      <c r="N226" s="203"/>
      <c r="O226" s="203"/>
      <c r="P226" s="203"/>
      <c r="Q226" s="203"/>
      <c r="R226" s="203"/>
      <c r="S226" s="203"/>
      <c r="T226" s="20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9" t="s">
        <v>145</v>
      </c>
      <c r="AU226" s="199" t="s">
        <v>85</v>
      </c>
      <c r="AV226" s="13" t="s">
        <v>83</v>
      </c>
      <c r="AW226" s="13" t="s">
        <v>32</v>
      </c>
      <c r="AX226" s="13" t="s">
        <v>76</v>
      </c>
      <c r="AY226" s="199" t="s">
        <v>134</v>
      </c>
    </row>
    <row r="227" s="13" customFormat="1">
      <c r="A227" s="13"/>
      <c r="B227" s="198"/>
      <c r="C227" s="13"/>
      <c r="D227" s="193" t="s">
        <v>145</v>
      </c>
      <c r="E227" s="199" t="s">
        <v>1</v>
      </c>
      <c r="F227" s="200" t="s">
        <v>147</v>
      </c>
      <c r="G227" s="13"/>
      <c r="H227" s="199" t="s">
        <v>1</v>
      </c>
      <c r="I227" s="201"/>
      <c r="J227" s="13"/>
      <c r="K227" s="13"/>
      <c r="L227" s="198"/>
      <c r="M227" s="202"/>
      <c r="N227" s="203"/>
      <c r="O227" s="203"/>
      <c r="P227" s="203"/>
      <c r="Q227" s="203"/>
      <c r="R227" s="203"/>
      <c r="S227" s="203"/>
      <c r="T227" s="20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9" t="s">
        <v>145</v>
      </c>
      <c r="AU227" s="199" t="s">
        <v>85</v>
      </c>
      <c r="AV227" s="13" t="s">
        <v>83</v>
      </c>
      <c r="AW227" s="13" t="s">
        <v>32</v>
      </c>
      <c r="AX227" s="13" t="s">
        <v>76</v>
      </c>
      <c r="AY227" s="199" t="s">
        <v>134</v>
      </c>
    </row>
    <row r="228" s="14" customFormat="1">
      <c r="A228" s="14"/>
      <c r="B228" s="205"/>
      <c r="C228" s="14"/>
      <c r="D228" s="193" t="s">
        <v>145</v>
      </c>
      <c r="E228" s="206" t="s">
        <v>1</v>
      </c>
      <c r="F228" s="207" t="s">
        <v>228</v>
      </c>
      <c r="G228" s="14"/>
      <c r="H228" s="208">
        <v>167.75</v>
      </c>
      <c r="I228" s="209"/>
      <c r="J228" s="14"/>
      <c r="K228" s="14"/>
      <c r="L228" s="205"/>
      <c r="M228" s="210"/>
      <c r="N228" s="211"/>
      <c r="O228" s="211"/>
      <c r="P228" s="211"/>
      <c r="Q228" s="211"/>
      <c r="R228" s="211"/>
      <c r="S228" s="211"/>
      <c r="T228" s="21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6" t="s">
        <v>145</v>
      </c>
      <c r="AU228" s="206" t="s">
        <v>85</v>
      </c>
      <c r="AV228" s="14" t="s">
        <v>85</v>
      </c>
      <c r="AW228" s="14" t="s">
        <v>32</v>
      </c>
      <c r="AX228" s="14" t="s">
        <v>76</v>
      </c>
      <c r="AY228" s="206" t="s">
        <v>134</v>
      </c>
    </row>
    <row r="229" s="14" customFormat="1">
      <c r="A229" s="14"/>
      <c r="B229" s="205"/>
      <c r="C229" s="14"/>
      <c r="D229" s="193" t="s">
        <v>145</v>
      </c>
      <c r="E229" s="206" t="s">
        <v>1</v>
      </c>
      <c r="F229" s="207" t="s">
        <v>229</v>
      </c>
      <c r="G229" s="14"/>
      <c r="H229" s="208">
        <v>-16.77</v>
      </c>
      <c r="I229" s="209"/>
      <c r="J229" s="14"/>
      <c r="K229" s="14"/>
      <c r="L229" s="205"/>
      <c r="M229" s="210"/>
      <c r="N229" s="211"/>
      <c r="O229" s="211"/>
      <c r="P229" s="211"/>
      <c r="Q229" s="211"/>
      <c r="R229" s="211"/>
      <c r="S229" s="211"/>
      <c r="T229" s="21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6" t="s">
        <v>145</v>
      </c>
      <c r="AU229" s="206" t="s">
        <v>85</v>
      </c>
      <c r="AV229" s="14" t="s">
        <v>85</v>
      </c>
      <c r="AW229" s="14" t="s">
        <v>32</v>
      </c>
      <c r="AX229" s="14" t="s">
        <v>76</v>
      </c>
      <c r="AY229" s="206" t="s">
        <v>134</v>
      </c>
    </row>
    <row r="230" s="15" customFormat="1">
      <c r="A230" s="15"/>
      <c r="B230" s="213"/>
      <c r="C230" s="15"/>
      <c r="D230" s="193" t="s">
        <v>145</v>
      </c>
      <c r="E230" s="214" t="s">
        <v>1</v>
      </c>
      <c r="F230" s="215" t="s">
        <v>149</v>
      </c>
      <c r="G230" s="15"/>
      <c r="H230" s="216">
        <v>150.97999999999999</v>
      </c>
      <c r="I230" s="217"/>
      <c r="J230" s="15"/>
      <c r="K230" s="15"/>
      <c r="L230" s="213"/>
      <c r="M230" s="218"/>
      <c r="N230" s="219"/>
      <c r="O230" s="219"/>
      <c r="P230" s="219"/>
      <c r="Q230" s="219"/>
      <c r="R230" s="219"/>
      <c r="S230" s="219"/>
      <c r="T230" s="220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14" t="s">
        <v>145</v>
      </c>
      <c r="AU230" s="214" t="s">
        <v>85</v>
      </c>
      <c r="AV230" s="15" t="s">
        <v>150</v>
      </c>
      <c r="AW230" s="15" t="s">
        <v>32</v>
      </c>
      <c r="AX230" s="15" t="s">
        <v>76</v>
      </c>
      <c r="AY230" s="214" t="s">
        <v>134</v>
      </c>
    </row>
    <row r="231" s="16" customFormat="1">
      <c r="A231" s="16"/>
      <c r="B231" s="221"/>
      <c r="C231" s="16"/>
      <c r="D231" s="193" t="s">
        <v>145</v>
      </c>
      <c r="E231" s="222" t="s">
        <v>1</v>
      </c>
      <c r="F231" s="223" t="s">
        <v>151</v>
      </c>
      <c r="G231" s="16"/>
      <c r="H231" s="224">
        <v>150.97999999999999</v>
      </c>
      <c r="I231" s="225"/>
      <c r="J231" s="16"/>
      <c r="K231" s="16"/>
      <c r="L231" s="221"/>
      <c r="M231" s="226"/>
      <c r="N231" s="227"/>
      <c r="O231" s="227"/>
      <c r="P231" s="227"/>
      <c r="Q231" s="227"/>
      <c r="R231" s="227"/>
      <c r="S231" s="227"/>
      <c r="T231" s="228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22" t="s">
        <v>145</v>
      </c>
      <c r="AU231" s="222" t="s">
        <v>85</v>
      </c>
      <c r="AV231" s="16" t="s">
        <v>141</v>
      </c>
      <c r="AW231" s="16" t="s">
        <v>32</v>
      </c>
      <c r="AX231" s="16" t="s">
        <v>83</v>
      </c>
      <c r="AY231" s="222" t="s">
        <v>134</v>
      </c>
    </row>
    <row r="232" s="2" customFormat="1">
      <c r="A232" s="38"/>
      <c r="B232" s="179"/>
      <c r="C232" s="180" t="s">
        <v>230</v>
      </c>
      <c r="D232" s="180" t="s">
        <v>136</v>
      </c>
      <c r="E232" s="181" t="s">
        <v>231</v>
      </c>
      <c r="F232" s="182" t="s">
        <v>232</v>
      </c>
      <c r="G232" s="183" t="s">
        <v>201</v>
      </c>
      <c r="H232" s="184">
        <v>603.91999999999996</v>
      </c>
      <c r="I232" s="185"/>
      <c r="J232" s="186">
        <f>ROUND(I232*H232,2)</f>
        <v>0</v>
      </c>
      <c r="K232" s="182" t="s">
        <v>140</v>
      </c>
      <c r="L232" s="39"/>
      <c r="M232" s="187" t="s">
        <v>1</v>
      </c>
      <c r="N232" s="188" t="s">
        <v>41</v>
      </c>
      <c r="O232" s="77"/>
      <c r="P232" s="189">
        <f>O232*H232</f>
        <v>0</v>
      </c>
      <c r="Q232" s="189">
        <v>0.0083000000000000001</v>
      </c>
      <c r="R232" s="189">
        <f>Q232*H232</f>
        <v>5.0125359999999999</v>
      </c>
      <c r="S232" s="189">
        <v>0</v>
      </c>
      <c r="T232" s="19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191" t="s">
        <v>141</v>
      </c>
      <c r="AT232" s="191" t="s">
        <v>136</v>
      </c>
      <c r="AU232" s="191" t="s">
        <v>85</v>
      </c>
      <c r="AY232" s="19" t="s">
        <v>134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83</v>
      </c>
      <c r="BK232" s="192">
        <f>ROUND(I232*H232,2)</f>
        <v>0</v>
      </c>
      <c r="BL232" s="19" t="s">
        <v>141</v>
      </c>
      <c r="BM232" s="191" t="s">
        <v>233</v>
      </c>
    </row>
    <row r="233" s="2" customFormat="1">
      <c r="A233" s="38"/>
      <c r="B233" s="39"/>
      <c r="C233" s="38"/>
      <c r="D233" s="193" t="s">
        <v>143</v>
      </c>
      <c r="E233" s="38"/>
      <c r="F233" s="194" t="s">
        <v>234</v>
      </c>
      <c r="G233" s="38"/>
      <c r="H233" s="38"/>
      <c r="I233" s="195"/>
      <c r="J233" s="38"/>
      <c r="K233" s="38"/>
      <c r="L233" s="39"/>
      <c r="M233" s="196"/>
      <c r="N233" s="197"/>
      <c r="O233" s="77"/>
      <c r="P233" s="77"/>
      <c r="Q233" s="77"/>
      <c r="R233" s="77"/>
      <c r="S233" s="77"/>
      <c r="T233" s="7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9" t="s">
        <v>143</v>
      </c>
      <c r="AU233" s="19" t="s">
        <v>85</v>
      </c>
    </row>
    <row r="234" s="13" customFormat="1">
      <c r="A234" s="13"/>
      <c r="B234" s="198"/>
      <c r="C234" s="13"/>
      <c r="D234" s="193" t="s">
        <v>145</v>
      </c>
      <c r="E234" s="199" t="s">
        <v>1</v>
      </c>
      <c r="F234" s="200" t="s">
        <v>235</v>
      </c>
      <c r="G234" s="13"/>
      <c r="H234" s="199" t="s">
        <v>1</v>
      </c>
      <c r="I234" s="201"/>
      <c r="J234" s="13"/>
      <c r="K234" s="13"/>
      <c r="L234" s="198"/>
      <c r="M234" s="202"/>
      <c r="N234" s="203"/>
      <c r="O234" s="203"/>
      <c r="P234" s="203"/>
      <c r="Q234" s="203"/>
      <c r="R234" s="203"/>
      <c r="S234" s="203"/>
      <c r="T234" s="20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9" t="s">
        <v>145</v>
      </c>
      <c r="AU234" s="199" t="s">
        <v>85</v>
      </c>
      <c r="AV234" s="13" t="s">
        <v>83</v>
      </c>
      <c r="AW234" s="13" t="s">
        <v>32</v>
      </c>
      <c r="AX234" s="13" t="s">
        <v>76</v>
      </c>
      <c r="AY234" s="199" t="s">
        <v>134</v>
      </c>
    </row>
    <row r="235" s="13" customFormat="1">
      <c r="A235" s="13"/>
      <c r="B235" s="198"/>
      <c r="C235" s="13"/>
      <c r="D235" s="193" t="s">
        <v>145</v>
      </c>
      <c r="E235" s="199" t="s">
        <v>1</v>
      </c>
      <c r="F235" s="200" t="s">
        <v>227</v>
      </c>
      <c r="G235" s="13"/>
      <c r="H235" s="199" t="s">
        <v>1</v>
      </c>
      <c r="I235" s="201"/>
      <c r="J235" s="13"/>
      <c r="K235" s="13"/>
      <c r="L235" s="198"/>
      <c r="M235" s="202"/>
      <c r="N235" s="203"/>
      <c r="O235" s="203"/>
      <c r="P235" s="203"/>
      <c r="Q235" s="203"/>
      <c r="R235" s="203"/>
      <c r="S235" s="203"/>
      <c r="T235" s="20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9" t="s">
        <v>145</v>
      </c>
      <c r="AU235" s="199" t="s">
        <v>85</v>
      </c>
      <c r="AV235" s="13" t="s">
        <v>83</v>
      </c>
      <c r="AW235" s="13" t="s">
        <v>32</v>
      </c>
      <c r="AX235" s="13" t="s">
        <v>76</v>
      </c>
      <c r="AY235" s="199" t="s">
        <v>134</v>
      </c>
    </row>
    <row r="236" s="13" customFormat="1">
      <c r="A236" s="13"/>
      <c r="B236" s="198"/>
      <c r="C236" s="13"/>
      <c r="D236" s="193" t="s">
        <v>145</v>
      </c>
      <c r="E236" s="199" t="s">
        <v>1</v>
      </c>
      <c r="F236" s="200" t="s">
        <v>147</v>
      </c>
      <c r="G236" s="13"/>
      <c r="H236" s="199" t="s">
        <v>1</v>
      </c>
      <c r="I236" s="201"/>
      <c r="J236" s="13"/>
      <c r="K236" s="13"/>
      <c r="L236" s="198"/>
      <c r="M236" s="202"/>
      <c r="N236" s="203"/>
      <c r="O236" s="203"/>
      <c r="P236" s="203"/>
      <c r="Q236" s="203"/>
      <c r="R236" s="203"/>
      <c r="S236" s="203"/>
      <c r="T236" s="20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99" t="s">
        <v>145</v>
      </c>
      <c r="AU236" s="199" t="s">
        <v>85</v>
      </c>
      <c r="AV236" s="13" t="s">
        <v>83</v>
      </c>
      <c r="AW236" s="13" t="s">
        <v>32</v>
      </c>
      <c r="AX236" s="13" t="s">
        <v>76</v>
      </c>
      <c r="AY236" s="199" t="s">
        <v>134</v>
      </c>
    </row>
    <row r="237" s="14" customFormat="1">
      <c r="A237" s="14"/>
      <c r="B237" s="205"/>
      <c r="C237" s="14"/>
      <c r="D237" s="193" t="s">
        <v>145</v>
      </c>
      <c r="E237" s="206" t="s">
        <v>1</v>
      </c>
      <c r="F237" s="207" t="s">
        <v>236</v>
      </c>
      <c r="G237" s="14"/>
      <c r="H237" s="208">
        <v>603.91999999999996</v>
      </c>
      <c r="I237" s="209"/>
      <c r="J237" s="14"/>
      <c r="K237" s="14"/>
      <c r="L237" s="205"/>
      <c r="M237" s="210"/>
      <c r="N237" s="211"/>
      <c r="O237" s="211"/>
      <c r="P237" s="211"/>
      <c r="Q237" s="211"/>
      <c r="R237" s="211"/>
      <c r="S237" s="211"/>
      <c r="T237" s="21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06" t="s">
        <v>145</v>
      </c>
      <c r="AU237" s="206" t="s">
        <v>85</v>
      </c>
      <c r="AV237" s="14" t="s">
        <v>85</v>
      </c>
      <c r="AW237" s="14" t="s">
        <v>32</v>
      </c>
      <c r="AX237" s="14" t="s">
        <v>76</v>
      </c>
      <c r="AY237" s="206" t="s">
        <v>134</v>
      </c>
    </row>
    <row r="238" s="15" customFormat="1">
      <c r="A238" s="15"/>
      <c r="B238" s="213"/>
      <c r="C238" s="15"/>
      <c r="D238" s="193" t="s">
        <v>145</v>
      </c>
      <c r="E238" s="214" t="s">
        <v>1</v>
      </c>
      <c r="F238" s="215" t="s">
        <v>149</v>
      </c>
      <c r="G238" s="15"/>
      <c r="H238" s="216">
        <v>603.91999999999996</v>
      </c>
      <c r="I238" s="217"/>
      <c r="J238" s="15"/>
      <c r="K238" s="15"/>
      <c r="L238" s="213"/>
      <c r="M238" s="218"/>
      <c r="N238" s="219"/>
      <c r="O238" s="219"/>
      <c r="P238" s="219"/>
      <c r="Q238" s="219"/>
      <c r="R238" s="219"/>
      <c r="S238" s="219"/>
      <c r="T238" s="22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14" t="s">
        <v>145</v>
      </c>
      <c r="AU238" s="214" t="s">
        <v>85</v>
      </c>
      <c r="AV238" s="15" t="s">
        <v>150</v>
      </c>
      <c r="AW238" s="15" t="s">
        <v>32</v>
      </c>
      <c r="AX238" s="15" t="s">
        <v>76</v>
      </c>
      <c r="AY238" s="214" t="s">
        <v>134</v>
      </c>
    </row>
    <row r="239" s="16" customFormat="1">
      <c r="A239" s="16"/>
      <c r="B239" s="221"/>
      <c r="C239" s="16"/>
      <c r="D239" s="193" t="s">
        <v>145</v>
      </c>
      <c r="E239" s="222" t="s">
        <v>1</v>
      </c>
      <c r="F239" s="223" t="s">
        <v>151</v>
      </c>
      <c r="G239" s="16"/>
      <c r="H239" s="224">
        <v>603.91999999999996</v>
      </c>
      <c r="I239" s="225"/>
      <c r="J239" s="16"/>
      <c r="K239" s="16"/>
      <c r="L239" s="221"/>
      <c r="M239" s="226"/>
      <c r="N239" s="227"/>
      <c r="O239" s="227"/>
      <c r="P239" s="227"/>
      <c r="Q239" s="227"/>
      <c r="R239" s="227"/>
      <c r="S239" s="227"/>
      <c r="T239" s="228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22" t="s">
        <v>145</v>
      </c>
      <c r="AU239" s="222" t="s">
        <v>85</v>
      </c>
      <c r="AV239" s="16" t="s">
        <v>141</v>
      </c>
      <c r="AW239" s="16" t="s">
        <v>32</v>
      </c>
      <c r="AX239" s="16" t="s">
        <v>83</v>
      </c>
      <c r="AY239" s="222" t="s">
        <v>134</v>
      </c>
    </row>
    <row r="240" s="2" customFormat="1">
      <c r="A240" s="38"/>
      <c r="B240" s="179"/>
      <c r="C240" s="180" t="s">
        <v>8</v>
      </c>
      <c r="D240" s="180" t="s">
        <v>136</v>
      </c>
      <c r="E240" s="181" t="s">
        <v>237</v>
      </c>
      <c r="F240" s="182" t="s">
        <v>238</v>
      </c>
      <c r="G240" s="183" t="s">
        <v>201</v>
      </c>
      <c r="H240" s="184">
        <v>150.97999999999999</v>
      </c>
      <c r="I240" s="185"/>
      <c r="J240" s="186">
        <f>ROUND(I240*H240,2)</f>
        <v>0</v>
      </c>
      <c r="K240" s="182" t="s">
        <v>140</v>
      </c>
      <c r="L240" s="39"/>
      <c r="M240" s="187" t="s">
        <v>1</v>
      </c>
      <c r="N240" s="188" t="s">
        <v>41</v>
      </c>
      <c r="O240" s="77"/>
      <c r="P240" s="189">
        <f>O240*H240</f>
        <v>0</v>
      </c>
      <c r="Q240" s="189">
        <v>0.070749999999999993</v>
      </c>
      <c r="R240" s="189">
        <f>Q240*H240</f>
        <v>10.681834999999998</v>
      </c>
      <c r="S240" s="189">
        <v>0</v>
      </c>
      <c r="T240" s="19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191" t="s">
        <v>141</v>
      </c>
      <c r="AT240" s="191" t="s">
        <v>136</v>
      </c>
      <c r="AU240" s="191" t="s">
        <v>85</v>
      </c>
      <c r="AY240" s="19" t="s">
        <v>134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83</v>
      </c>
      <c r="BK240" s="192">
        <f>ROUND(I240*H240,2)</f>
        <v>0</v>
      </c>
      <c r="BL240" s="19" t="s">
        <v>141</v>
      </c>
      <c r="BM240" s="191" t="s">
        <v>239</v>
      </c>
    </row>
    <row r="241" s="2" customFormat="1">
      <c r="A241" s="38"/>
      <c r="B241" s="39"/>
      <c r="C241" s="38"/>
      <c r="D241" s="193" t="s">
        <v>143</v>
      </c>
      <c r="E241" s="38"/>
      <c r="F241" s="194" t="s">
        <v>240</v>
      </c>
      <c r="G241" s="38"/>
      <c r="H241" s="38"/>
      <c r="I241" s="195"/>
      <c r="J241" s="38"/>
      <c r="K241" s="38"/>
      <c r="L241" s="39"/>
      <c r="M241" s="196"/>
      <c r="N241" s="197"/>
      <c r="O241" s="77"/>
      <c r="P241" s="77"/>
      <c r="Q241" s="77"/>
      <c r="R241" s="77"/>
      <c r="S241" s="77"/>
      <c r="T241" s="7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9" t="s">
        <v>143</v>
      </c>
      <c r="AU241" s="19" t="s">
        <v>85</v>
      </c>
    </row>
    <row r="242" s="13" customFormat="1">
      <c r="A242" s="13"/>
      <c r="B242" s="198"/>
      <c r="C242" s="13"/>
      <c r="D242" s="193" t="s">
        <v>145</v>
      </c>
      <c r="E242" s="199" t="s">
        <v>1</v>
      </c>
      <c r="F242" s="200" t="s">
        <v>241</v>
      </c>
      <c r="G242" s="13"/>
      <c r="H242" s="199" t="s">
        <v>1</v>
      </c>
      <c r="I242" s="201"/>
      <c r="J242" s="13"/>
      <c r="K242" s="13"/>
      <c r="L242" s="198"/>
      <c r="M242" s="202"/>
      <c r="N242" s="203"/>
      <c r="O242" s="203"/>
      <c r="P242" s="203"/>
      <c r="Q242" s="203"/>
      <c r="R242" s="203"/>
      <c r="S242" s="203"/>
      <c r="T242" s="20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9" t="s">
        <v>145</v>
      </c>
      <c r="AU242" s="199" t="s">
        <v>85</v>
      </c>
      <c r="AV242" s="13" t="s">
        <v>83</v>
      </c>
      <c r="AW242" s="13" t="s">
        <v>32</v>
      </c>
      <c r="AX242" s="13" t="s">
        <v>76</v>
      </c>
      <c r="AY242" s="199" t="s">
        <v>134</v>
      </c>
    </row>
    <row r="243" s="13" customFormat="1">
      <c r="A243" s="13"/>
      <c r="B243" s="198"/>
      <c r="C243" s="13"/>
      <c r="D243" s="193" t="s">
        <v>145</v>
      </c>
      <c r="E243" s="199" t="s">
        <v>1</v>
      </c>
      <c r="F243" s="200" t="s">
        <v>227</v>
      </c>
      <c r="G243" s="13"/>
      <c r="H243" s="199" t="s">
        <v>1</v>
      </c>
      <c r="I243" s="201"/>
      <c r="J243" s="13"/>
      <c r="K243" s="13"/>
      <c r="L243" s="198"/>
      <c r="M243" s="202"/>
      <c r="N243" s="203"/>
      <c r="O243" s="203"/>
      <c r="P243" s="203"/>
      <c r="Q243" s="203"/>
      <c r="R243" s="203"/>
      <c r="S243" s="203"/>
      <c r="T243" s="20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9" t="s">
        <v>145</v>
      </c>
      <c r="AU243" s="199" t="s">
        <v>85</v>
      </c>
      <c r="AV243" s="13" t="s">
        <v>83</v>
      </c>
      <c r="AW243" s="13" t="s">
        <v>32</v>
      </c>
      <c r="AX243" s="13" t="s">
        <v>76</v>
      </c>
      <c r="AY243" s="199" t="s">
        <v>134</v>
      </c>
    </row>
    <row r="244" s="13" customFormat="1">
      <c r="A244" s="13"/>
      <c r="B244" s="198"/>
      <c r="C244" s="13"/>
      <c r="D244" s="193" t="s">
        <v>145</v>
      </c>
      <c r="E244" s="199" t="s">
        <v>1</v>
      </c>
      <c r="F244" s="200" t="s">
        <v>242</v>
      </c>
      <c r="G244" s="13"/>
      <c r="H244" s="199" t="s">
        <v>1</v>
      </c>
      <c r="I244" s="201"/>
      <c r="J244" s="13"/>
      <c r="K244" s="13"/>
      <c r="L244" s="198"/>
      <c r="M244" s="202"/>
      <c r="N244" s="203"/>
      <c r="O244" s="203"/>
      <c r="P244" s="203"/>
      <c r="Q244" s="203"/>
      <c r="R244" s="203"/>
      <c r="S244" s="203"/>
      <c r="T244" s="20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9" t="s">
        <v>145</v>
      </c>
      <c r="AU244" s="199" t="s">
        <v>85</v>
      </c>
      <c r="AV244" s="13" t="s">
        <v>83</v>
      </c>
      <c r="AW244" s="13" t="s">
        <v>32</v>
      </c>
      <c r="AX244" s="13" t="s">
        <v>76</v>
      </c>
      <c r="AY244" s="199" t="s">
        <v>134</v>
      </c>
    </row>
    <row r="245" s="13" customFormat="1">
      <c r="A245" s="13"/>
      <c r="B245" s="198"/>
      <c r="C245" s="13"/>
      <c r="D245" s="193" t="s">
        <v>145</v>
      </c>
      <c r="E245" s="199" t="s">
        <v>1</v>
      </c>
      <c r="F245" s="200" t="s">
        <v>147</v>
      </c>
      <c r="G245" s="13"/>
      <c r="H245" s="199" t="s">
        <v>1</v>
      </c>
      <c r="I245" s="201"/>
      <c r="J245" s="13"/>
      <c r="K245" s="13"/>
      <c r="L245" s="198"/>
      <c r="M245" s="202"/>
      <c r="N245" s="203"/>
      <c r="O245" s="203"/>
      <c r="P245" s="203"/>
      <c r="Q245" s="203"/>
      <c r="R245" s="203"/>
      <c r="S245" s="203"/>
      <c r="T245" s="20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9" t="s">
        <v>145</v>
      </c>
      <c r="AU245" s="199" t="s">
        <v>85</v>
      </c>
      <c r="AV245" s="13" t="s">
        <v>83</v>
      </c>
      <c r="AW245" s="13" t="s">
        <v>32</v>
      </c>
      <c r="AX245" s="13" t="s">
        <v>76</v>
      </c>
      <c r="AY245" s="199" t="s">
        <v>134</v>
      </c>
    </row>
    <row r="246" s="14" customFormat="1">
      <c r="A246" s="14"/>
      <c r="B246" s="205"/>
      <c r="C246" s="14"/>
      <c r="D246" s="193" t="s">
        <v>145</v>
      </c>
      <c r="E246" s="206" t="s">
        <v>1</v>
      </c>
      <c r="F246" s="207" t="s">
        <v>228</v>
      </c>
      <c r="G246" s="14"/>
      <c r="H246" s="208">
        <v>167.75</v>
      </c>
      <c r="I246" s="209"/>
      <c r="J246" s="14"/>
      <c r="K246" s="14"/>
      <c r="L246" s="205"/>
      <c r="M246" s="210"/>
      <c r="N246" s="211"/>
      <c r="O246" s="211"/>
      <c r="P246" s="211"/>
      <c r="Q246" s="211"/>
      <c r="R246" s="211"/>
      <c r="S246" s="211"/>
      <c r="T246" s="21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6" t="s">
        <v>145</v>
      </c>
      <c r="AU246" s="206" t="s">
        <v>85</v>
      </c>
      <c r="AV246" s="14" t="s">
        <v>85</v>
      </c>
      <c r="AW246" s="14" t="s">
        <v>32</v>
      </c>
      <c r="AX246" s="14" t="s">
        <v>76</v>
      </c>
      <c r="AY246" s="206" t="s">
        <v>134</v>
      </c>
    </row>
    <row r="247" s="14" customFormat="1">
      <c r="A247" s="14"/>
      <c r="B247" s="205"/>
      <c r="C247" s="14"/>
      <c r="D247" s="193" t="s">
        <v>145</v>
      </c>
      <c r="E247" s="206" t="s">
        <v>1</v>
      </c>
      <c r="F247" s="207" t="s">
        <v>229</v>
      </c>
      <c r="G247" s="14"/>
      <c r="H247" s="208">
        <v>-16.77</v>
      </c>
      <c r="I247" s="209"/>
      <c r="J247" s="14"/>
      <c r="K247" s="14"/>
      <c r="L247" s="205"/>
      <c r="M247" s="210"/>
      <c r="N247" s="211"/>
      <c r="O247" s="211"/>
      <c r="P247" s="211"/>
      <c r="Q247" s="211"/>
      <c r="R247" s="211"/>
      <c r="S247" s="211"/>
      <c r="T247" s="21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06" t="s">
        <v>145</v>
      </c>
      <c r="AU247" s="206" t="s">
        <v>85</v>
      </c>
      <c r="AV247" s="14" t="s">
        <v>85</v>
      </c>
      <c r="AW247" s="14" t="s">
        <v>32</v>
      </c>
      <c r="AX247" s="14" t="s">
        <v>76</v>
      </c>
      <c r="AY247" s="206" t="s">
        <v>134</v>
      </c>
    </row>
    <row r="248" s="15" customFormat="1">
      <c r="A248" s="15"/>
      <c r="B248" s="213"/>
      <c r="C248" s="15"/>
      <c r="D248" s="193" t="s">
        <v>145</v>
      </c>
      <c r="E248" s="214" t="s">
        <v>1</v>
      </c>
      <c r="F248" s="215" t="s">
        <v>149</v>
      </c>
      <c r="G248" s="15"/>
      <c r="H248" s="216">
        <v>150.97999999999999</v>
      </c>
      <c r="I248" s="217"/>
      <c r="J248" s="15"/>
      <c r="K248" s="15"/>
      <c r="L248" s="213"/>
      <c r="M248" s="218"/>
      <c r="N248" s="219"/>
      <c r="O248" s="219"/>
      <c r="P248" s="219"/>
      <c r="Q248" s="219"/>
      <c r="R248" s="219"/>
      <c r="S248" s="219"/>
      <c r="T248" s="220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14" t="s">
        <v>145</v>
      </c>
      <c r="AU248" s="214" t="s">
        <v>85</v>
      </c>
      <c r="AV248" s="15" t="s">
        <v>150</v>
      </c>
      <c r="AW248" s="15" t="s">
        <v>32</v>
      </c>
      <c r="AX248" s="15" t="s">
        <v>76</v>
      </c>
      <c r="AY248" s="214" t="s">
        <v>134</v>
      </c>
    </row>
    <row r="249" s="16" customFormat="1">
      <c r="A249" s="16"/>
      <c r="B249" s="221"/>
      <c r="C249" s="16"/>
      <c r="D249" s="193" t="s">
        <v>145</v>
      </c>
      <c r="E249" s="222" t="s">
        <v>1</v>
      </c>
      <c r="F249" s="223" t="s">
        <v>151</v>
      </c>
      <c r="G249" s="16"/>
      <c r="H249" s="224">
        <v>150.97999999999999</v>
      </c>
      <c r="I249" s="225"/>
      <c r="J249" s="16"/>
      <c r="K249" s="16"/>
      <c r="L249" s="221"/>
      <c r="M249" s="226"/>
      <c r="N249" s="227"/>
      <c r="O249" s="227"/>
      <c r="P249" s="227"/>
      <c r="Q249" s="227"/>
      <c r="R249" s="227"/>
      <c r="S249" s="227"/>
      <c r="T249" s="228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22" t="s">
        <v>145</v>
      </c>
      <c r="AU249" s="222" t="s">
        <v>85</v>
      </c>
      <c r="AV249" s="16" t="s">
        <v>141</v>
      </c>
      <c r="AW249" s="16" t="s">
        <v>32</v>
      </c>
      <c r="AX249" s="16" t="s">
        <v>83</v>
      </c>
      <c r="AY249" s="222" t="s">
        <v>134</v>
      </c>
    </row>
    <row r="250" s="2" customFormat="1">
      <c r="A250" s="38"/>
      <c r="B250" s="179"/>
      <c r="C250" s="180" t="s">
        <v>243</v>
      </c>
      <c r="D250" s="180" t="s">
        <v>136</v>
      </c>
      <c r="E250" s="181" t="s">
        <v>244</v>
      </c>
      <c r="F250" s="182" t="s">
        <v>245</v>
      </c>
      <c r="G250" s="183" t="s">
        <v>201</v>
      </c>
      <c r="H250" s="184">
        <v>15.869999999999999</v>
      </c>
      <c r="I250" s="185"/>
      <c r="J250" s="186">
        <f>ROUND(I250*H250,2)</f>
        <v>0</v>
      </c>
      <c r="K250" s="182" t="s">
        <v>140</v>
      </c>
      <c r="L250" s="39"/>
      <c r="M250" s="187" t="s">
        <v>1</v>
      </c>
      <c r="N250" s="188" t="s">
        <v>41</v>
      </c>
      <c r="O250" s="77"/>
      <c r="P250" s="189">
        <f>O250*H250</f>
        <v>0</v>
      </c>
      <c r="Q250" s="189">
        <v>0</v>
      </c>
      <c r="R250" s="189">
        <f>Q250*H250</f>
        <v>0</v>
      </c>
      <c r="S250" s="189">
        <v>0</v>
      </c>
      <c r="T250" s="190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191" t="s">
        <v>141</v>
      </c>
      <c r="AT250" s="191" t="s">
        <v>136</v>
      </c>
      <c r="AU250" s="191" t="s">
        <v>85</v>
      </c>
      <c r="AY250" s="19" t="s">
        <v>134</v>
      </c>
      <c r="BE250" s="192">
        <f>IF(N250="základní",J250,0)</f>
        <v>0</v>
      </c>
      <c r="BF250" s="192">
        <f>IF(N250="snížená",J250,0)</f>
        <v>0</v>
      </c>
      <c r="BG250" s="192">
        <f>IF(N250="zákl. přenesená",J250,0)</f>
        <v>0</v>
      </c>
      <c r="BH250" s="192">
        <f>IF(N250="sníž. přenesená",J250,0)</f>
        <v>0</v>
      </c>
      <c r="BI250" s="192">
        <f>IF(N250="nulová",J250,0)</f>
        <v>0</v>
      </c>
      <c r="BJ250" s="19" t="s">
        <v>83</v>
      </c>
      <c r="BK250" s="192">
        <f>ROUND(I250*H250,2)</f>
        <v>0</v>
      </c>
      <c r="BL250" s="19" t="s">
        <v>141</v>
      </c>
      <c r="BM250" s="191" t="s">
        <v>246</v>
      </c>
    </row>
    <row r="251" s="2" customFormat="1">
      <c r="A251" s="38"/>
      <c r="B251" s="39"/>
      <c r="C251" s="38"/>
      <c r="D251" s="193" t="s">
        <v>143</v>
      </c>
      <c r="E251" s="38"/>
      <c r="F251" s="194" t="s">
        <v>247</v>
      </c>
      <c r="G251" s="38"/>
      <c r="H251" s="38"/>
      <c r="I251" s="195"/>
      <c r="J251" s="38"/>
      <c r="K251" s="38"/>
      <c r="L251" s="39"/>
      <c r="M251" s="196"/>
      <c r="N251" s="197"/>
      <c r="O251" s="77"/>
      <c r="P251" s="77"/>
      <c r="Q251" s="77"/>
      <c r="R251" s="77"/>
      <c r="S251" s="77"/>
      <c r="T251" s="7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9" t="s">
        <v>143</v>
      </c>
      <c r="AU251" s="19" t="s">
        <v>85</v>
      </c>
    </row>
    <row r="252" s="13" customFormat="1">
      <c r="A252" s="13"/>
      <c r="B252" s="198"/>
      <c r="C252" s="13"/>
      <c r="D252" s="193" t="s">
        <v>145</v>
      </c>
      <c r="E252" s="199" t="s">
        <v>1</v>
      </c>
      <c r="F252" s="200" t="s">
        <v>248</v>
      </c>
      <c r="G252" s="13"/>
      <c r="H252" s="199" t="s">
        <v>1</v>
      </c>
      <c r="I252" s="201"/>
      <c r="J252" s="13"/>
      <c r="K252" s="13"/>
      <c r="L252" s="198"/>
      <c r="M252" s="202"/>
      <c r="N252" s="203"/>
      <c r="O252" s="203"/>
      <c r="P252" s="203"/>
      <c r="Q252" s="203"/>
      <c r="R252" s="203"/>
      <c r="S252" s="203"/>
      <c r="T252" s="20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99" t="s">
        <v>145</v>
      </c>
      <c r="AU252" s="199" t="s">
        <v>85</v>
      </c>
      <c r="AV252" s="13" t="s">
        <v>83</v>
      </c>
      <c r="AW252" s="13" t="s">
        <v>32</v>
      </c>
      <c r="AX252" s="13" t="s">
        <v>76</v>
      </c>
      <c r="AY252" s="199" t="s">
        <v>134</v>
      </c>
    </row>
    <row r="253" s="13" customFormat="1">
      <c r="A253" s="13"/>
      <c r="B253" s="198"/>
      <c r="C253" s="13"/>
      <c r="D253" s="193" t="s">
        <v>145</v>
      </c>
      <c r="E253" s="199" t="s">
        <v>1</v>
      </c>
      <c r="F253" s="200" t="s">
        <v>147</v>
      </c>
      <c r="G253" s="13"/>
      <c r="H253" s="199" t="s">
        <v>1</v>
      </c>
      <c r="I253" s="201"/>
      <c r="J253" s="13"/>
      <c r="K253" s="13"/>
      <c r="L253" s="198"/>
      <c r="M253" s="202"/>
      <c r="N253" s="203"/>
      <c r="O253" s="203"/>
      <c r="P253" s="203"/>
      <c r="Q253" s="203"/>
      <c r="R253" s="203"/>
      <c r="S253" s="203"/>
      <c r="T253" s="20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9" t="s">
        <v>145</v>
      </c>
      <c r="AU253" s="199" t="s">
        <v>85</v>
      </c>
      <c r="AV253" s="13" t="s">
        <v>83</v>
      </c>
      <c r="AW253" s="13" t="s">
        <v>32</v>
      </c>
      <c r="AX253" s="13" t="s">
        <v>76</v>
      </c>
      <c r="AY253" s="199" t="s">
        <v>134</v>
      </c>
    </row>
    <row r="254" s="14" customFormat="1">
      <c r="A254" s="14"/>
      <c r="B254" s="205"/>
      <c r="C254" s="14"/>
      <c r="D254" s="193" t="s">
        <v>145</v>
      </c>
      <c r="E254" s="206" t="s">
        <v>1</v>
      </c>
      <c r="F254" s="207" t="s">
        <v>249</v>
      </c>
      <c r="G254" s="14"/>
      <c r="H254" s="208">
        <v>15.869999999999999</v>
      </c>
      <c r="I254" s="209"/>
      <c r="J254" s="14"/>
      <c r="K254" s="14"/>
      <c r="L254" s="205"/>
      <c r="M254" s="210"/>
      <c r="N254" s="211"/>
      <c r="O254" s="211"/>
      <c r="P254" s="211"/>
      <c r="Q254" s="211"/>
      <c r="R254" s="211"/>
      <c r="S254" s="211"/>
      <c r="T254" s="21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06" t="s">
        <v>145</v>
      </c>
      <c r="AU254" s="206" t="s">
        <v>85</v>
      </c>
      <c r="AV254" s="14" t="s">
        <v>85</v>
      </c>
      <c r="AW254" s="14" t="s">
        <v>32</v>
      </c>
      <c r="AX254" s="14" t="s">
        <v>76</v>
      </c>
      <c r="AY254" s="206" t="s">
        <v>134</v>
      </c>
    </row>
    <row r="255" s="15" customFormat="1">
      <c r="A255" s="15"/>
      <c r="B255" s="213"/>
      <c r="C255" s="15"/>
      <c r="D255" s="193" t="s">
        <v>145</v>
      </c>
      <c r="E255" s="214" t="s">
        <v>1</v>
      </c>
      <c r="F255" s="215" t="s">
        <v>149</v>
      </c>
      <c r="G255" s="15"/>
      <c r="H255" s="216">
        <v>15.869999999999999</v>
      </c>
      <c r="I255" s="217"/>
      <c r="J255" s="15"/>
      <c r="K255" s="15"/>
      <c r="L255" s="213"/>
      <c r="M255" s="218"/>
      <c r="N255" s="219"/>
      <c r="O255" s="219"/>
      <c r="P255" s="219"/>
      <c r="Q255" s="219"/>
      <c r="R255" s="219"/>
      <c r="S255" s="219"/>
      <c r="T255" s="220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14" t="s">
        <v>145</v>
      </c>
      <c r="AU255" s="214" t="s">
        <v>85</v>
      </c>
      <c r="AV255" s="15" t="s">
        <v>150</v>
      </c>
      <c r="AW255" s="15" t="s">
        <v>32</v>
      </c>
      <c r="AX255" s="15" t="s">
        <v>76</v>
      </c>
      <c r="AY255" s="214" t="s">
        <v>134</v>
      </c>
    </row>
    <row r="256" s="16" customFormat="1">
      <c r="A256" s="16"/>
      <c r="B256" s="221"/>
      <c r="C256" s="16"/>
      <c r="D256" s="193" t="s">
        <v>145</v>
      </c>
      <c r="E256" s="222" t="s">
        <v>1</v>
      </c>
      <c r="F256" s="223" t="s">
        <v>151</v>
      </c>
      <c r="G256" s="16"/>
      <c r="H256" s="224">
        <v>15.869999999999999</v>
      </c>
      <c r="I256" s="225"/>
      <c r="J256" s="16"/>
      <c r="K256" s="16"/>
      <c r="L256" s="221"/>
      <c r="M256" s="226"/>
      <c r="N256" s="227"/>
      <c r="O256" s="227"/>
      <c r="P256" s="227"/>
      <c r="Q256" s="227"/>
      <c r="R256" s="227"/>
      <c r="S256" s="227"/>
      <c r="T256" s="228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22" t="s">
        <v>145</v>
      </c>
      <c r="AU256" s="222" t="s">
        <v>85</v>
      </c>
      <c r="AV256" s="16" t="s">
        <v>141</v>
      </c>
      <c r="AW256" s="16" t="s">
        <v>32</v>
      </c>
      <c r="AX256" s="16" t="s">
        <v>83</v>
      </c>
      <c r="AY256" s="222" t="s">
        <v>134</v>
      </c>
    </row>
    <row r="257" s="2" customFormat="1">
      <c r="A257" s="38"/>
      <c r="B257" s="179"/>
      <c r="C257" s="180" t="s">
        <v>250</v>
      </c>
      <c r="D257" s="180" t="s">
        <v>136</v>
      </c>
      <c r="E257" s="181" t="s">
        <v>251</v>
      </c>
      <c r="F257" s="182" t="s">
        <v>252</v>
      </c>
      <c r="G257" s="183" t="s">
        <v>201</v>
      </c>
      <c r="H257" s="184">
        <v>15.25</v>
      </c>
      <c r="I257" s="185"/>
      <c r="J257" s="186">
        <f>ROUND(I257*H257,2)</f>
        <v>0</v>
      </c>
      <c r="K257" s="182" t="s">
        <v>253</v>
      </c>
      <c r="L257" s="39"/>
      <c r="M257" s="187" t="s">
        <v>1</v>
      </c>
      <c r="N257" s="188" t="s">
        <v>41</v>
      </c>
      <c r="O257" s="77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191" t="s">
        <v>141</v>
      </c>
      <c r="AT257" s="191" t="s">
        <v>136</v>
      </c>
      <c r="AU257" s="191" t="s">
        <v>85</v>
      </c>
      <c r="AY257" s="19" t="s">
        <v>134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83</v>
      </c>
      <c r="BK257" s="192">
        <f>ROUND(I257*H257,2)</f>
        <v>0</v>
      </c>
      <c r="BL257" s="19" t="s">
        <v>141</v>
      </c>
      <c r="BM257" s="191" t="s">
        <v>254</v>
      </c>
    </row>
    <row r="258" s="2" customFormat="1">
      <c r="A258" s="38"/>
      <c r="B258" s="39"/>
      <c r="C258" s="38"/>
      <c r="D258" s="193" t="s">
        <v>255</v>
      </c>
      <c r="E258" s="38"/>
      <c r="F258" s="239" t="s">
        <v>256</v>
      </c>
      <c r="G258" s="38"/>
      <c r="H258" s="38"/>
      <c r="I258" s="195"/>
      <c r="J258" s="38"/>
      <c r="K258" s="38"/>
      <c r="L258" s="39"/>
      <c r="M258" s="196"/>
      <c r="N258" s="197"/>
      <c r="O258" s="77"/>
      <c r="P258" s="77"/>
      <c r="Q258" s="77"/>
      <c r="R258" s="77"/>
      <c r="S258" s="77"/>
      <c r="T258" s="7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9" t="s">
        <v>255</v>
      </c>
      <c r="AU258" s="19" t="s">
        <v>85</v>
      </c>
    </row>
    <row r="259" s="13" customFormat="1">
      <c r="A259" s="13"/>
      <c r="B259" s="198"/>
      <c r="C259" s="13"/>
      <c r="D259" s="193" t="s">
        <v>145</v>
      </c>
      <c r="E259" s="199" t="s">
        <v>1</v>
      </c>
      <c r="F259" s="200" t="s">
        <v>257</v>
      </c>
      <c r="G259" s="13"/>
      <c r="H259" s="199" t="s">
        <v>1</v>
      </c>
      <c r="I259" s="201"/>
      <c r="J259" s="13"/>
      <c r="K259" s="13"/>
      <c r="L259" s="198"/>
      <c r="M259" s="202"/>
      <c r="N259" s="203"/>
      <c r="O259" s="203"/>
      <c r="P259" s="203"/>
      <c r="Q259" s="203"/>
      <c r="R259" s="203"/>
      <c r="S259" s="203"/>
      <c r="T259" s="20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9" t="s">
        <v>145</v>
      </c>
      <c r="AU259" s="199" t="s">
        <v>85</v>
      </c>
      <c r="AV259" s="13" t="s">
        <v>83</v>
      </c>
      <c r="AW259" s="13" t="s">
        <v>32</v>
      </c>
      <c r="AX259" s="13" t="s">
        <v>76</v>
      </c>
      <c r="AY259" s="199" t="s">
        <v>134</v>
      </c>
    </row>
    <row r="260" s="13" customFormat="1">
      <c r="A260" s="13"/>
      <c r="B260" s="198"/>
      <c r="C260" s="13"/>
      <c r="D260" s="193" t="s">
        <v>145</v>
      </c>
      <c r="E260" s="199" t="s">
        <v>1</v>
      </c>
      <c r="F260" s="200" t="s">
        <v>147</v>
      </c>
      <c r="G260" s="13"/>
      <c r="H260" s="199" t="s">
        <v>1</v>
      </c>
      <c r="I260" s="201"/>
      <c r="J260" s="13"/>
      <c r="K260" s="13"/>
      <c r="L260" s="198"/>
      <c r="M260" s="202"/>
      <c r="N260" s="203"/>
      <c r="O260" s="203"/>
      <c r="P260" s="203"/>
      <c r="Q260" s="203"/>
      <c r="R260" s="203"/>
      <c r="S260" s="203"/>
      <c r="T260" s="20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9" t="s">
        <v>145</v>
      </c>
      <c r="AU260" s="199" t="s">
        <v>85</v>
      </c>
      <c r="AV260" s="13" t="s">
        <v>83</v>
      </c>
      <c r="AW260" s="13" t="s">
        <v>32</v>
      </c>
      <c r="AX260" s="13" t="s">
        <v>76</v>
      </c>
      <c r="AY260" s="199" t="s">
        <v>134</v>
      </c>
    </row>
    <row r="261" s="13" customFormat="1">
      <c r="A261" s="13"/>
      <c r="B261" s="198"/>
      <c r="C261" s="13"/>
      <c r="D261" s="193" t="s">
        <v>145</v>
      </c>
      <c r="E261" s="199" t="s">
        <v>1</v>
      </c>
      <c r="F261" s="200" t="s">
        <v>258</v>
      </c>
      <c r="G261" s="13"/>
      <c r="H261" s="199" t="s">
        <v>1</v>
      </c>
      <c r="I261" s="201"/>
      <c r="J261" s="13"/>
      <c r="K261" s="13"/>
      <c r="L261" s="198"/>
      <c r="M261" s="202"/>
      <c r="N261" s="203"/>
      <c r="O261" s="203"/>
      <c r="P261" s="203"/>
      <c r="Q261" s="203"/>
      <c r="R261" s="203"/>
      <c r="S261" s="203"/>
      <c r="T261" s="20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9" t="s">
        <v>145</v>
      </c>
      <c r="AU261" s="199" t="s">
        <v>85</v>
      </c>
      <c r="AV261" s="13" t="s">
        <v>83</v>
      </c>
      <c r="AW261" s="13" t="s">
        <v>32</v>
      </c>
      <c r="AX261" s="13" t="s">
        <v>76</v>
      </c>
      <c r="AY261" s="199" t="s">
        <v>134</v>
      </c>
    </row>
    <row r="262" s="14" customFormat="1">
      <c r="A262" s="14"/>
      <c r="B262" s="205"/>
      <c r="C262" s="14"/>
      <c r="D262" s="193" t="s">
        <v>145</v>
      </c>
      <c r="E262" s="206" t="s">
        <v>1</v>
      </c>
      <c r="F262" s="207" t="s">
        <v>259</v>
      </c>
      <c r="G262" s="14"/>
      <c r="H262" s="208">
        <v>15.25</v>
      </c>
      <c r="I262" s="209"/>
      <c r="J262" s="14"/>
      <c r="K262" s="14"/>
      <c r="L262" s="205"/>
      <c r="M262" s="210"/>
      <c r="N262" s="211"/>
      <c r="O262" s="211"/>
      <c r="P262" s="211"/>
      <c r="Q262" s="211"/>
      <c r="R262" s="211"/>
      <c r="S262" s="211"/>
      <c r="T262" s="21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06" t="s">
        <v>145</v>
      </c>
      <c r="AU262" s="206" t="s">
        <v>85</v>
      </c>
      <c r="AV262" s="14" t="s">
        <v>85</v>
      </c>
      <c r="AW262" s="14" t="s">
        <v>32</v>
      </c>
      <c r="AX262" s="14" t="s">
        <v>76</v>
      </c>
      <c r="AY262" s="206" t="s">
        <v>134</v>
      </c>
    </row>
    <row r="263" s="15" customFormat="1">
      <c r="A263" s="15"/>
      <c r="B263" s="213"/>
      <c r="C263" s="15"/>
      <c r="D263" s="193" t="s">
        <v>145</v>
      </c>
      <c r="E263" s="214" t="s">
        <v>1</v>
      </c>
      <c r="F263" s="215" t="s">
        <v>149</v>
      </c>
      <c r="G263" s="15"/>
      <c r="H263" s="216">
        <v>15.25</v>
      </c>
      <c r="I263" s="217"/>
      <c r="J263" s="15"/>
      <c r="K263" s="15"/>
      <c r="L263" s="213"/>
      <c r="M263" s="218"/>
      <c r="N263" s="219"/>
      <c r="O263" s="219"/>
      <c r="P263" s="219"/>
      <c r="Q263" s="219"/>
      <c r="R263" s="219"/>
      <c r="S263" s="219"/>
      <c r="T263" s="220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14" t="s">
        <v>145</v>
      </c>
      <c r="AU263" s="214" t="s">
        <v>85</v>
      </c>
      <c r="AV263" s="15" t="s">
        <v>150</v>
      </c>
      <c r="AW263" s="15" t="s">
        <v>32</v>
      </c>
      <c r="AX263" s="15" t="s">
        <v>76</v>
      </c>
      <c r="AY263" s="214" t="s">
        <v>134</v>
      </c>
    </row>
    <row r="264" s="16" customFormat="1">
      <c r="A264" s="16"/>
      <c r="B264" s="221"/>
      <c r="C264" s="16"/>
      <c r="D264" s="193" t="s">
        <v>145</v>
      </c>
      <c r="E264" s="222" t="s">
        <v>1</v>
      </c>
      <c r="F264" s="223" t="s">
        <v>151</v>
      </c>
      <c r="G264" s="16"/>
      <c r="H264" s="224">
        <v>15.25</v>
      </c>
      <c r="I264" s="225"/>
      <c r="J264" s="16"/>
      <c r="K264" s="16"/>
      <c r="L264" s="221"/>
      <c r="M264" s="226"/>
      <c r="N264" s="227"/>
      <c r="O264" s="227"/>
      <c r="P264" s="227"/>
      <c r="Q264" s="227"/>
      <c r="R264" s="227"/>
      <c r="S264" s="227"/>
      <c r="T264" s="228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22" t="s">
        <v>145</v>
      </c>
      <c r="AU264" s="222" t="s">
        <v>85</v>
      </c>
      <c r="AV264" s="16" t="s">
        <v>141</v>
      </c>
      <c r="AW264" s="16" t="s">
        <v>32</v>
      </c>
      <c r="AX264" s="16" t="s">
        <v>83</v>
      </c>
      <c r="AY264" s="222" t="s">
        <v>134</v>
      </c>
    </row>
    <row r="265" s="2" customFormat="1" ht="16.5" customHeight="1">
      <c r="A265" s="38"/>
      <c r="B265" s="179"/>
      <c r="C265" s="180" t="s">
        <v>260</v>
      </c>
      <c r="D265" s="180" t="s">
        <v>136</v>
      </c>
      <c r="E265" s="181" t="s">
        <v>261</v>
      </c>
      <c r="F265" s="182" t="s">
        <v>262</v>
      </c>
      <c r="G265" s="183" t="s">
        <v>201</v>
      </c>
      <c r="H265" s="184">
        <v>21.350000000000001</v>
      </c>
      <c r="I265" s="185"/>
      <c r="J265" s="186">
        <f>ROUND(I265*H265,2)</f>
        <v>0</v>
      </c>
      <c r="K265" s="182" t="s">
        <v>253</v>
      </c>
      <c r="L265" s="39"/>
      <c r="M265" s="187" t="s">
        <v>1</v>
      </c>
      <c r="N265" s="188" t="s">
        <v>41</v>
      </c>
      <c r="O265" s="77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191" t="s">
        <v>141</v>
      </c>
      <c r="AT265" s="191" t="s">
        <v>136</v>
      </c>
      <c r="AU265" s="191" t="s">
        <v>85</v>
      </c>
      <c r="AY265" s="19" t="s">
        <v>134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83</v>
      </c>
      <c r="BK265" s="192">
        <f>ROUND(I265*H265,2)</f>
        <v>0</v>
      </c>
      <c r="BL265" s="19" t="s">
        <v>141</v>
      </c>
      <c r="BM265" s="191" t="s">
        <v>263</v>
      </c>
    </row>
    <row r="266" s="2" customFormat="1">
      <c r="A266" s="38"/>
      <c r="B266" s="39"/>
      <c r="C266" s="38"/>
      <c r="D266" s="193" t="s">
        <v>255</v>
      </c>
      <c r="E266" s="38"/>
      <c r="F266" s="239" t="s">
        <v>264</v>
      </c>
      <c r="G266" s="38"/>
      <c r="H266" s="38"/>
      <c r="I266" s="195"/>
      <c r="J266" s="38"/>
      <c r="K266" s="38"/>
      <c r="L266" s="39"/>
      <c r="M266" s="196"/>
      <c r="N266" s="197"/>
      <c r="O266" s="77"/>
      <c r="P266" s="77"/>
      <c r="Q266" s="77"/>
      <c r="R266" s="77"/>
      <c r="S266" s="77"/>
      <c r="T266" s="78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9" t="s">
        <v>255</v>
      </c>
      <c r="AU266" s="19" t="s">
        <v>85</v>
      </c>
    </row>
    <row r="267" s="13" customFormat="1">
      <c r="A267" s="13"/>
      <c r="B267" s="198"/>
      <c r="C267" s="13"/>
      <c r="D267" s="193" t="s">
        <v>145</v>
      </c>
      <c r="E267" s="199" t="s">
        <v>1</v>
      </c>
      <c r="F267" s="200" t="s">
        <v>265</v>
      </c>
      <c r="G267" s="13"/>
      <c r="H267" s="199" t="s">
        <v>1</v>
      </c>
      <c r="I267" s="201"/>
      <c r="J267" s="13"/>
      <c r="K267" s="13"/>
      <c r="L267" s="198"/>
      <c r="M267" s="202"/>
      <c r="N267" s="203"/>
      <c r="O267" s="203"/>
      <c r="P267" s="203"/>
      <c r="Q267" s="203"/>
      <c r="R267" s="203"/>
      <c r="S267" s="203"/>
      <c r="T267" s="20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9" t="s">
        <v>145</v>
      </c>
      <c r="AU267" s="199" t="s">
        <v>85</v>
      </c>
      <c r="AV267" s="13" t="s">
        <v>83</v>
      </c>
      <c r="AW267" s="13" t="s">
        <v>32</v>
      </c>
      <c r="AX267" s="13" t="s">
        <v>76</v>
      </c>
      <c r="AY267" s="199" t="s">
        <v>134</v>
      </c>
    </row>
    <row r="268" s="13" customFormat="1">
      <c r="A268" s="13"/>
      <c r="B268" s="198"/>
      <c r="C268" s="13"/>
      <c r="D268" s="193" t="s">
        <v>145</v>
      </c>
      <c r="E268" s="199" t="s">
        <v>1</v>
      </c>
      <c r="F268" s="200" t="s">
        <v>147</v>
      </c>
      <c r="G268" s="13"/>
      <c r="H268" s="199" t="s">
        <v>1</v>
      </c>
      <c r="I268" s="201"/>
      <c r="J268" s="13"/>
      <c r="K268" s="13"/>
      <c r="L268" s="198"/>
      <c r="M268" s="202"/>
      <c r="N268" s="203"/>
      <c r="O268" s="203"/>
      <c r="P268" s="203"/>
      <c r="Q268" s="203"/>
      <c r="R268" s="203"/>
      <c r="S268" s="203"/>
      <c r="T268" s="20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9" t="s">
        <v>145</v>
      </c>
      <c r="AU268" s="199" t="s">
        <v>85</v>
      </c>
      <c r="AV268" s="13" t="s">
        <v>83</v>
      </c>
      <c r="AW268" s="13" t="s">
        <v>32</v>
      </c>
      <c r="AX268" s="13" t="s">
        <v>76</v>
      </c>
      <c r="AY268" s="199" t="s">
        <v>134</v>
      </c>
    </row>
    <row r="269" s="14" customFormat="1">
      <c r="A269" s="14"/>
      <c r="B269" s="205"/>
      <c r="C269" s="14"/>
      <c r="D269" s="193" t="s">
        <v>145</v>
      </c>
      <c r="E269" s="206" t="s">
        <v>1</v>
      </c>
      <c r="F269" s="207" t="s">
        <v>266</v>
      </c>
      <c r="G269" s="14"/>
      <c r="H269" s="208">
        <v>21.350000000000001</v>
      </c>
      <c r="I269" s="209"/>
      <c r="J269" s="14"/>
      <c r="K269" s="14"/>
      <c r="L269" s="205"/>
      <c r="M269" s="210"/>
      <c r="N269" s="211"/>
      <c r="O269" s="211"/>
      <c r="P269" s="211"/>
      <c r="Q269" s="211"/>
      <c r="R269" s="211"/>
      <c r="S269" s="211"/>
      <c r="T269" s="21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6" t="s">
        <v>145</v>
      </c>
      <c r="AU269" s="206" t="s">
        <v>85</v>
      </c>
      <c r="AV269" s="14" t="s">
        <v>85</v>
      </c>
      <c r="AW269" s="14" t="s">
        <v>32</v>
      </c>
      <c r="AX269" s="14" t="s">
        <v>76</v>
      </c>
      <c r="AY269" s="206" t="s">
        <v>134</v>
      </c>
    </row>
    <row r="270" s="15" customFormat="1">
      <c r="A270" s="15"/>
      <c r="B270" s="213"/>
      <c r="C270" s="15"/>
      <c r="D270" s="193" t="s">
        <v>145</v>
      </c>
      <c r="E270" s="214" t="s">
        <v>1</v>
      </c>
      <c r="F270" s="215" t="s">
        <v>149</v>
      </c>
      <c r="G270" s="15"/>
      <c r="H270" s="216">
        <v>21.350000000000001</v>
      </c>
      <c r="I270" s="217"/>
      <c r="J270" s="15"/>
      <c r="K270" s="15"/>
      <c r="L270" s="213"/>
      <c r="M270" s="218"/>
      <c r="N270" s="219"/>
      <c r="O270" s="219"/>
      <c r="P270" s="219"/>
      <c r="Q270" s="219"/>
      <c r="R270" s="219"/>
      <c r="S270" s="219"/>
      <c r="T270" s="220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14" t="s">
        <v>145</v>
      </c>
      <c r="AU270" s="214" t="s">
        <v>85</v>
      </c>
      <c r="AV270" s="15" t="s">
        <v>150</v>
      </c>
      <c r="AW270" s="15" t="s">
        <v>32</v>
      </c>
      <c r="AX270" s="15" t="s">
        <v>76</v>
      </c>
      <c r="AY270" s="214" t="s">
        <v>134</v>
      </c>
    </row>
    <row r="271" s="16" customFormat="1">
      <c r="A271" s="16"/>
      <c r="B271" s="221"/>
      <c r="C271" s="16"/>
      <c r="D271" s="193" t="s">
        <v>145</v>
      </c>
      <c r="E271" s="222" t="s">
        <v>1</v>
      </c>
      <c r="F271" s="223" t="s">
        <v>151</v>
      </c>
      <c r="G271" s="16"/>
      <c r="H271" s="224">
        <v>21.350000000000001</v>
      </c>
      <c r="I271" s="225"/>
      <c r="J271" s="16"/>
      <c r="K271" s="16"/>
      <c r="L271" s="221"/>
      <c r="M271" s="226"/>
      <c r="N271" s="227"/>
      <c r="O271" s="227"/>
      <c r="P271" s="227"/>
      <c r="Q271" s="227"/>
      <c r="R271" s="227"/>
      <c r="S271" s="227"/>
      <c r="T271" s="228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22" t="s">
        <v>145</v>
      </c>
      <c r="AU271" s="222" t="s">
        <v>85</v>
      </c>
      <c r="AV271" s="16" t="s">
        <v>141</v>
      </c>
      <c r="AW271" s="16" t="s">
        <v>32</v>
      </c>
      <c r="AX271" s="16" t="s">
        <v>83</v>
      </c>
      <c r="AY271" s="222" t="s">
        <v>134</v>
      </c>
    </row>
    <row r="272" s="2" customFormat="1">
      <c r="A272" s="38"/>
      <c r="B272" s="179"/>
      <c r="C272" s="180" t="s">
        <v>267</v>
      </c>
      <c r="D272" s="180" t="s">
        <v>136</v>
      </c>
      <c r="E272" s="181" t="s">
        <v>268</v>
      </c>
      <c r="F272" s="182" t="s">
        <v>269</v>
      </c>
      <c r="G272" s="183" t="s">
        <v>201</v>
      </c>
      <c r="H272" s="184">
        <v>268.42000000000002</v>
      </c>
      <c r="I272" s="185"/>
      <c r="J272" s="186">
        <f>ROUND(I272*H272,2)</f>
        <v>0</v>
      </c>
      <c r="K272" s="182" t="s">
        <v>253</v>
      </c>
      <c r="L272" s="39"/>
      <c r="M272" s="187" t="s">
        <v>1</v>
      </c>
      <c r="N272" s="188" t="s">
        <v>41</v>
      </c>
      <c r="O272" s="77"/>
      <c r="P272" s="189">
        <f>O272*H272</f>
        <v>0</v>
      </c>
      <c r="Q272" s="189">
        <v>0</v>
      </c>
      <c r="R272" s="189">
        <f>Q272*H272</f>
        <v>0</v>
      </c>
      <c r="S272" s="189">
        <v>0</v>
      </c>
      <c r="T272" s="19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191" t="s">
        <v>141</v>
      </c>
      <c r="AT272" s="191" t="s">
        <v>136</v>
      </c>
      <c r="AU272" s="191" t="s">
        <v>85</v>
      </c>
      <c r="AY272" s="19" t="s">
        <v>134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83</v>
      </c>
      <c r="BK272" s="192">
        <f>ROUND(I272*H272,2)</f>
        <v>0</v>
      </c>
      <c r="BL272" s="19" t="s">
        <v>141</v>
      </c>
      <c r="BM272" s="191" t="s">
        <v>270</v>
      </c>
    </row>
    <row r="273" s="2" customFormat="1">
      <c r="A273" s="38"/>
      <c r="B273" s="39"/>
      <c r="C273" s="38"/>
      <c r="D273" s="193" t="s">
        <v>255</v>
      </c>
      <c r="E273" s="38"/>
      <c r="F273" s="239" t="s">
        <v>264</v>
      </c>
      <c r="G273" s="38"/>
      <c r="H273" s="38"/>
      <c r="I273" s="195"/>
      <c r="J273" s="38"/>
      <c r="K273" s="38"/>
      <c r="L273" s="39"/>
      <c r="M273" s="196"/>
      <c r="N273" s="197"/>
      <c r="O273" s="77"/>
      <c r="P273" s="77"/>
      <c r="Q273" s="77"/>
      <c r="R273" s="77"/>
      <c r="S273" s="77"/>
      <c r="T273" s="78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9" t="s">
        <v>255</v>
      </c>
      <c r="AU273" s="19" t="s">
        <v>85</v>
      </c>
    </row>
    <row r="274" s="13" customFormat="1">
      <c r="A274" s="13"/>
      <c r="B274" s="198"/>
      <c r="C274" s="13"/>
      <c r="D274" s="193" t="s">
        <v>145</v>
      </c>
      <c r="E274" s="199" t="s">
        <v>1</v>
      </c>
      <c r="F274" s="200" t="s">
        <v>271</v>
      </c>
      <c r="G274" s="13"/>
      <c r="H274" s="199" t="s">
        <v>1</v>
      </c>
      <c r="I274" s="201"/>
      <c r="J274" s="13"/>
      <c r="K274" s="13"/>
      <c r="L274" s="198"/>
      <c r="M274" s="202"/>
      <c r="N274" s="203"/>
      <c r="O274" s="203"/>
      <c r="P274" s="203"/>
      <c r="Q274" s="203"/>
      <c r="R274" s="203"/>
      <c r="S274" s="203"/>
      <c r="T274" s="20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9" t="s">
        <v>145</v>
      </c>
      <c r="AU274" s="199" t="s">
        <v>85</v>
      </c>
      <c r="AV274" s="13" t="s">
        <v>83</v>
      </c>
      <c r="AW274" s="13" t="s">
        <v>32</v>
      </c>
      <c r="AX274" s="13" t="s">
        <v>76</v>
      </c>
      <c r="AY274" s="199" t="s">
        <v>134</v>
      </c>
    </row>
    <row r="275" s="13" customFormat="1">
      <c r="A275" s="13"/>
      <c r="B275" s="198"/>
      <c r="C275" s="13"/>
      <c r="D275" s="193" t="s">
        <v>145</v>
      </c>
      <c r="E275" s="199" t="s">
        <v>1</v>
      </c>
      <c r="F275" s="200" t="s">
        <v>147</v>
      </c>
      <c r="G275" s="13"/>
      <c r="H275" s="199" t="s">
        <v>1</v>
      </c>
      <c r="I275" s="201"/>
      <c r="J275" s="13"/>
      <c r="K275" s="13"/>
      <c r="L275" s="198"/>
      <c r="M275" s="202"/>
      <c r="N275" s="203"/>
      <c r="O275" s="203"/>
      <c r="P275" s="203"/>
      <c r="Q275" s="203"/>
      <c r="R275" s="203"/>
      <c r="S275" s="203"/>
      <c r="T275" s="20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99" t="s">
        <v>145</v>
      </c>
      <c r="AU275" s="199" t="s">
        <v>85</v>
      </c>
      <c r="AV275" s="13" t="s">
        <v>83</v>
      </c>
      <c r="AW275" s="13" t="s">
        <v>32</v>
      </c>
      <c r="AX275" s="13" t="s">
        <v>76</v>
      </c>
      <c r="AY275" s="199" t="s">
        <v>134</v>
      </c>
    </row>
    <row r="276" s="14" customFormat="1">
      <c r="A276" s="14"/>
      <c r="B276" s="205"/>
      <c r="C276" s="14"/>
      <c r="D276" s="193" t="s">
        <v>145</v>
      </c>
      <c r="E276" s="206" t="s">
        <v>1</v>
      </c>
      <c r="F276" s="207" t="s">
        <v>272</v>
      </c>
      <c r="G276" s="14"/>
      <c r="H276" s="208">
        <v>301.95999999999998</v>
      </c>
      <c r="I276" s="209"/>
      <c r="J276" s="14"/>
      <c r="K276" s="14"/>
      <c r="L276" s="205"/>
      <c r="M276" s="210"/>
      <c r="N276" s="211"/>
      <c r="O276" s="211"/>
      <c r="P276" s="211"/>
      <c r="Q276" s="211"/>
      <c r="R276" s="211"/>
      <c r="S276" s="211"/>
      <c r="T276" s="21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06" t="s">
        <v>145</v>
      </c>
      <c r="AU276" s="206" t="s">
        <v>85</v>
      </c>
      <c r="AV276" s="14" t="s">
        <v>85</v>
      </c>
      <c r="AW276" s="14" t="s">
        <v>32</v>
      </c>
      <c r="AX276" s="14" t="s">
        <v>76</v>
      </c>
      <c r="AY276" s="206" t="s">
        <v>134</v>
      </c>
    </row>
    <row r="277" s="14" customFormat="1">
      <c r="A277" s="14"/>
      <c r="B277" s="205"/>
      <c r="C277" s="14"/>
      <c r="D277" s="193" t="s">
        <v>145</v>
      </c>
      <c r="E277" s="206" t="s">
        <v>1</v>
      </c>
      <c r="F277" s="207" t="s">
        <v>273</v>
      </c>
      <c r="G277" s="14"/>
      <c r="H277" s="208">
        <v>-33.539999999999999</v>
      </c>
      <c r="I277" s="209"/>
      <c r="J277" s="14"/>
      <c r="K277" s="14"/>
      <c r="L277" s="205"/>
      <c r="M277" s="210"/>
      <c r="N277" s="211"/>
      <c r="O277" s="211"/>
      <c r="P277" s="211"/>
      <c r="Q277" s="211"/>
      <c r="R277" s="211"/>
      <c r="S277" s="211"/>
      <c r="T277" s="21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06" t="s">
        <v>145</v>
      </c>
      <c r="AU277" s="206" t="s">
        <v>85</v>
      </c>
      <c r="AV277" s="14" t="s">
        <v>85</v>
      </c>
      <c r="AW277" s="14" t="s">
        <v>32</v>
      </c>
      <c r="AX277" s="14" t="s">
        <v>76</v>
      </c>
      <c r="AY277" s="206" t="s">
        <v>134</v>
      </c>
    </row>
    <row r="278" s="16" customFormat="1">
      <c r="A278" s="16"/>
      <c r="B278" s="221"/>
      <c r="C278" s="16"/>
      <c r="D278" s="193" t="s">
        <v>145</v>
      </c>
      <c r="E278" s="222" t="s">
        <v>1</v>
      </c>
      <c r="F278" s="223" t="s">
        <v>151</v>
      </c>
      <c r="G278" s="16"/>
      <c r="H278" s="224">
        <v>268.41999999999996</v>
      </c>
      <c r="I278" s="225"/>
      <c r="J278" s="16"/>
      <c r="K278" s="16"/>
      <c r="L278" s="221"/>
      <c r="M278" s="226"/>
      <c r="N278" s="227"/>
      <c r="O278" s="227"/>
      <c r="P278" s="227"/>
      <c r="Q278" s="227"/>
      <c r="R278" s="227"/>
      <c r="S278" s="227"/>
      <c r="T278" s="228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22" t="s">
        <v>145</v>
      </c>
      <c r="AU278" s="222" t="s">
        <v>85</v>
      </c>
      <c r="AV278" s="16" t="s">
        <v>141</v>
      </c>
      <c r="AW278" s="16" t="s">
        <v>32</v>
      </c>
      <c r="AX278" s="16" t="s">
        <v>83</v>
      </c>
      <c r="AY278" s="222" t="s">
        <v>134</v>
      </c>
    </row>
    <row r="279" s="2" customFormat="1" ht="16.5" customHeight="1">
      <c r="A279" s="38"/>
      <c r="B279" s="179"/>
      <c r="C279" s="180" t="s">
        <v>274</v>
      </c>
      <c r="D279" s="180" t="s">
        <v>136</v>
      </c>
      <c r="E279" s="181" t="s">
        <v>275</v>
      </c>
      <c r="F279" s="182" t="s">
        <v>276</v>
      </c>
      <c r="G279" s="183" t="s">
        <v>201</v>
      </c>
      <c r="H279" s="184">
        <v>24.399999999999999</v>
      </c>
      <c r="I279" s="185"/>
      <c r="J279" s="186">
        <f>ROUND(I279*H279,2)</f>
        <v>0</v>
      </c>
      <c r="K279" s="182" t="s">
        <v>253</v>
      </c>
      <c r="L279" s="39"/>
      <c r="M279" s="187" t="s">
        <v>1</v>
      </c>
      <c r="N279" s="188" t="s">
        <v>41</v>
      </c>
      <c r="O279" s="77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191" t="s">
        <v>141</v>
      </c>
      <c r="AT279" s="191" t="s">
        <v>136</v>
      </c>
      <c r="AU279" s="191" t="s">
        <v>85</v>
      </c>
      <c r="AY279" s="19" t="s">
        <v>134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83</v>
      </c>
      <c r="BK279" s="192">
        <f>ROUND(I279*H279,2)</f>
        <v>0</v>
      </c>
      <c r="BL279" s="19" t="s">
        <v>141</v>
      </c>
      <c r="BM279" s="191" t="s">
        <v>277</v>
      </c>
    </row>
    <row r="280" s="2" customFormat="1">
      <c r="A280" s="38"/>
      <c r="B280" s="39"/>
      <c r="C280" s="38"/>
      <c r="D280" s="193" t="s">
        <v>255</v>
      </c>
      <c r="E280" s="38"/>
      <c r="F280" s="239" t="s">
        <v>264</v>
      </c>
      <c r="G280" s="38"/>
      <c r="H280" s="38"/>
      <c r="I280" s="195"/>
      <c r="J280" s="38"/>
      <c r="K280" s="38"/>
      <c r="L280" s="39"/>
      <c r="M280" s="196"/>
      <c r="N280" s="197"/>
      <c r="O280" s="77"/>
      <c r="P280" s="77"/>
      <c r="Q280" s="77"/>
      <c r="R280" s="77"/>
      <c r="S280" s="77"/>
      <c r="T280" s="78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9" t="s">
        <v>255</v>
      </c>
      <c r="AU280" s="19" t="s">
        <v>85</v>
      </c>
    </row>
    <row r="281" s="13" customFormat="1">
      <c r="A281" s="13"/>
      <c r="B281" s="198"/>
      <c r="C281" s="13"/>
      <c r="D281" s="193" t="s">
        <v>145</v>
      </c>
      <c r="E281" s="199" t="s">
        <v>1</v>
      </c>
      <c r="F281" s="200" t="s">
        <v>276</v>
      </c>
      <c r="G281" s="13"/>
      <c r="H281" s="199" t="s">
        <v>1</v>
      </c>
      <c r="I281" s="201"/>
      <c r="J281" s="13"/>
      <c r="K281" s="13"/>
      <c r="L281" s="198"/>
      <c r="M281" s="202"/>
      <c r="N281" s="203"/>
      <c r="O281" s="203"/>
      <c r="P281" s="203"/>
      <c r="Q281" s="203"/>
      <c r="R281" s="203"/>
      <c r="S281" s="203"/>
      <c r="T281" s="20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99" t="s">
        <v>145</v>
      </c>
      <c r="AU281" s="199" t="s">
        <v>85</v>
      </c>
      <c r="AV281" s="13" t="s">
        <v>83</v>
      </c>
      <c r="AW281" s="13" t="s">
        <v>32</v>
      </c>
      <c r="AX281" s="13" t="s">
        <v>76</v>
      </c>
      <c r="AY281" s="199" t="s">
        <v>134</v>
      </c>
    </row>
    <row r="282" s="13" customFormat="1">
      <c r="A282" s="13"/>
      <c r="B282" s="198"/>
      <c r="C282" s="13"/>
      <c r="D282" s="193" t="s">
        <v>145</v>
      </c>
      <c r="E282" s="199" t="s">
        <v>1</v>
      </c>
      <c r="F282" s="200" t="s">
        <v>147</v>
      </c>
      <c r="G282" s="13"/>
      <c r="H282" s="199" t="s">
        <v>1</v>
      </c>
      <c r="I282" s="201"/>
      <c r="J282" s="13"/>
      <c r="K282" s="13"/>
      <c r="L282" s="198"/>
      <c r="M282" s="202"/>
      <c r="N282" s="203"/>
      <c r="O282" s="203"/>
      <c r="P282" s="203"/>
      <c r="Q282" s="203"/>
      <c r="R282" s="203"/>
      <c r="S282" s="203"/>
      <c r="T282" s="20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99" t="s">
        <v>145</v>
      </c>
      <c r="AU282" s="199" t="s">
        <v>85</v>
      </c>
      <c r="AV282" s="13" t="s">
        <v>83</v>
      </c>
      <c r="AW282" s="13" t="s">
        <v>32</v>
      </c>
      <c r="AX282" s="13" t="s">
        <v>76</v>
      </c>
      <c r="AY282" s="199" t="s">
        <v>134</v>
      </c>
    </row>
    <row r="283" s="14" customFormat="1">
      <c r="A283" s="14"/>
      <c r="B283" s="205"/>
      <c r="C283" s="14"/>
      <c r="D283" s="193" t="s">
        <v>145</v>
      </c>
      <c r="E283" s="206" t="s">
        <v>1</v>
      </c>
      <c r="F283" s="207" t="s">
        <v>278</v>
      </c>
      <c r="G283" s="14"/>
      <c r="H283" s="208">
        <v>24.399999999999999</v>
      </c>
      <c r="I283" s="209"/>
      <c r="J283" s="14"/>
      <c r="K283" s="14"/>
      <c r="L283" s="205"/>
      <c r="M283" s="210"/>
      <c r="N283" s="211"/>
      <c r="O283" s="211"/>
      <c r="P283" s="211"/>
      <c r="Q283" s="211"/>
      <c r="R283" s="211"/>
      <c r="S283" s="211"/>
      <c r="T283" s="21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06" t="s">
        <v>145</v>
      </c>
      <c r="AU283" s="206" t="s">
        <v>85</v>
      </c>
      <c r="AV283" s="14" t="s">
        <v>85</v>
      </c>
      <c r="AW283" s="14" t="s">
        <v>32</v>
      </c>
      <c r="AX283" s="14" t="s">
        <v>76</v>
      </c>
      <c r="AY283" s="206" t="s">
        <v>134</v>
      </c>
    </row>
    <row r="284" s="15" customFormat="1">
      <c r="A284" s="15"/>
      <c r="B284" s="213"/>
      <c r="C284" s="15"/>
      <c r="D284" s="193" t="s">
        <v>145</v>
      </c>
      <c r="E284" s="214" t="s">
        <v>1</v>
      </c>
      <c r="F284" s="215" t="s">
        <v>149</v>
      </c>
      <c r="G284" s="15"/>
      <c r="H284" s="216">
        <v>24.399999999999999</v>
      </c>
      <c r="I284" s="217"/>
      <c r="J284" s="15"/>
      <c r="K284" s="15"/>
      <c r="L284" s="213"/>
      <c r="M284" s="218"/>
      <c r="N284" s="219"/>
      <c r="O284" s="219"/>
      <c r="P284" s="219"/>
      <c r="Q284" s="219"/>
      <c r="R284" s="219"/>
      <c r="S284" s="219"/>
      <c r="T284" s="220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14" t="s">
        <v>145</v>
      </c>
      <c r="AU284" s="214" t="s">
        <v>85</v>
      </c>
      <c r="AV284" s="15" t="s">
        <v>150</v>
      </c>
      <c r="AW284" s="15" t="s">
        <v>32</v>
      </c>
      <c r="AX284" s="15" t="s">
        <v>76</v>
      </c>
      <c r="AY284" s="214" t="s">
        <v>134</v>
      </c>
    </row>
    <row r="285" s="16" customFormat="1">
      <c r="A285" s="16"/>
      <c r="B285" s="221"/>
      <c r="C285" s="16"/>
      <c r="D285" s="193" t="s">
        <v>145</v>
      </c>
      <c r="E285" s="222" t="s">
        <v>1</v>
      </c>
      <c r="F285" s="223" t="s">
        <v>151</v>
      </c>
      <c r="G285" s="16"/>
      <c r="H285" s="224">
        <v>24.399999999999999</v>
      </c>
      <c r="I285" s="225"/>
      <c r="J285" s="16"/>
      <c r="K285" s="16"/>
      <c r="L285" s="221"/>
      <c r="M285" s="226"/>
      <c r="N285" s="227"/>
      <c r="O285" s="227"/>
      <c r="P285" s="227"/>
      <c r="Q285" s="227"/>
      <c r="R285" s="227"/>
      <c r="S285" s="227"/>
      <c r="T285" s="228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22" t="s">
        <v>145</v>
      </c>
      <c r="AU285" s="222" t="s">
        <v>85</v>
      </c>
      <c r="AV285" s="16" t="s">
        <v>141</v>
      </c>
      <c r="AW285" s="16" t="s">
        <v>32</v>
      </c>
      <c r="AX285" s="16" t="s">
        <v>83</v>
      </c>
      <c r="AY285" s="222" t="s">
        <v>134</v>
      </c>
    </row>
    <row r="286" s="2" customFormat="1" ht="16.5" customHeight="1">
      <c r="A286" s="38"/>
      <c r="B286" s="179"/>
      <c r="C286" s="180" t="s">
        <v>7</v>
      </c>
      <c r="D286" s="180" t="s">
        <v>136</v>
      </c>
      <c r="E286" s="181" t="s">
        <v>279</v>
      </c>
      <c r="F286" s="182" t="s">
        <v>280</v>
      </c>
      <c r="G286" s="183" t="s">
        <v>216</v>
      </c>
      <c r="H286" s="184">
        <v>30.5</v>
      </c>
      <c r="I286" s="185"/>
      <c r="J286" s="186">
        <f>ROUND(I286*H286,2)</f>
        <v>0</v>
      </c>
      <c r="K286" s="182" t="s">
        <v>253</v>
      </c>
      <c r="L286" s="39"/>
      <c r="M286" s="187" t="s">
        <v>1</v>
      </c>
      <c r="N286" s="188" t="s">
        <v>41</v>
      </c>
      <c r="O286" s="77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191" t="s">
        <v>141</v>
      </c>
      <c r="AT286" s="191" t="s">
        <v>136</v>
      </c>
      <c r="AU286" s="191" t="s">
        <v>85</v>
      </c>
      <c r="AY286" s="19" t="s">
        <v>134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83</v>
      </c>
      <c r="BK286" s="192">
        <f>ROUND(I286*H286,2)</f>
        <v>0</v>
      </c>
      <c r="BL286" s="19" t="s">
        <v>141</v>
      </c>
      <c r="BM286" s="191" t="s">
        <v>281</v>
      </c>
    </row>
    <row r="287" s="13" customFormat="1">
      <c r="A287" s="13"/>
      <c r="B287" s="198"/>
      <c r="C287" s="13"/>
      <c r="D287" s="193" t="s">
        <v>145</v>
      </c>
      <c r="E287" s="199" t="s">
        <v>1</v>
      </c>
      <c r="F287" s="200" t="s">
        <v>282</v>
      </c>
      <c r="G287" s="13"/>
      <c r="H287" s="199" t="s">
        <v>1</v>
      </c>
      <c r="I287" s="201"/>
      <c r="J287" s="13"/>
      <c r="K287" s="13"/>
      <c r="L287" s="198"/>
      <c r="M287" s="202"/>
      <c r="N287" s="203"/>
      <c r="O287" s="203"/>
      <c r="P287" s="203"/>
      <c r="Q287" s="203"/>
      <c r="R287" s="203"/>
      <c r="S287" s="203"/>
      <c r="T287" s="20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99" t="s">
        <v>145</v>
      </c>
      <c r="AU287" s="199" t="s">
        <v>85</v>
      </c>
      <c r="AV287" s="13" t="s">
        <v>83</v>
      </c>
      <c r="AW287" s="13" t="s">
        <v>32</v>
      </c>
      <c r="AX287" s="13" t="s">
        <v>76</v>
      </c>
      <c r="AY287" s="199" t="s">
        <v>134</v>
      </c>
    </row>
    <row r="288" s="13" customFormat="1">
      <c r="A288" s="13"/>
      <c r="B288" s="198"/>
      <c r="C288" s="13"/>
      <c r="D288" s="193" t="s">
        <v>145</v>
      </c>
      <c r="E288" s="199" t="s">
        <v>1</v>
      </c>
      <c r="F288" s="200" t="s">
        <v>147</v>
      </c>
      <c r="G288" s="13"/>
      <c r="H288" s="199" t="s">
        <v>1</v>
      </c>
      <c r="I288" s="201"/>
      <c r="J288" s="13"/>
      <c r="K288" s="13"/>
      <c r="L288" s="198"/>
      <c r="M288" s="202"/>
      <c r="N288" s="203"/>
      <c r="O288" s="203"/>
      <c r="P288" s="203"/>
      <c r="Q288" s="203"/>
      <c r="R288" s="203"/>
      <c r="S288" s="203"/>
      <c r="T288" s="20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199" t="s">
        <v>145</v>
      </c>
      <c r="AU288" s="199" t="s">
        <v>85</v>
      </c>
      <c r="AV288" s="13" t="s">
        <v>83</v>
      </c>
      <c r="AW288" s="13" t="s">
        <v>32</v>
      </c>
      <c r="AX288" s="13" t="s">
        <v>76</v>
      </c>
      <c r="AY288" s="199" t="s">
        <v>134</v>
      </c>
    </row>
    <row r="289" s="14" customFormat="1">
      <c r="A289" s="14"/>
      <c r="B289" s="205"/>
      <c r="C289" s="14"/>
      <c r="D289" s="193" t="s">
        <v>145</v>
      </c>
      <c r="E289" s="206" t="s">
        <v>1</v>
      </c>
      <c r="F289" s="207" t="s">
        <v>219</v>
      </c>
      <c r="G289" s="14"/>
      <c r="H289" s="208">
        <v>30.5</v>
      </c>
      <c r="I289" s="209"/>
      <c r="J289" s="14"/>
      <c r="K289" s="14"/>
      <c r="L289" s="205"/>
      <c r="M289" s="210"/>
      <c r="N289" s="211"/>
      <c r="O289" s="211"/>
      <c r="P289" s="211"/>
      <c r="Q289" s="211"/>
      <c r="R289" s="211"/>
      <c r="S289" s="211"/>
      <c r="T289" s="21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06" t="s">
        <v>145</v>
      </c>
      <c r="AU289" s="206" t="s">
        <v>85</v>
      </c>
      <c r="AV289" s="14" t="s">
        <v>85</v>
      </c>
      <c r="AW289" s="14" t="s">
        <v>32</v>
      </c>
      <c r="AX289" s="14" t="s">
        <v>76</v>
      </c>
      <c r="AY289" s="206" t="s">
        <v>134</v>
      </c>
    </row>
    <row r="290" s="13" customFormat="1">
      <c r="A290" s="13"/>
      <c r="B290" s="198"/>
      <c r="C290" s="13"/>
      <c r="D290" s="193" t="s">
        <v>145</v>
      </c>
      <c r="E290" s="199" t="s">
        <v>1</v>
      </c>
      <c r="F290" s="200" t="s">
        <v>283</v>
      </c>
      <c r="G290" s="13"/>
      <c r="H290" s="199" t="s">
        <v>1</v>
      </c>
      <c r="I290" s="201"/>
      <c r="J290" s="13"/>
      <c r="K290" s="13"/>
      <c r="L290" s="198"/>
      <c r="M290" s="202"/>
      <c r="N290" s="203"/>
      <c r="O290" s="203"/>
      <c r="P290" s="203"/>
      <c r="Q290" s="203"/>
      <c r="R290" s="203"/>
      <c r="S290" s="203"/>
      <c r="T290" s="20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199" t="s">
        <v>145</v>
      </c>
      <c r="AU290" s="199" t="s">
        <v>85</v>
      </c>
      <c r="AV290" s="13" t="s">
        <v>83</v>
      </c>
      <c r="AW290" s="13" t="s">
        <v>32</v>
      </c>
      <c r="AX290" s="13" t="s">
        <v>76</v>
      </c>
      <c r="AY290" s="199" t="s">
        <v>134</v>
      </c>
    </row>
    <row r="291" s="15" customFormat="1">
      <c r="A291" s="15"/>
      <c r="B291" s="213"/>
      <c r="C291" s="15"/>
      <c r="D291" s="193" t="s">
        <v>145</v>
      </c>
      <c r="E291" s="214" t="s">
        <v>1</v>
      </c>
      <c r="F291" s="215" t="s">
        <v>149</v>
      </c>
      <c r="G291" s="15"/>
      <c r="H291" s="216">
        <v>30.5</v>
      </c>
      <c r="I291" s="217"/>
      <c r="J291" s="15"/>
      <c r="K291" s="15"/>
      <c r="L291" s="213"/>
      <c r="M291" s="218"/>
      <c r="N291" s="219"/>
      <c r="O291" s="219"/>
      <c r="P291" s="219"/>
      <c r="Q291" s="219"/>
      <c r="R291" s="219"/>
      <c r="S291" s="219"/>
      <c r="T291" s="220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14" t="s">
        <v>145</v>
      </c>
      <c r="AU291" s="214" t="s">
        <v>85</v>
      </c>
      <c r="AV291" s="15" t="s">
        <v>150</v>
      </c>
      <c r="AW291" s="15" t="s">
        <v>32</v>
      </c>
      <c r="AX291" s="15" t="s">
        <v>76</v>
      </c>
      <c r="AY291" s="214" t="s">
        <v>134</v>
      </c>
    </row>
    <row r="292" s="16" customFormat="1">
      <c r="A292" s="16"/>
      <c r="B292" s="221"/>
      <c r="C292" s="16"/>
      <c r="D292" s="193" t="s">
        <v>145</v>
      </c>
      <c r="E292" s="222" t="s">
        <v>1</v>
      </c>
      <c r="F292" s="223" t="s">
        <v>151</v>
      </c>
      <c r="G292" s="16"/>
      <c r="H292" s="224">
        <v>30.5</v>
      </c>
      <c r="I292" s="225"/>
      <c r="J292" s="16"/>
      <c r="K292" s="16"/>
      <c r="L292" s="221"/>
      <c r="M292" s="226"/>
      <c r="N292" s="227"/>
      <c r="O292" s="227"/>
      <c r="P292" s="227"/>
      <c r="Q292" s="227"/>
      <c r="R292" s="227"/>
      <c r="S292" s="227"/>
      <c r="T292" s="228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22" t="s">
        <v>145</v>
      </c>
      <c r="AU292" s="222" t="s">
        <v>85</v>
      </c>
      <c r="AV292" s="16" t="s">
        <v>141</v>
      </c>
      <c r="AW292" s="16" t="s">
        <v>32</v>
      </c>
      <c r="AX292" s="16" t="s">
        <v>83</v>
      </c>
      <c r="AY292" s="222" t="s">
        <v>134</v>
      </c>
    </row>
    <row r="293" s="12" customFormat="1" ht="22.8" customHeight="1">
      <c r="A293" s="12"/>
      <c r="B293" s="166"/>
      <c r="C293" s="12"/>
      <c r="D293" s="167" t="s">
        <v>75</v>
      </c>
      <c r="E293" s="177" t="s">
        <v>192</v>
      </c>
      <c r="F293" s="177" t="s">
        <v>284</v>
      </c>
      <c r="G293" s="12"/>
      <c r="H293" s="12"/>
      <c r="I293" s="169"/>
      <c r="J293" s="178">
        <f>BK293</f>
        <v>0</v>
      </c>
      <c r="K293" s="12"/>
      <c r="L293" s="166"/>
      <c r="M293" s="171"/>
      <c r="N293" s="172"/>
      <c r="O293" s="172"/>
      <c r="P293" s="173">
        <f>SUM(P294:P403)</f>
        <v>0</v>
      </c>
      <c r="Q293" s="172"/>
      <c r="R293" s="173">
        <f>SUM(R294:R403)</f>
        <v>49.21459200000001</v>
      </c>
      <c r="S293" s="172"/>
      <c r="T293" s="174">
        <f>SUM(T294:T403)</f>
        <v>46.074280000000002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167" t="s">
        <v>83</v>
      </c>
      <c r="AT293" s="175" t="s">
        <v>75</v>
      </c>
      <c r="AU293" s="175" t="s">
        <v>83</v>
      </c>
      <c r="AY293" s="167" t="s">
        <v>134</v>
      </c>
      <c r="BK293" s="176">
        <f>SUM(BK294:BK403)</f>
        <v>0</v>
      </c>
    </row>
    <row r="294" s="2" customFormat="1" ht="33" customHeight="1">
      <c r="A294" s="38"/>
      <c r="B294" s="179"/>
      <c r="C294" s="180" t="s">
        <v>285</v>
      </c>
      <c r="D294" s="180" t="s">
        <v>136</v>
      </c>
      <c r="E294" s="181" t="s">
        <v>286</v>
      </c>
      <c r="F294" s="182" t="s">
        <v>287</v>
      </c>
      <c r="G294" s="183" t="s">
        <v>201</v>
      </c>
      <c r="H294" s="184">
        <v>167.75</v>
      </c>
      <c r="I294" s="185"/>
      <c r="J294" s="186">
        <f>ROUND(I294*H294,2)</f>
        <v>0</v>
      </c>
      <c r="K294" s="182" t="s">
        <v>140</v>
      </c>
      <c r="L294" s="39"/>
      <c r="M294" s="187" t="s">
        <v>1</v>
      </c>
      <c r="N294" s="188" t="s">
        <v>41</v>
      </c>
      <c r="O294" s="77"/>
      <c r="P294" s="189">
        <f>O294*H294</f>
        <v>0</v>
      </c>
      <c r="Q294" s="189">
        <v>0</v>
      </c>
      <c r="R294" s="189">
        <f>Q294*H294</f>
        <v>0</v>
      </c>
      <c r="S294" s="189">
        <v>0</v>
      </c>
      <c r="T294" s="190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191" t="s">
        <v>141</v>
      </c>
      <c r="AT294" s="191" t="s">
        <v>136</v>
      </c>
      <c r="AU294" s="191" t="s">
        <v>85</v>
      </c>
      <c r="AY294" s="19" t="s">
        <v>134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9" t="s">
        <v>83</v>
      </c>
      <c r="BK294" s="192">
        <f>ROUND(I294*H294,2)</f>
        <v>0</v>
      </c>
      <c r="BL294" s="19" t="s">
        <v>141</v>
      </c>
      <c r="BM294" s="191" t="s">
        <v>288</v>
      </c>
    </row>
    <row r="295" s="2" customFormat="1">
      <c r="A295" s="38"/>
      <c r="B295" s="39"/>
      <c r="C295" s="38"/>
      <c r="D295" s="193" t="s">
        <v>143</v>
      </c>
      <c r="E295" s="38"/>
      <c r="F295" s="194" t="s">
        <v>289</v>
      </c>
      <c r="G295" s="38"/>
      <c r="H295" s="38"/>
      <c r="I295" s="195"/>
      <c r="J295" s="38"/>
      <c r="K295" s="38"/>
      <c r="L295" s="39"/>
      <c r="M295" s="196"/>
      <c r="N295" s="197"/>
      <c r="O295" s="77"/>
      <c r="P295" s="77"/>
      <c r="Q295" s="77"/>
      <c r="R295" s="77"/>
      <c r="S295" s="77"/>
      <c r="T295" s="7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9" t="s">
        <v>143</v>
      </c>
      <c r="AU295" s="19" t="s">
        <v>85</v>
      </c>
    </row>
    <row r="296" s="13" customFormat="1">
      <c r="A296" s="13"/>
      <c r="B296" s="198"/>
      <c r="C296" s="13"/>
      <c r="D296" s="193" t="s">
        <v>145</v>
      </c>
      <c r="E296" s="199" t="s">
        <v>1</v>
      </c>
      <c r="F296" s="200" t="s">
        <v>290</v>
      </c>
      <c r="G296" s="13"/>
      <c r="H296" s="199" t="s">
        <v>1</v>
      </c>
      <c r="I296" s="201"/>
      <c r="J296" s="13"/>
      <c r="K296" s="13"/>
      <c r="L296" s="198"/>
      <c r="M296" s="202"/>
      <c r="N296" s="203"/>
      <c r="O296" s="203"/>
      <c r="P296" s="203"/>
      <c r="Q296" s="203"/>
      <c r="R296" s="203"/>
      <c r="S296" s="203"/>
      <c r="T296" s="20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99" t="s">
        <v>145</v>
      </c>
      <c r="AU296" s="199" t="s">
        <v>85</v>
      </c>
      <c r="AV296" s="13" t="s">
        <v>83</v>
      </c>
      <c r="AW296" s="13" t="s">
        <v>32</v>
      </c>
      <c r="AX296" s="13" t="s">
        <v>76</v>
      </c>
      <c r="AY296" s="199" t="s">
        <v>134</v>
      </c>
    </row>
    <row r="297" s="13" customFormat="1">
      <c r="A297" s="13"/>
      <c r="B297" s="198"/>
      <c r="C297" s="13"/>
      <c r="D297" s="193" t="s">
        <v>145</v>
      </c>
      <c r="E297" s="199" t="s">
        <v>1</v>
      </c>
      <c r="F297" s="200" t="s">
        <v>147</v>
      </c>
      <c r="G297" s="13"/>
      <c r="H297" s="199" t="s">
        <v>1</v>
      </c>
      <c r="I297" s="201"/>
      <c r="J297" s="13"/>
      <c r="K297" s="13"/>
      <c r="L297" s="198"/>
      <c r="M297" s="202"/>
      <c r="N297" s="203"/>
      <c r="O297" s="203"/>
      <c r="P297" s="203"/>
      <c r="Q297" s="203"/>
      <c r="R297" s="203"/>
      <c r="S297" s="203"/>
      <c r="T297" s="20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99" t="s">
        <v>145</v>
      </c>
      <c r="AU297" s="199" t="s">
        <v>85</v>
      </c>
      <c r="AV297" s="13" t="s">
        <v>83</v>
      </c>
      <c r="AW297" s="13" t="s">
        <v>32</v>
      </c>
      <c r="AX297" s="13" t="s">
        <v>76</v>
      </c>
      <c r="AY297" s="199" t="s">
        <v>134</v>
      </c>
    </row>
    <row r="298" s="14" customFormat="1">
      <c r="A298" s="14"/>
      <c r="B298" s="205"/>
      <c r="C298" s="14"/>
      <c r="D298" s="193" t="s">
        <v>145</v>
      </c>
      <c r="E298" s="206" t="s">
        <v>1</v>
      </c>
      <c r="F298" s="207" t="s">
        <v>228</v>
      </c>
      <c r="G298" s="14"/>
      <c r="H298" s="208">
        <v>167.75</v>
      </c>
      <c r="I298" s="209"/>
      <c r="J298" s="14"/>
      <c r="K298" s="14"/>
      <c r="L298" s="205"/>
      <c r="M298" s="210"/>
      <c r="N298" s="211"/>
      <c r="O298" s="211"/>
      <c r="P298" s="211"/>
      <c r="Q298" s="211"/>
      <c r="R298" s="211"/>
      <c r="S298" s="211"/>
      <c r="T298" s="21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06" t="s">
        <v>145</v>
      </c>
      <c r="AU298" s="206" t="s">
        <v>85</v>
      </c>
      <c r="AV298" s="14" t="s">
        <v>85</v>
      </c>
      <c r="AW298" s="14" t="s">
        <v>32</v>
      </c>
      <c r="AX298" s="14" t="s">
        <v>76</v>
      </c>
      <c r="AY298" s="206" t="s">
        <v>134</v>
      </c>
    </row>
    <row r="299" s="15" customFormat="1">
      <c r="A299" s="15"/>
      <c r="B299" s="213"/>
      <c r="C299" s="15"/>
      <c r="D299" s="193" t="s">
        <v>145</v>
      </c>
      <c r="E299" s="214" t="s">
        <v>1</v>
      </c>
      <c r="F299" s="215" t="s">
        <v>149</v>
      </c>
      <c r="G299" s="15"/>
      <c r="H299" s="216">
        <v>167.75</v>
      </c>
      <c r="I299" s="217"/>
      <c r="J299" s="15"/>
      <c r="K299" s="15"/>
      <c r="L299" s="213"/>
      <c r="M299" s="218"/>
      <c r="N299" s="219"/>
      <c r="O299" s="219"/>
      <c r="P299" s="219"/>
      <c r="Q299" s="219"/>
      <c r="R299" s="219"/>
      <c r="S299" s="219"/>
      <c r="T299" s="220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14" t="s">
        <v>145</v>
      </c>
      <c r="AU299" s="214" t="s">
        <v>85</v>
      </c>
      <c r="AV299" s="15" t="s">
        <v>150</v>
      </c>
      <c r="AW299" s="15" t="s">
        <v>32</v>
      </c>
      <c r="AX299" s="15" t="s">
        <v>76</v>
      </c>
      <c r="AY299" s="214" t="s">
        <v>134</v>
      </c>
    </row>
    <row r="300" s="16" customFormat="1">
      <c r="A300" s="16"/>
      <c r="B300" s="221"/>
      <c r="C300" s="16"/>
      <c r="D300" s="193" t="s">
        <v>145</v>
      </c>
      <c r="E300" s="222" t="s">
        <v>1</v>
      </c>
      <c r="F300" s="223" t="s">
        <v>151</v>
      </c>
      <c r="G300" s="16"/>
      <c r="H300" s="224">
        <v>167.75</v>
      </c>
      <c r="I300" s="225"/>
      <c r="J300" s="16"/>
      <c r="K300" s="16"/>
      <c r="L300" s="221"/>
      <c r="M300" s="226"/>
      <c r="N300" s="227"/>
      <c r="O300" s="227"/>
      <c r="P300" s="227"/>
      <c r="Q300" s="227"/>
      <c r="R300" s="227"/>
      <c r="S300" s="227"/>
      <c r="T300" s="228"/>
      <c r="U300" s="16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T300" s="222" t="s">
        <v>145</v>
      </c>
      <c r="AU300" s="222" t="s">
        <v>85</v>
      </c>
      <c r="AV300" s="16" t="s">
        <v>141</v>
      </c>
      <c r="AW300" s="16" t="s">
        <v>32</v>
      </c>
      <c r="AX300" s="16" t="s">
        <v>83</v>
      </c>
      <c r="AY300" s="222" t="s">
        <v>134</v>
      </c>
    </row>
    <row r="301" s="2" customFormat="1" ht="33" customHeight="1">
      <c r="A301" s="38"/>
      <c r="B301" s="179"/>
      <c r="C301" s="180" t="s">
        <v>291</v>
      </c>
      <c r="D301" s="180" t="s">
        <v>136</v>
      </c>
      <c r="E301" s="181" t="s">
        <v>292</v>
      </c>
      <c r="F301" s="182" t="s">
        <v>293</v>
      </c>
      <c r="G301" s="183" t="s">
        <v>201</v>
      </c>
      <c r="H301" s="184">
        <v>15097.5</v>
      </c>
      <c r="I301" s="185"/>
      <c r="J301" s="186">
        <f>ROUND(I301*H301,2)</f>
        <v>0</v>
      </c>
      <c r="K301" s="182" t="s">
        <v>140</v>
      </c>
      <c r="L301" s="39"/>
      <c r="M301" s="187" t="s">
        <v>1</v>
      </c>
      <c r="N301" s="188" t="s">
        <v>41</v>
      </c>
      <c r="O301" s="77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191" t="s">
        <v>141</v>
      </c>
      <c r="AT301" s="191" t="s">
        <v>136</v>
      </c>
      <c r="AU301" s="191" t="s">
        <v>85</v>
      </c>
      <c r="AY301" s="19" t="s">
        <v>134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83</v>
      </c>
      <c r="BK301" s="192">
        <f>ROUND(I301*H301,2)</f>
        <v>0</v>
      </c>
      <c r="BL301" s="19" t="s">
        <v>141</v>
      </c>
      <c r="BM301" s="191" t="s">
        <v>294</v>
      </c>
    </row>
    <row r="302" s="2" customFormat="1">
      <c r="A302" s="38"/>
      <c r="B302" s="39"/>
      <c r="C302" s="38"/>
      <c r="D302" s="193" t="s">
        <v>143</v>
      </c>
      <c r="E302" s="38"/>
      <c r="F302" s="194" t="s">
        <v>295</v>
      </c>
      <c r="G302" s="38"/>
      <c r="H302" s="38"/>
      <c r="I302" s="195"/>
      <c r="J302" s="38"/>
      <c r="K302" s="38"/>
      <c r="L302" s="39"/>
      <c r="M302" s="196"/>
      <c r="N302" s="197"/>
      <c r="O302" s="77"/>
      <c r="P302" s="77"/>
      <c r="Q302" s="77"/>
      <c r="R302" s="77"/>
      <c r="S302" s="77"/>
      <c r="T302" s="7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9" t="s">
        <v>143</v>
      </c>
      <c r="AU302" s="19" t="s">
        <v>85</v>
      </c>
    </row>
    <row r="303" s="13" customFormat="1">
      <c r="A303" s="13"/>
      <c r="B303" s="198"/>
      <c r="C303" s="13"/>
      <c r="D303" s="193" t="s">
        <v>145</v>
      </c>
      <c r="E303" s="199" t="s">
        <v>1</v>
      </c>
      <c r="F303" s="200" t="s">
        <v>296</v>
      </c>
      <c r="G303" s="13"/>
      <c r="H303" s="199" t="s">
        <v>1</v>
      </c>
      <c r="I303" s="201"/>
      <c r="J303" s="13"/>
      <c r="K303" s="13"/>
      <c r="L303" s="198"/>
      <c r="M303" s="202"/>
      <c r="N303" s="203"/>
      <c r="O303" s="203"/>
      <c r="P303" s="203"/>
      <c r="Q303" s="203"/>
      <c r="R303" s="203"/>
      <c r="S303" s="203"/>
      <c r="T303" s="20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99" t="s">
        <v>145</v>
      </c>
      <c r="AU303" s="199" t="s">
        <v>85</v>
      </c>
      <c r="AV303" s="13" t="s">
        <v>83</v>
      </c>
      <c r="AW303" s="13" t="s">
        <v>32</v>
      </c>
      <c r="AX303" s="13" t="s">
        <v>76</v>
      </c>
      <c r="AY303" s="199" t="s">
        <v>134</v>
      </c>
    </row>
    <row r="304" s="14" customFormat="1">
      <c r="A304" s="14"/>
      <c r="B304" s="205"/>
      <c r="C304" s="14"/>
      <c r="D304" s="193" t="s">
        <v>145</v>
      </c>
      <c r="E304" s="206" t="s">
        <v>1</v>
      </c>
      <c r="F304" s="207" t="s">
        <v>297</v>
      </c>
      <c r="G304" s="14"/>
      <c r="H304" s="208">
        <v>15097.5</v>
      </c>
      <c r="I304" s="209"/>
      <c r="J304" s="14"/>
      <c r="K304" s="14"/>
      <c r="L304" s="205"/>
      <c r="M304" s="210"/>
      <c r="N304" s="211"/>
      <c r="O304" s="211"/>
      <c r="P304" s="211"/>
      <c r="Q304" s="211"/>
      <c r="R304" s="211"/>
      <c r="S304" s="211"/>
      <c r="T304" s="21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06" t="s">
        <v>145</v>
      </c>
      <c r="AU304" s="206" t="s">
        <v>85</v>
      </c>
      <c r="AV304" s="14" t="s">
        <v>85</v>
      </c>
      <c r="AW304" s="14" t="s">
        <v>32</v>
      </c>
      <c r="AX304" s="14" t="s">
        <v>76</v>
      </c>
      <c r="AY304" s="206" t="s">
        <v>134</v>
      </c>
    </row>
    <row r="305" s="15" customFormat="1">
      <c r="A305" s="15"/>
      <c r="B305" s="213"/>
      <c r="C305" s="15"/>
      <c r="D305" s="193" t="s">
        <v>145</v>
      </c>
      <c r="E305" s="214" t="s">
        <v>1</v>
      </c>
      <c r="F305" s="215" t="s">
        <v>149</v>
      </c>
      <c r="G305" s="15"/>
      <c r="H305" s="216">
        <v>15097.5</v>
      </c>
      <c r="I305" s="217"/>
      <c r="J305" s="15"/>
      <c r="K305" s="15"/>
      <c r="L305" s="213"/>
      <c r="M305" s="218"/>
      <c r="N305" s="219"/>
      <c r="O305" s="219"/>
      <c r="P305" s="219"/>
      <c r="Q305" s="219"/>
      <c r="R305" s="219"/>
      <c r="S305" s="219"/>
      <c r="T305" s="220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14" t="s">
        <v>145</v>
      </c>
      <c r="AU305" s="214" t="s">
        <v>85</v>
      </c>
      <c r="AV305" s="15" t="s">
        <v>150</v>
      </c>
      <c r="AW305" s="15" t="s">
        <v>32</v>
      </c>
      <c r="AX305" s="15" t="s">
        <v>76</v>
      </c>
      <c r="AY305" s="214" t="s">
        <v>134</v>
      </c>
    </row>
    <row r="306" s="16" customFormat="1">
      <c r="A306" s="16"/>
      <c r="B306" s="221"/>
      <c r="C306" s="16"/>
      <c r="D306" s="193" t="s">
        <v>145</v>
      </c>
      <c r="E306" s="222" t="s">
        <v>1</v>
      </c>
      <c r="F306" s="223" t="s">
        <v>151</v>
      </c>
      <c r="G306" s="16"/>
      <c r="H306" s="224">
        <v>15097.5</v>
      </c>
      <c r="I306" s="225"/>
      <c r="J306" s="16"/>
      <c r="K306" s="16"/>
      <c r="L306" s="221"/>
      <c r="M306" s="226"/>
      <c r="N306" s="227"/>
      <c r="O306" s="227"/>
      <c r="P306" s="227"/>
      <c r="Q306" s="227"/>
      <c r="R306" s="227"/>
      <c r="S306" s="227"/>
      <c r="T306" s="228"/>
      <c r="U306" s="16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T306" s="222" t="s">
        <v>145</v>
      </c>
      <c r="AU306" s="222" t="s">
        <v>85</v>
      </c>
      <c r="AV306" s="16" t="s">
        <v>141</v>
      </c>
      <c r="AW306" s="16" t="s">
        <v>32</v>
      </c>
      <c r="AX306" s="16" t="s">
        <v>83</v>
      </c>
      <c r="AY306" s="222" t="s">
        <v>134</v>
      </c>
    </row>
    <row r="307" s="2" customFormat="1" ht="33" customHeight="1">
      <c r="A307" s="38"/>
      <c r="B307" s="179"/>
      <c r="C307" s="180" t="s">
        <v>298</v>
      </c>
      <c r="D307" s="180" t="s">
        <v>136</v>
      </c>
      <c r="E307" s="181" t="s">
        <v>299</v>
      </c>
      <c r="F307" s="182" t="s">
        <v>300</v>
      </c>
      <c r="G307" s="183" t="s">
        <v>201</v>
      </c>
      <c r="H307" s="184">
        <v>167.75</v>
      </c>
      <c r="I307" s="185"/>
      <c r="J307" s="186">
        <f>ROUND(I307*H307,2)</f>
        <v>0</v>
      </c>
      <c r="K307" s="182" t="s">
        <v>140</v>
      </c>
      <c r="L307" s="39"/>
      <c r="M307" s="187" t="s">
        <v>1</v>
      </c>
      <c r="N307" s="188" t="s">
        <v>41</v>
      </c>
      <c r="O307" s="77"/>
      <c r="P307" s="189">
        <f>O307*H307</f>
        <v>0</v>
      </c>
      <c r="Q307" s="189">
        <v>0</v>
      </c>
      <c r="R307" s="189">
        <f>Q307*H307</f>
        <v>0</v>
      </c>
      <c r="S307" s="189">
        <v>0</v>
      </c>
      <c r="T307" s="19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191" t="s">
        <v>141</v>
      </c>
      <c r="AT307" s="191" t="s">
        <v>136</v>
      </c>
      <c r="AU307" s="191" t="s">
        <v>85</v>
      </c>
      <c r="AY307" s="19" t="s">
        <v>134</v>
      </c>
      <c r="BE307" s="192">
        <f>IF(N307="základní",J307,0)</f>
        <v>0</v>
      </c>
      <c r="BF307" s="192">
        <f>IF(N307="snížená",J307,0)</f>
        <v>0</v>
      </c>
      <c r="BG307" s="192">
        <f>IF(N307="zákl. přenesená",J307,0)</f>
        <v>0</v>
      </c>
      <c r="BH307" s="192">
        <f>IF(N307="sníž. přenesená",J307,0)</f>
        <v>0</v>
      </c>
      <c r="BI307" s="192">
        <f>IF(N307="nulová",J307,0)</f>
        <v>0</v>
      </c>
      <c r="BJ307" s="19" t="s">
        <v>83</v>
      </c>
      <c r="BK307" s="192">
        <f>ROUND(I307*H307,2)</f>
        <v>0</v>
      </c>
      <c r="BL307" s="19" t="s">
        <v>141</v>
      </c>
      <c r="BM307" s="191" t="s">
        <v>301</v>
      </c>
    </row>
    <row r="308" s="2" customFormat="1">
      <c r="A308" s="38"/>
      <c r="B308" s="39"/>
      <c r="C308" s="38"/>
      <c r="D308" s="193" t="s">
        <v>143</v>
      </c>
      <c r="E308" s="38"/>
      <c r="F308" s="194" t="s">
        <v>302</v>
      </c>
      <c r="G308" s="38"/>
      <c r="H308" s="38"/>
      <c r="I308" s="195"/>
      <c r="J308" s="38"/>
      <c r="K308" s="38"/>
      <c r="L308" s="39"/>
      <c r="M308" s="196"/>
      <c r="N308" s="197"/>
      <c r="O308" s="77"/>
      <c r="P308" s="77"/>
      <c r="Q308" s="77"/>
      <c r="R308" s="77"/>
      <c r="S308" s="77"/>
      <c r="T308" s="78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9" t="s">
        <v>143</v>
      </c>
      <c r="AU308" s="19" t="s">
        <v>85</v>
      </c>
    </row>
    <row r="309" s="13" customFormat="1">
      <c r="A309" s="13"/>
      <c r="B309" s="198"/>
      <c r="C309" s="13"/>
      <c r="D309" s="193" t="s">
        <v>145</v>
      </c>
      <c r="E309" s="199" t="s">
        <v>1</v>
      </c>
      <c r="F309" s="200" t="s">
        <v>303</v>
      </c>
      <c r="G309" s="13"/>
      <c r="H309" s="199" t="s">
        <v>1</v>
      </c>
      <c r="I309" s="201"/>
      <c r="J309" s="13"/>
      <c r="K309" s="13"/>
      <c r="L309" s="198"/>
      <c r="M309" s="202"/>
      <c r="N309" s="203"/>
      <c r="O309" s="203"/>
      <c r="P309" s="203"/>
      <c r="Q309" s="203"/>
      <c r="R309" s="203"/>
      <c r="S309" s="203"/>
      <c r="T309" s="20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199" t="s">
        <v>145</v>
      </c>
      <c r="AU309" s="199" t="s">
        <v>85</v>
      </c>
      <c r="AV309" s="13" t="s">
        <v>83</v>
      </c>
      <c r="AW309" s="13" t="s">
        <v>32</v>
      </c>
      <c r="AX309" s="13" t="s">
        <v>76</v>
      </c>
      <c r="AY309" s="199" t="s">
        <v>134</v>
      </c>
    </row>
    <row r="310" s="13" customFormat="1">
      <c r="A310" s="13"/>
      <c r="B310" s="198"/>
      <c r="C310" s="13"/>
      <c r="D310" s="193" t="s">
        <v>145</v>
      </c>
      <c r="E310" s="199" t="s">
        <v>1</v>
      </c>
      <c r="F310" s="200" t="s">
        <v>147</v>
      </c>
      <c r="G310" s="13"/>
      <c r="H310" s="199" t="s">
        <v>1</v>
      </c>
      <c r="I310" s="201"/>
      <c r="J310" s="13"/>
      <c r="K310" s="13"/>
      <c r="L310" s="198"/>
      <c r="M310" s="202"/>
      <c r="N310" s="203"/>
      <c r="O310" s="203"/>
      <c r="P310" s="203"/>
      <c r="Q310" s="203"/>
      <c r="R310" s="203"/>
      <c r="S310" s="203"/>
      <c r="T310" s="20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199" t="s">
        <v>145</v>
      </c>
      <c r="AU310" s="199" t="s">
        <v>85</v>
      </c>
      <c r="AV310" s="13" t="s">
        <v>83</v>
      </c>
      <c r="AW310" s="13" t="s">
        <v>32</v>
      </c>
      <c r="AX310" s="13" t="s">
        <v>76</v>
      </c>
      <c r="AY310" s="199" t="s">
        <v>134</v>
      </c>
    </row>
    <row r="311" s="14" customFormat="1">
      <c r="A311" s="14"/>
      <c r="B311" s="205"/>
      <c r="C311" s="14"/>
      <c r="D311" s="193" t="s">
        <v>145</v>
      </c>
      <c r="E311" s="206" t="s">
        <v>1</v>
      </c>
      <c r="F311" s="207" t="s">
        <v>228</v>
      </c>
      <c r="G311" s="14"/>
      <c r="H311" s="208">
        <v>167.75</v>
      </c>
      <c r="I311" s="209"/>
      <c r="J311" s="14"/>
      <c r="K311" s="14"/>
      <c r="L311" s="205"/>
      <c r="M311" s="210"/>
      <c r="N311" s="211"/>
      <c r="O311" s="211"/>
      <c r="P311" s="211"/>
      <c r="Q311" s="211"/>
      <c r="R311" s="211"/>
      <c r="S311" s="211"/>
      <c r="T311" s="21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06" t="s">
        <v>145</v>
      </c>
      <c r="AU311" s="206" t="s">
        <v>85</v>
      </c>
      <c r="AV311" s="14" t="s">
        <v>85</v>
      </c>
      <c r="AW311" s="14" t="s">
        <v>32</v>
      </c>
      <c r="AX311" s="14" t="s">
        <v>76</v>
      </c>
      <c r="AY311" s="206" t="s">
        <v>134</v>
      </c>
    </row>
    <row r="312" s="15" customFormat="1">
      <c r="A312" s="15"/>
      <c r="B312" s="213"/>
      <c r="C312" s="15"/>
      <c r="D312" s="193" t="s">
        <v>145</v>
      </c>
      <c r="E312" s="214" t="s">
        <v>1</v>
      </c>
      <c r="F312" s="215" t="s">
        <v>149</v>
      </c>
      <c r="G312" s="15"/>
      <c r="H312" s="216">
        <v>167.75</v>
      </c>
      <c r="I312" s="217"/>
      <c r="J312" s="15"/>
      <c r="K312" s="15"/>
      <c r="L312" s="213"/>
      <c r="M312" s="218"/>
      <c r="N312" s="219"/>
      <c r="O312" s="219"/>
      <c r="P312" s="219"/>
      <c r="Q312" s="219"/>
      <c r="R312" s="219"/>
      <c r="S312" s="219"/>
      <c r="T312" s="220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14" t="s">
        <v>145</v>
      </c>
      <c r="AU312" s="214" t="s">
        <v>85</v>
      </c>
      <c r="AV312" s="15" t="s">
        <v>150</v>
      </c>
      <c r="AW312" s="15" t="s">
        <v>32</v>
      </c>
      <c r="AX312" s="15" t="s">
        <v>76</v>
      </c>
      <c r="AY312" s="214" t="s">
        <v>134</v>
      </c>
    </row>
    <row r="313" s="16" customFormat="1">
      <c r="A313" s="16"/>
      <c r="B313" s="221"/>
      <c r="C313" s="16"/>
      <c r="D313" s="193" t="s">
        <v>145</v>
      </c>
      <c r="E313" s="222" t="s">
        <v>1</v>
      </c>
      <c r="F313" s="223" t="s">
        <v>151</v>
      </c>
      <c r="G313" s="16"/>
      <c r="H313" s="224">
        <v>167.75</v>
      </c>
      <c r="I313" s="225"/>
      <c r="J313" s="16"/>
      <c r="K313" s="16"/>
      <c r="L313" s="221"/>
      <c r="M313" s="226"/>
      <c r="N313" s="227"/>
      <c r="O313" s="227"/>
      <c r="P313" s="227"/>
      <c r="Q313" s="227"/>
      <c r="R313" s="227"/>
      <c r="S313" s="227"/>
      <c r="T313" s="228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22" t="s">
        <v>145</v>
      </c>
      <c r="AU313" s="222" t="s">
        <v>85</v>
      </c>
      <c r="AV313" s="16" t="s">
        <v>141</v>
      </c>
      <c r="AW313" s="16" t="s">
        <v>32</v>
      </c>
      <c r="AX313" s="16" t="s">
        <v>83</v>
      </c>
      <c r="AY313" s="222" t="s">
        <v>134</v>
      </c>
    </row>
    <row r="314" s="2" customFormat="1" ht="16.5" customHeight="1">
      <c r="A314" s="38"/>
      <c r="B314" s="179"/>
      <c r="C314" s="180" t="s">
        <v>304</v>
      </c>
      <c r="D314" s="180" t="s">
        <v>136</v>
      </c>
      <c r="E314" s="181" t="s">
        <v>305</v>
      </c>
      <c r="F314" s="182" t="s">
        <v>306</v>
      </c>
      <c r="G314" s="183" t="s">
        <v>201</v>
      </c>
      <c r="H314" s="184">
        <v>167.75</v>
      </c>
      <c r="I314" s="185"/>
      <c r="J314" s="186">
        <f>ROUND(I314*H314,2)</f>
        <v>0</v>
      </c>
      <c r="K314" s="182" t="s">
        <v>140</v>
      </c>
      <c r="L314" s="39"/>
      <c r="M314" s="187" t="s">
        <v>1</v>
      </c>
      <c r="N314" s="188" t="s">
        <v>41</v>
      </c>
      <c r="O314" s="77"/>
      <c r="P314" s="189">
        <f>O314*H314</f>
        <v>0</v>
      </c>
      <c r="Q314" s="189">
        <v>0</v>
      </c>
      <c r="R314" s="189">
        <f>Q314*H314</f>
        <v>0</v>
      </c>
      <c r="S314" s="189">
        <v>0</v>
      </c>
      <c r="T314" s="19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191" t="s">
        <v>141</v>
      </c>
      <c r="AT314" s="191" t="s">
        <v>136</v>
      </c>
      <c r="AU314" s="191" t="s">
        <v>85</v>
      </c>
      <c r="AY314" s="19" t="s">
        <v>134</v>
      </c>
      <c r="BE314" s="192">
        <f>IF(N314="základní",J314,0)</f>
        <v>0</v>
      </c>
      <c r="BF314" s="192">
        <f>IF(N314="snížená",J314,0)</f>
        <v>0</v>
      </c>
      <c r="BG314" s="192">
        <f>IF(N314="zákl. přenesená",J314,0)</f>
        <v>0</v>
      </c>
      <c r="BH314" s="192">
        <f>IF(N314="sníž. přenesená",J314,0)</f>
        <v>0</v>
      </c>
      <c r="BI314" s="192">
        <f>IF(N314="nulová",J314,0)</f>
        <v>0</v>
      </c>
      <c r="BJ314" s="19" t="s">
        <v>83</v>
      </c>
      <c r="BK314" s="192">
        <f>ROUND(I314*H314,2)</f>
        <v>0</v>
      </c>
      <c r="BL314" s="19" t="s">
        <v>141</v>
      </c>
      <c r="BM314" s="191" t="s">
        <v>307</v>
      </c>
    </row>
    <row r="315" s="2" customFormat="1">
      <c r="A315" s="38"/>
      <c r="B315" s="39"/>
      <c r="C315" s="38"/>
      <c r="D315" s="193" t="s">
        <v>143</v>
      </c>
      <c r="E315" s="38"/>
      <c r="F315" s="194" t="s">
        <v>308</v>
      </c>
      <c r="G315" s="38"/>
      <c r="H315" s="38"/>
      <c r="I315" s="195"/>
      <c r="J315" s="38"/>
      <c r="K315" s="38"/>
      <c r="L315" s="39"/>
      <c r="M315" s="196"/>
      <c r="N315" s="197"/>
      <c r="O315" s="77"/>
      <c r="P315" s="77"/>
      <c r="Q315" s="77"/>
      <c r="R315" s="77"/>
      <c r="S315" s="77"/>
      <c r="T315" s="78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9" t="s">
        <v>143</v>
      </c>
      <c r="AU315" s="19" t="s">
        <v>85</v>
      </c>
    </row>
    <row r="316" s="13" customFormat="1">
      <c r="A316" s="13"/>
      <c r="B316" s="198"/>
      <c r="C316" s="13"/>
      <c r="D316" s="193" t="s">
        <v>145</v>
      </c>
      <c r="E316" s="199" t="s">
        <v>1</v>
      </c>
      <c r="F316" s="200" t="s">
        <v>309</v>
      </c>
      <c r="G316" s="13"/>
      <c r="H316" s="199" t="s">
        <v>1</v>
      </c>
      <c r="I316" s="201"/>
      <c r="J316" s="13"/>
      <c r="K316" s="13"/>
      <c r="L316" s="198"/>
      <c r="M316" s="202"/>
      <c r="N316" s="203"/>
      <c r="O316" s="203"/>
      <c r="P316" s="203"/>
      <c r="Q316" s="203"/>
      <c r="R316" s="203"/>
      <c r="S316" s="203"/>
      <c r="T316" s="20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199" t="s">
        <v>145</v>
      </c>
      <c r="AU316" s="199" t="s">
        <v>85</v>
      </c>
      <c r="AV316" s="13" t="s">
        <v>83</v>
      </c>
      <c r="AW316" s="13" t="s">
        <v>32</v>
      </c>
      <c r="AX316" s="13" t="s">
        <v>76</v>
      </c>
      <c r="AY316" s="199" t="s">
        <v>134</v>
      </c>
    </row>
    <row r="317" s="13" customFormat="1">
      <c r="A317" s="13"/>
      <c r="B317" s="198"/>
      <c r="C317" s="13"/>
      <c r="D317" s="193" t="s">
        <v>145</v>
      </c>
      <c r="E317" s="199" t="s">
        <v>1</v>
      </c>
      <c r="F317" s="200" t="s">
        <v>147</v>
      </c>
      <c r="G317" s="13"/>
      <c r="H317" s="199" t="s">
        <v>1</v>
      </c>
      <c r="I317" s="201"/>
      <c r="J317" s="13"/>
      <c r="K317" s="13"/>
      <c r="L317" s="198"/>
      <c r="M317" s="202"/>
      <c r="N317" s="203"/>
      <c r="O317" s="203"/>
      <c r="P317" s="203"/>
      <c r="Q317" s="203"/>
      <c r="R317" s="203"/>
      <c r="S317" s="203"/>
      <c r="T317" s="20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199" t="s">
        <v>145</v>
      </c>
      <c r="AU317" s="199" t="s">
        <v>85</v>
      </c>
      <c r="AV317" s="13" t="s">
        <v>83</v>
      </c>
      <c r="AW317" s="13" t="s">
        <v>32</v>
      </c>
      <c r="AX317" s="13" t="s">
        <v>76</v>
      </c>
      <c r="AY317" s="199" t="s">
        <v>134</v>
      </c>
    </row>
    <row r="318" s="14" customFormat="1">
      <c r="A318" s="14"/>
      <c r="B318" s="205"/>
      <c r="C318" s="14"/>
      <c r="D318" s="193" t="s">
        <v>145</v>
      </c>
      <c r="E318" s="206" t="s">
        <v>1</v>
      </c>
      <c r="F318" s="207" t="s">
        <v>228</v>
      </c>
      <c r="G318" s="14"/>
      <c r="H318" s="208">
        <v>167.75</v>
      </c>
      <c r="I318" s="209"/>
      <c r="J318" s="14"/>
      <c r="K318" s="14"/>
      <c r="L318" s="205"/>
      <c r="M318" s="210"/>
      <c r="N318" s="211"/>
      <c r="O318" s="211"/>
      <c r="P318" s="211"/>
      <c r="Q318" s="211"/>
      <c r="R318" s="211"/>
      <c r="S318" s="211"/>
      <c r="T318" s="212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06" t="s">
        <v>145</v>
      </c>
      <c r="AU318" s="206" t="s">
        <v>85</v>
      </c>
      <c r="AV318" s="14" t="s">
        <v>85</v>
      </c>
      <c r="AW318" s="14" t="s">
        <v>32</v>
      </c>
      <c r="AX318" s="14" t="s">
        <v>76</v>
      </c>
      <c r="AY318" s="206" t="s">
        <v>134</v>
      </c>
    </row>
    <row r="319" s="15" customFormat="1">
      <c r="A319" s="15"/>
      <c r="B319" s="213"/>
      <c r="C319" s="15"/>
      <c r="D319" s="193" t="s">
        <v>145</v>
      </c>
      <c r="E319" s="214" t="s">
        <v>1</v>
      </c>
      <c r="F319" s="215" t="s">
        <v>149</v>
      </c>
      <c r="G319" s="15"/>
      <c r="H319" s="216">
        <v>167.75</v>
      </c>
      <c r="I319" s="217"/>
      <c r="J319" s="15"/>
      <c r="K319" s="15"/>
      <c r="L319" s="213"/>
      <c r="M319" s="218"/>
      <c r="N319" s="219"/>
      <c r="O319" s="219"/>
      <c r="P319" s="219"/>
      <c r="Q319" s="219"/>
      <c r="R319" s="219"/>
      <c r="S319" s="219"/>
      <c r="T319" s="220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14" t="s">
        <v>145</v>
      </c>
      <c r="AU319" s="214" t="s">
        <v>85</v>
      </c>
      <c r="AV319" s="15" t="s">
        <v>150</v>
      </c>
      <c r="AW319" s="15" t="s">
        <v>32</v>
      </c>
      <c r="AX319" s="15" t="s">
        <v>76</v>
      </c>
      <c r="AY319" s="214" t="s">
        <v>134</v>
      </c>
    </row>
    <row r="320" s="16" customFormat="1">
      <c r="A320" s="16"/>
      <c r="B320" s="221"/>
      <c r="C320" s="16"/>
      <c r="D320" s="193" t="s">
        <v>145</v>
      </c>
      <c r="E320" s="222" t="s">
        <v>1</v>
      </c>
      <c r="F320" s="223" t="s">
        <v>151</v>
      </c>
      <c r="G320" s="16"/>
      <c r="H320" s="224">
        <v>167.75</v>
      </c>
      <c r="I320" s="225"/>
      <c r="J320" s="16"/>
      <c r="K320" s="16"/>
      <c r="L320" s="221"/>
      <c r="M320" s="226"/>
      <c r="N320" s="227"/>
      <c r="O320" s="227"/>
      <c r="P320" s="227"/>
      <c r="Q320" s="227"/>
      <c r="R320" s="227"/>
      <c r="S320" s="227"/>
      <c r="T320" s="228"/>
      <c r="U320" s="16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T320" s="222" t="s">
        <v>145</v>
      </c>
      <c r="AU320" s="222" t="s">
        <v>85</v>
      </c>
      <c r="AV320" s="16" t="s">
        <v>141</v>
      </c>
      <c r="AW320" s="16" t="s">
        <v>32</v>
      </c>
      <c r="AX320" s="16" t="s">
        <v>83</v>
      </c>
      <c r="AY320" s="222" t="s">
        <v>134</v>
      </c>
    </row>
    <row r="321" s="2" customFormat="1" ht="21.75" customHeight="1">
      <c r="A321" s="38"/>
      <c r="B321" s="179"/>
      <c r="C321" s="180" t="s">
        <v>310</v>
      </c>
      <c r="D321" s="180" t="s">
        <v>136</v>
      </c>
      <c r="E321" s="181" t="s">
        <v>311</v>
      </c>
      <c r="F321" s="182" t="s">
        <v>312</v>
      </c>
      <c r="G321" s="183" t="s">
        <v>201</v>
      </c>
      <c r="H321" s="184">
        <v>15097.5</v>
      </c>
      <c r="I321" s="185"/>
      <c r="J321" s="186">
        <f>ROUND(I321*H321,2)</f>
        <v>0</v>
      </c>
      <c r="K321" s="182" t="s">
        <v>140</v>
      </c>
      <c r="L321" s="39"/>
      <c r="M321" s="187" t="s">
        <v>1</v>
      </c>
      <c r="N321" s="188" t="s">
        <v>41</v>
      </c>
      <c r="O321" s="77"/>
      <c r="P321" s="189">
        <f>O321*H321</f>
        <v>0</v>
      </c>
      <c r="Q321" s="189">
        <v>0</v>
      </c>
      <c r="R321" s="189">
        <f>Q321*H321</f>
        <v>0</v>
      </c>
      <c r="S321" s="189">
        <v>0</v>
      </c>
      <c r="T321" s="19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191" t="s">
        <v>141</v>
      </c>
      <c r="AT321" s="191" t="s">
        <v>136</v>
      </c>
      <c r="AU321" s="191" t="s">
        <v>85</v>
      </c>
      <c r="AY321" s="19" t="s">
        <v>134</v>
      </c>
      <c r="BE321" s="192">
        <f>IF(N321="základní",J321,0)</f>
        <v>0</v>
      </c>
      <c r="BF321" s="192">
        <f>IF(N321="snížená",J321,0)</f>
        <v>0</v>
      </c>
      <c r="BG321" s="192">
        <f>IF(N321="zákl. přenesená",J321,0)</f>
        <v>0</v>
      </c>
      <c r="BH321" s="192">
        <f>IF(N321="sníž. přenesená",J321,0)</f>
        <v>0</v>
      </c>
      <c r="BI321" s="192">
        <f>IF(N321="nulová",J321,0)</f>
        <v>0</v>
      </c>
      <c r="BJ321" s="19" t="s">
        <v>83</v>
      </c>
      <c r="BK321" s="192">
        <f>ROUND(I321*H321,2)</f>
        <v>0</v>
      </c>
      <c r="BL321" s="19" t="s">
        <v>141</v>
      </c>
      <c r="BM321" s="191" t="s">
        <v>313</v>
      </c>
    </row>
    <row r="322" s="2" customFormat="1">
      <c r="A322" s="38"/>
      <c r="B322" s="39"/>
      <c r="C322" s="38"/>
      <c r="D322" s="193" t="s">
        <v>143</v>
      </c>
      <c r="E322" s="38"/>
      <c r="F322" s="194" t="s">
        <v>314</v>
      </c>
      <c r="G322" s="38"/>
      <c r="H322" s="38"/>
      <c r="I322" s="195"/>
      <c r="J322" s="38"/>
      <c r="K322" s="38"/>
      <c r="L322" s="39"/>
      <c r="M322" s="196"/>
      <c r="N322" s="197"/>
      <c r="O322" s="77"/>
      <c r="P322" s="77"/>
      <c r="Q322" s="77"/>
      <c r="R322" s="77"/>
      <c r="S322" s="77"/>
      <c r="T322" s="7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9" t="s">
        <v>143</v>
      </c>
      <c r="AU322" s="19" t="s">
        <v>85</v>
      </c>
    </row>
    <row r="323" s="13" customFormat="1">
      <c r="A323" s="13"/>
      <c r="B323" s="198"/>
      <c r="C323" s="13"/>
      <c r="D323" s="193" t="s">
        <v>145</v>
      </c>
      <c r="E323" s="199" t="s">
        <v>1</v>
      </c>
      <c r="F323" s="200" t="s">
        <v>315</v>
      </c>
      <c r="G323" s="13"/>
      <c r="H323" s="199" t="s">
        <v>1</v>
      </c>
      <c r="I323" s="201"/>
      <c r="J323" s="13"/>
      <c r="K323" s="13"/>
      <c r="L323" s="198"/>
      <c r="M323" s="202"/>
      <c r="N323" s="203"/>
      <c r="O323" s="203"/>
      <c r="P323" s="203"/>
      <c r="Q323" s="203"/>
      <c r="R323" s="203"/>
      <c r="S323" s="203"/>
      <c r="T323" s="20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199" t="s">
        <v>145</v>
      </c>
      <c r="AU323" s="199" t="s">
        <v>85</v>
      </c>
      <c r="AV323" s="13" t="s">
        <v>83</v>
      </c>
      <c r="AW323" s="13" t="s">
        <v>32</v>
      </c>
      <c r="AX323" s="13" t="s">
        <v>76</v>
      </c>
      <c r="AY323" s="199" t="s">
        <v>134</v>
      </c>
    </row>
    <row r="324" s="14" customFormat="1">
      <c r="A324" s="14"/>
      <c r="B324" s="205"/>
      <c r="C324" s="14"/>
      <c r="D324" s="193" t="s">
        <v>145</v>
      </c>
      <c r="E324" s="206" t="s">
        <v>1</v>
      </c>
      <c r="F324" s="207" t="s">
        <v>297</v>
      </c>
      <c r="G324" s="14"/>
      <c r="H324" s="208">
        <v>15097.5</v>
      </c>
      <c r="I324" s="209"/>
      <c r="J324" s="14"/>
      <c r="K324" s="14"/>
      <c r="L324" s="205"/>
      <c r="M324" s="210"/>
      <c r="N324" s="211"/>
      <c r="O324" s="211"/>
      <c r="P324" s="211"/>
      <c r="Q324" s="211"/>
      <c r="R324" s="211"/>
      <c r="S324" s="211"/>
      <c r="T324" s="21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06" t="s">
        <v>145</v>
      </c>
      <c r="AU324" s="206" t="s">
        <v>85</v>
      </c>
      <c r="AV324" s="14" t="s">
        <v>85</v>
      </c>
      <c r="AW324" s="14" t="s">
        <v>32</v>
      </c>
      <c r="AX324" s="14" t="s">
        <v>76</v>
      </c>
      <c r="AY324" s="206" t="s">
        <v>134</v>
      </c>
    </row>
    <row r="325" s="15" customFormat="1">
      <c r="A325" s="15"/>
      <c r="B325" s="213"/>
      <c r="C325" s="15"/>
      <c r="D325" s="193" t="s">
        <v>145</v>
      </c>
      <c r="E325" s="214" t="s">
        <v>1</v>
      </c>
      <c r="F325" s="215" t="s">
        <v>149</v>
      </c>
      <c r="G325" s="15"/>
      <c r="H325" s="216">
        <v>15097.5</v>
      </c>
      <c r="I325" s="217"/>
      <c r="J325" s="15"/>
      <c r="K325" s="15"/>
      <c r="L325" s="213"/>
      <c r="M325" s="218"/>
      <c r="N325" s="219"/>
      <c r="O325" s="219"/>
      <c r="P325" s="219"/>
      <c r="Q325" s="219"/>
      <c r="R325" s="219"/>
      <c r="S325" s="219"/>
      <c r="T325" s="22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14" t="s">
        <v>145</v>
      </c>
      <c r="AU325" s="214" t="s">
        <v>85</v>
      </c>
      <c r="AV325" s="15" t="s">
        <v>150</v>
      </c>
      <c r="AW325" s="15" t="s">
        <v>32</v>
      </c>
      <c r="AX325" s="15" t="s">
        <v>76</v>
      </c>
      <c r="AY325" s="214" t="s">
        <v>134</v>
      </c>
    </row>
    <row r="326" s="16" customFormat="1">
      <c r="A326" s="16"/>
      <c r="B326" s="221"/>
      <c r="C326" s="16"/>
      <c r="D326" s="193" t="s">
        <v>145</v>
      </c>
      <c r="E326" s="222" t="s">
        <v>1</v>
      </c>
      <c r="F326" s="223" t="s">
        <v>151</v>
      </c>
      <c r="G326" s="16"/>
      <c r="H326" s="224">
        <v>15097.5</v>
      </c>
      <c r="I326" s="225"/>
      <c r="J326" s="16"/>
      <c r="K326" s="16"/>
      <c r="L326" s="221"/>
      <c r="M326" s="226"/>
      <c r="N326" s="227"/>
      <c r="O326" s="227"/>
      <c r="P326" s="227"/>
      <c r="Q326" s="227"/>
      <c r="R326" s="227"/>
      <c r="S326" s="227"/>
      <c r="T326" s="228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22" t="s">
        <v>145</v>
      </c>
      <c r="AU326" s="222" t="s">
        <v>85</v>
      </c>
      <c r="AV326" s="16" t="s">
        <v>141</v>
      </c>
      <c r="AW326" s="16" t="s">
        <v>32</v>
      </c>
      <c r="AX326" s="16" t="s">
        <v>83</v>
      </c>
      <c r="AY326" s="222" t="s">
        <v>134</v>
      </c>
    </row>
    <row r="327" s="2" customFormat="1" ht="21.75" customHeight="1">
      <c r="A327" s="38"/>
      <c r="B327" s="179"/>
      <c r="C327" s="180" t="s">
        <v>316</v>
      </c>
      <c r="D327" s="180" t="s">
        <v>136</v>
      </c>
      <c r="E327" s="181" t="s">
        <v>317</v>
      </c>
      <c r="F327" s="182" t="s">
        <v>318</v>
      </c>
      <c r="G327" s="183" t="s">
        <v>201</v>
      </c>
      <c r="H327" s="184">
        <v>167.75</v>
      </c>
      <c r="I327" s="185"/>
      <c r="J327" s="186">
        <f>ROUND(I327*H327,2)</f>
        <v>0</v>
      </c>
      <c r="K327" s="182" t="s">
        <v>140</v>
      </c>
      <c r="L327" s="39"/>
      <c r="M327" s="187" t="s">
        <v>1</v>
      </c>
      <c r="N327" s="188" t="s">
        <v>41</v>
      </c>
      <c r="O327" s="77"/>
      <c r="P327" s="189">
        <f>O327*H327</f>
        <v>0</v>
      </c>
      <c r="Q327" s="189">
        <v>0</v>
      </c>
      <c r="R327" s="189">
        <f>Q327*H327</f>
        <v>0</v>
      </c>
      <c r="S327" s="189">
        <v>0</v>
      </c>
      <c r="T327" s="19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191" t="s">
        <v>141</v>
      </c>
      <c r="AT327" s="191" t="s">
        <v>136</v>
      </c>
      <c r="AU327" s="191" t="s">
        <v>85</v>
      </c>
      <c r="AY327" s="19" t="s">
        <v>134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9" t="s">
        <v>83</v>
      </c>
      <c r="BK327" s="192">
        <f>ROUND(I327*H327,2)</f>
        <v>0</v>
      </c>
      <c r="BL327" s="19" t="s">
        <v>141</v>
      </c>
      <c r="BM327" s="191" t="s">
        <v>319</v>
      </c>
    </row>
    <row r="328" s="2" customFormat="1">
      <c r="A328" s="38"/>
      <c r="B328" s="39"/>
      <c r="C328" s="38"/>
      <c r="D328" s="193" t="s">
        <v>143</v>
      </c>
      <c r="E328" s="38"/>
      <c r="F328" s="194" t="s">
        <v>320</v>
      </c>
      <c r="G328" s="38"/>
      <c r="H328" s="38"/>
      <c r="I328" s="195"/>
      <c r="J328" s="38"/>
      <c r="K328" s="38"/>
      <c r="L328" s="39"/>
      <c r="M328" s="196"/>
      <c r="N328" s="197"/>
      <c r="O328" s="77"/>
      <c r="P328" s="77"/>
      <c r="Q328" s="77"/>
      <c r="R328" s="77"/>
      <c r="S328" s="77"/>
      <c r="T328" s="78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9" t="s">
        <v>143</v>
      </c>
      <c r="AU328" s="19" t="s">
        <v>85</v>
      </c>
    </row>
    <row r="329" s="13" customFormat="1">
      <c r="A329" s="13"/>
      <c r="B329" s="198"/>
      <c r="C329" s="13"/>
      <c r="D329" s="193" t="s">
        <v>145</v>
      </c>
      <c r="E329" s="199" t="s">
        <v>1</v>
      </c>
      <c r="F329" s="200" t="s">
        <v>321</v>
      </c>
      <c r="G329" s="13"/>
      <c r="H329" s="199" t="s">
        <v>1</v>
      </c>
      <c r="I329" s="201"/>
      <c r="J329" s="13"/>
      <c r="K329" s="13"/>
      <c r="L329" s="198"/>
      <c r="M329" s="202"/>
      <c r="N329" s="203"/>
      <c r="O329" s="203"/>
      <c r="P329" s="203"/>
      <c r="Q329" s="203"/>
      <c r="R329" s="203"/>
      <c r="S329" s="203"/>
      <c r="T329" s="20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199" t="s">
        <v>145</v>
      </c>
      <c r="AU329" s="199" t="s">
        <v>85</v>
      </c>
      <c r="AV329" s="13" t="s">
        <v>83</v>
      </c>
      <c r="AW329" s="13" t="s">
        <v>32</v>
      </c>
      <c r="AX329" s="13" t="s">
        <v>76</v>
      </c>
      <c r="AY329" s="199" t="s">
        <v>134</v>
      </c>
    </row>
    <row r="330" s="13" customFormat="1">
      <c r="A330" s="13"/>
      <c r="B330" s="198"/>
      <c r="C330" s="13"/>
      <c r="D330" s="193" t="s">
        <v>145</v>
      </c>
      <c r="E330" s="199" t="s">
        <v>1</v>
      </c>
      <c r="F330" s="200" t="s">
        <v>147</v>
      </c>
      <c r="G330" s="13"/>
      <c r="H330" s="199" t="s">
        <v>1</v>
      </c>
      <c r="I330" s="201"/>
      <c r="J330" s="13"/>
      <c r="K330" s="13"/>
      <c r="L330" s="198"/>
      <c r="M330" s="202"/>
      <c r="N330" s="203"/>
      <c r="O330" s="203"/>
      <c r="P330" s="203"/>
      <c r="Q330" s="203"/>
      <c r="R330" s="203"/>
      <c r="S330" s="203"/>
      <c r="T330" s="20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199" t="s">
        <v>145</v>
      </c>
      <c r="AU330" s="199" t="s">
        <v>85</v>
      </c>
      <c r="AV330" s="13" t="s">
        <v>83</v>
      </c>
      <c r="AW330" s="13" t="s">
        <v>32</v>
      </c>
      <c r="AX330" s="13" t="s">
        <v>76</v>
      </c>
      <c r="AY330" s="199" t="s">
        <v>134</v>
      </c>
    </row>
    <row r="331" s="14" customFormat="1">
      <c r="A331" s="14"/>
      <c r="B331" s="205"/>
      <c r="C331" s="14"/>
      <c r="D331" s="193" t="s">
        <v>145</v>
      </c>
      <c r="E331" s="206" t="s">
        <v>1</v>
      </c>
      <c r="F331" s="207" t="s">
        <v>228</v>
      </c>
      <c r="G331" s="14"/>
      <c r="H331" s="208">
        <v>167.75</v>
      </c>
      <c r="I331" s="209"/>
      <c r="J331" s="14"/>
      <c r="K331" s="14"/>
      <c r="L331" s="205"/>
      <c r="M331" s="210"/>
      <c r="N331" s="211"/>
      <c r="O331" s="211"/>
      <c r="P331" s="211"/>
      <c r="Q331" s="211"/>
      <c r="R331" s="211"/>
      <c r="S331" s="211"/>
      <c r="T331" s="21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06" t="s">
        <v>145</v>
      </c>
      <c r="AU331" s="206" t="s">
        <v>85</v>
      </c>
      <c r="AV331" s="14" t="s">
        <v>85</v>
      </c>
      <c r="AW331" s="14" t="s">
        <v>32</v>
      </c>
      <c r="AX331" s="14" t="s">
        <v>76</v>
      </c>
      <c r="AY331" s="206" t="s">
        <v>134</v>
      </c>
    </row>
    <row r="332" s="15" customFormat="1">
      <c r="A332" s="15"/>
      <c r="B332" s="213"/>
      <c r="C332" s="15"/>
      <c r="D332" s="193" t="s">
        <v>145</v>
      </c>
      <c r="E332" s="214" t="s">
        <v>1</v>
      </c>
      <c r="F332" s="215" t="s">
        <v>149</v>
      </c>
      <c r="G332" s="15"/>
      <c r="H332" s="216">
        <v>167.75</v>
      </c>
      <c r="I332" s="217"/>
      <c r="J332" s="15"/>
      <c r="K332" s="15"/>
      <c r="L332" s="213"/>
      <c r="M332" s="218"/>
      <c r="N332" s="219"/>
      <c r="O332" s="219"/>
      <c r="P332" s="219"/>
      <c r="Q332" s="219"/>
      <c r="R332" s="219"/>
      <c r="S332" s="219"/>
      <c r="T332" s="220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14" t="s">
        <v>145</v>
      </c>
      <c r="AU332" s="214" t="s">
        <v>85</v>
      </c>
      <c r="AV332" s="15" t="s">
        <v>150</v>
      </c>
      <c r="AW332" s="15" t="s">
        <v>32</v>
      </c>
      <c r="AX332" s="15" t="s">
        <v>76</v>
      </c>
      <c r="AY332" s="214" t="s">
        <v>134</v>
      </c>
    </row>
    <row r="333" s="16" customFormat="1">
      <c r="A333" s="16"/>
      <c r="B333" s="221"/>
      <c r="C333" s="16"/>
      <c r="D333" s="193" t="s">
        <v>145</v>
      </c>
      <c r="E333" s="222" t="s">
        <v>1</v>
      </c>
      <c r="F333" s="223" t="s">
        <v>151</v>
      </c>
      <c r="G333" s="16"/>
      <c r="H333" s="224">
        <v>167.75</v>
      </c>
      <c r="I333" s="225"/>
      <c r="J333" s="16"/>
      <c r="K333" s="16"/>
      <c r="L333" s="221"/>
      <c r="M333" s="226"/>
      <c r="N333" s="227"/>
      <c r="O333" s="227"/>
      <c r="P333" s="227"/>
      <c r="Q333" s="227"/>
      <c r="R333" s="227"/>
      <c r="S333" s="227"/>
      <c r="T333" s="228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T333" s="222" t="s">
        <v>145</v>
      </c>
      <c r="AU333" s="222" t="s">
        <v>85</v>
      </c>
      <c r="AV333" s="16" t="s">
        <v>141</v>
      </c>
      <c r="AW333" s="16" t="s">
        <v>32</v>
      </c>
      <c r="AX333" s="16" t="s">
        <v>83</v>
      </c>
      <c r="AY333" s="222" t="s">
        <v>134</v>
      </c>
    </row>
    <row r="334" s="2" customFormat="1">
      <c r="A334" s="38"/>
      <c r="B334" s="179"/>
      <c r="C334" s="180" t="s">
        <v>322</v>
      </c>
      <c r="D334" s="180" t="s">
        <v>136</v>
      </c>
      <c r="E334" s="181" t="s">
        <v>323</v>
      </c>
      <c r="F334" s="182" t="s">
        <v>324</v>
      </c>
      <c r="G334" s="183" t="s">
        <v>201</v>
      </c>
      <c r="H334" s="184">
        <v>106.5</v>
      </c>
      <c r="I334" s="185"/>
      <c r="J334" s="186">
        <f>ROUND(I334*H334,2)</f>
        <v>0</v>
      </c>
      <c r="K334" s="182" t="s">
        <v>140</v>
      </c>
      <c r="L334" s="39"/>
      <c r="M334" s="187" t="s">
        <v>1</v>
      </c>
      <c r="N334" s="188" t="s">
        <v>41</v>
      </c>
      <c r="O334" s="77"/>
      <c r="P334" s="189">
        <f>O334*H334</f>
        <v>0</v>
      </c>
      <c r="Q334" s="189">
        <v>0</v>
      </c>
      <c r="R334" s="189">
        <f>Q334*H334</f>
        <v>0</v>
      </c>
      <c r="S334" s="189">
        <v>0.27500000000000002</v>
      </c>
      <c r="T334" s="190">
        <f>S334*H334</f>
        <v>29.287500000000001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191" t="s">
        <v>141</v>
      </c>
      <c r="AT334" s="191" t="s">
        <v>136</v>
      </c>
      <c r="AU334" s="191" t="s">
        <v>85</v>
      </c>
      <c r="AY334" s="19" t="s">
        <v>134</v>
      </c>
      <c r="BE334" s="192">
        <f>IF(N334="základní",J334,0)</f>
        <v>0</v>
      </c>
      <c r="BF334" s="192">
        <f>IF(N334="snížená",J334,0)</f>
        <v>0</v>
      </c>
      <c r="BG334" s="192">
        <f>IF(N334="zákl. přenesená",J334,0)</f>
        <v>0</v>
      </c>
      <c r="BH334" s="192">
        <f>IF(N334="sníž. přenesená",J334,0)</f>
        <v>0</v>
      </c>
      <c r="BI334" s="192">
        <f>IF(N334="nulová",J334,0)</f>
        <v>0</v>
      </c>
      <c r="BJ334" s="19" t="s">
        <v>83</v>
      </c>
      <c r="BK334" s="192">
        <f>ROUND(I334*H334,2)</f>
        <v>0</v>
      </c>
      <c r="BL334" s="19" t="s">
        <v>141</v>
      </c>
      <c r="BM334" s="191" t="s">
        <v>325</v>
      </c>
    </row>
    <row r="335" s="2" customFormat="1">
      <c r="A335" s="38"/>
      <c r="B335" s="39"/>
      <c r="C335" s="38"/>
      <c r="D335" s="193" t="s">
        <v>143</v>
      </c>
      <c r="E335" s="38"/>
      <c r="F335" s="194" t="s">
        <v>326</v>
      </c>
      <c r="G335" s="38"/>
      <c r="H335" s="38"/>
      <c r="I335" s="195"/>
      <c r="J335" s="38"/>
      <c r="K335" s="38"/>
      <c r="L335" s="39"/>
      <c r="M335" s="196"/>
      <c r="N335" s="197"/>
      <c r="O335" s="77"/>
      <c r="P335" s="77"/>
      <c r="Q335" s="77"/>
      <c r="R335" s="77"/>
      <c r="S335" s="77"/>
      <c r="T335" s="78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9" t="s">
        <v>143</v>
      </c>
      <c r="AU335" s="19" t="s">
        <v>85</v>
      </c>
    </row>
    <row r="336" s="13" customFormat="1">
      <c r="A336" s="13"/>
      <c r="B336" s="198"/>
      <c r="C336" s="13"/>
      <c r="D336" s="193" t="s">
        <v>145</v>
      </c>
      <c r="E336" s="199" t="s">
        <v>1</v>
      </c>
      <c r="F336" s="200" t="s">
        <v>327</v>
      </c>
      <c r="G336" s="13"/>
      <c r="H336" s="199" t="s">
        <v>1</v>
      </c>
      <c r="I336" s="201"/>
      <c r="J336" s="13"/>
      <c r="K336" s="13"/>
      <c r="L336" s="198"/>
      <c r="M336" s="202"/>
      <c r="N336" s="203"/>
      <c r="O336" s="203"/>
      <c r="P336" s="203"/>
      <c r="Q336" s="203"/>
      <c r="R336" s="203"/>
      <c r="S336" s="203"/>
      <c r="T336" s="20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199" t="s">
        <v>145</v>
      </c>
      <c r="AU336" s="199" t="s">
        <v>85</v>
      </c>
      <c r="AV336" s="13" t="s">
        <v>83</v>
      </c>
      <c r="AW336" s="13" t="s">
        <v>32</v>
      </c>
      <c r="AX336" s="13" t="s">
        <v>76</v>
      </c>
      <c r="AY336" s="199" t="s">
        <v>134</v>
      </c>
    </row>
    <row r="337" s="13" customFormat="1">
      <c r="A337" s="13"/>
      <c r="B337" s="198"/>
      <c r="C337" s="13"/>
      <c r="D337" s="193" t="s">
        <v>145</v>
      </c>
      <c r="E337" s="199" t="s">
        <v>1</v>
      </c>
      <c r="F337" s="200" t="s">
        <v>227</v>
      </c>
      <c r="G337" s="13"/>
      <c r="H337" s="199" t="s">
        <v>1</v>
      </c>
      <c r="I337" s="201"/>
      <c r="J337" s="13"/>
      <c r="K337" s="13"/>
      <c r="L337" s="198"/>
      <c r="M337" s="202"/>
      <c r="N337" s="203"/>
      <c r="O337" s="203"/>
      <c r="P337" s="203"/>
      <c r="Q337" s="203"/>
      <c r="R337" s="203"/>
      <c r="S337" s="203"/>
      <c r="T337" s="20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199" t="s">
        <v>145</v>
      </c>
      <c r="AU337" s="199" t="s">
        <v>85</v>
      </c>
      <c r="AV337" s="13" t="s">
        <v>83</v>
      </c>
      <c r="AW337" s="13" t="s">
        <v>32</v>
      </c>
      <c r="AX337" s="13" t="s">
        <v>76</v>
      </c>
      <c r="AY337" s="199" t="s">
        <v>134</v>
      </c>
    </row>
    <row r="338" s="13" customFormat="1">
      <c r="A338" s="13"/>
      <c r="B338" s="198"/>
      <c r="C338" s="13"/>
      <c r="D338" s="193" t="s">
        <v>145</v>
      </c>
      <c r="E338" s="199" t="s">
        <v>1</v>
      </c>
      <c r="F338" s="200" t="s">
        <v>147</v>
      </c>
      <c r="G338" s="13"/>
      <c r="H338" s="199" t="s">
        <v>1</v>
      </c>
      <c r="I338" s="201"/>
      <c r="J338" s="13"/>
      <c r="K338" s="13"/>
      <c r="L338" s="198"/>
      <c r="M338" s="202"/>
      <c r="N338" s="203"/>
      <c r="O338" s="203"/>
      <c r="P338" s="203"/>
      <c r="Q338" s="203"/>
      <c r="R338" s="203"/>
      <c r="S338" s="203"/>
      <c r="T338" s="20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199" t="s">
        <v>145</v>
      </c>
      <c r="AU338" s="199" t="s">
        <v>85</v>
      </c>
      <c r="AV338" s="13" t="s">
        <v>83</v>
      </c>
      <c r="AW338" s="13" t="s">
        <v>32</v>
      </c>
      <c r="AX338" s="13" t="s">
        <v>76</v>
      </c>
      <c r="AY338" s="199" t="s">
        <v>134</v>
      </c>
    </row>
    <row r="339" s="14" customFormat="1">
      <c r="A339" s="14"/>
      <c r="B339" s="205"/>
      <c r="C339" s="14"/>
      <c r="D339" s="193" t="s">
        <v>145</v>
      </c>
      <c r="E339" s="206" t="s">
        <v>1</v>
      </c>
      <c r="F339" s="207" t="s">
        <v>328</v>
      </c>
      <c r="G339" s="14"/>
      <c r="H339" s="208">
        <v>3.5</v>
      </c>
      <c r="I339" s="209"/>
      <c r="J339" s="14"/>
      <c r="K339" s="14"/>
      <c r="L339" s="205"/>
      <c r="M339" s="210"/>
      <c r="N339" s="211"/>
      <c r="O339" s="211"/>
      <c r="P339" s="211"/>
      <c r="Q339" s="211"/>
      <c r="R339" s="211"/>
      <c r="S339" s="211"/>
      <c r="T339" s="21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06" t="s">
        <v>145</v>
      </c>
      <c r="AU339" s="206" t="s">
        <v>85</v>
      </c>
      <c r="AV339" s="14" t="s">
        <v>85</v>
      </c>
      <c r="AW339" s="14" t="s">
        <v>32</v>
      </c>
      <c r="AX339" s="14" t="s">
        <v>76</v>
      </c>
      <c r="AY339" s="206" t="s">
        <v>134</v>
      </c>
    </row>
    <row r="340" s="14" customFormat="1">
      <c r="A340" s="14"/>
      <c r="B340" s="205"/>
      <c r="C340" s="14"/>
      <c r="D340" s="193" t="s">
        <v>145</v>
      </c>
      <c r="E340" s="206" t="s">
        <v>1</v>
      </c>
      <c r="F340" s="207" t="s">
        <v>329</v>
      </c>
      <c r="G340" s="14"/>
      <c r="H340" s="208">
        <v>64.5</v>
      </c>
      <c r="I340" s="209"/>
      <c r="J340" s="14"/>
      <c r="K340" s="14"/>
      <c r="L340" s="205"/>
      <c r="M340" s="210"/>
      <c r="N340" s="211"/>
      <c r="O340" s="211"/>
      <c r="P340" s="211"/>
      <c r="Q340" s="211"/>
      <c r="R340" s="211"/>
      <c r="S340" s="211"/>
      <c r="T340" s="21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06" t="s">
        <v>145</v>
      </c>
      <c r="AU340" s="206" t="s">
        <v>85</v>
      </c>
      <c r="AV340" s="14" t="s">
        <v>85</v>
      </c>
      <c r="AW340" s="14" t="s">
        <v>32</v>
      </c>
      <c r="AX340" s="14" t="s">
        <v>76</v>
      </c>
      <c r="AY340" s="206" t="s">
        <v>134</v>
      </c>
    </row>
    <row r="341" s="14" customFormat="1">
      <c r="A341" s="14"/>
      <c r="B341" s="205"/>
      <c r="C341" s="14"/>
      <c r="D341" s="193" t="s">
        <v>145</v>
      </c>
      <c r="E341" s="206" t="s">
        <v>1</v>
      </c>
      <c r="F341" s="207" t="s">
        <v>330</v>
      </c>
      <c r="G341" s="14"/>
      <c r="H341" s="208">
        <v>2.5</v>
      </c>
      <c r="I341" s="209"/>
      <c r="J341" s="14"/>
      <c r="K341" s="14"/>
      <c r="L341" s="205"/>
      <c r="M341" s="210"/>
      <c r="N341" s="211"/>
      <c r="O341" s="211"/>
      <c r="P341" s="211"/>
      <c r="Q341" s="211"/>
      <c r="R341" s="211"/>
      <c r="S341" s="211"/>
      <c r="T341" s="21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06" t="s">
        <v>145</v>
      </c>
      <c r="AU341" s="206" t="s">
        <v>85</v>
      </c>
      <c r="AV341" s="14" t="s">
        <v>85</v>
      </c>
      <c r="AW341" s="14" t="s">
        <v>32</v>
      </c>
      <c r="AX341" s="14" t="s">
        <v>76</v>
      </c>
      <c r="AY341" s="206" t="s">
        <v>134</v>
      </c>
    </row>
    <row r="342" s="14" customFormat="1">
      <c r="A342" s="14"/>
      <c r="B342" s="205"/>
      <c r="C342" s="14"/>
      <c r="D342" s="193" t="s">
        <v>145</v>
      </c>
      <c r="E342" s="206" t="s">
        <v>1</v>
      </c>
      <c r="F342" s="207" t="s">
        <v>331</v>
      </c>
      <c r="G342" s="14"/>
      <c r="H342" s="208">
        <v>13.5</v>
      </c>
      <c r="I342" s="209"/>
      <c r="J342" s="14"/>
      <c r="K342" s="14"/>
      <c r="L342" s="205"/>
      <c r="M342" s="210"/>
      <c r="N342" s="211"/>
      <c r="O342" s="211"/>
      <c r="P342" s="211"/>
      <c r="Q342" s="211"/>
      <c r="R342" s="211"/>
      <c r="S342" s="211"/>
      <c r="T342" s="21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06" t="s">
        <v>145</v>
      </c>
      <c r="AU342" s="206" t="s">
        <v>85</v>
      </c>
      <c r="AV342" s="14" t="s">
        <v>85</v>
      </c>
      <c r="AW342" s="14" t="s">
        <v>32</v>
      </c>
      <c r="AX342" s="14" t="s">
        <v>76</v>
      </c>
      <c r="AY342" s="206" t="s">
        <v>134</v>
      </c>
    </row>
    <row r="343" s="14" customFormat="1">
      <c r="A343" s="14"/>
      <c r="B343" s="205"/>
      <c r="C343" s="14"/>
      <c r="D343" s="193" t="s">
        <v>145</v>
      </c>
      <c r="E343" s="206" t="s">
        <v>1</v>
      </c>
      <c r="F343" s="207" t="s">
        <v>332</v>
      </c>
      <c r="G343" s="14"/>
      <c r="H343" s="208">
        <v>22.5</v>
      </c>
      <c r="I343" s="209"/>
      <c r="J343" s="14"/>
      <c r="K343" s="14"/>
      <c r="L343" s="205"/>
      <c r="M343" s="210"/>
      <c r="N343" s="211"/>
      <c r="O343" s="211"/>
      <c r="P343" s="211"/>
      <c r="Q343" s="211"/>
      <c r="R343" s="211"/>
      <c r="S343" s="211"/>
      <c r="T343" s="21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06" t="s">
        <v>145</v>
      </c>
      <c r="AU343" s="206" t="s">
        <v>85</v>
      </c>
      <c r="AV343" s="14" t="s">
        <v>85</v>
      </c>
      <c r="AW343" s="14" t="s">
        <v>32</v>
      </c>
      <c r="AX343" s="14" t="s">
        <v>76</v>
      </c>
      <c r="AY343" s="206" t="s">
        <v>134</v>
      </c>
    </row>
    <row r="344" s="15" customFormat="1">
      <c r="A344" s="15"/>
      <c r="B344" s="213"/>
      <c r="C344" s="15"/>
      <c r="D344" s="193" t="s">
        <v>145</v>
      </c>
      <c r="E344" s="214" t="s">
        <v>1</v>
      </c>
      <c r="F344" s="215" t="s">
        <v>149</v>
      </c>
      <c r="G344" s="15"/>
      <c r="H344" s="216">
        <v>106.5</v>
      </c>
      <c r="I344" s="217"/>
      <c r="J344" s="15"/>
      <c r="K344" s="15"/>
      <c r="L344" s="213"/>
      <c r="M344" s="218"/>
      <c r="N344" s="219"/>
      <c r="O344" s="219"/>
      <c r="P344" s="219"/>
      <c r="Q344" s="219"/>
      <c r="R344" s="219"/>
      <c r="S344" s="219"/>
      <c r="T344" s="220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14" t="s">
        <v>145</v>
      </c>
      <c r="AU344" s="214" t="s">
        <v>85</v>
      </c>
      <c r="AV344" s="15" t="s">
        <v>150</v>
      </c>
      <c r="AW344" s="15" t="s">
        <v>32</v>
      </c>
      <c r="AX344" s="15" t="s">
        <v>76</v>
      </c>
      <c r="AY344" s="214" t="s">
        <v>134</v>
      </c>
    </row>
    <row r="345" s="16" customFormat="1">
      <c r="A345" s="16"/>
      <c r="B345" s="221"/>
      <c r="C345" s="16"/>
      <c r="D345" s="193" t="s">
        <v>145</v>
      </c>
      <c r="E345" s="222" t="s">
        <v>1</v>
      </c>
      <c r="F345" s="223" t="s">
        <v>151</v>
      </c>
      <c r="G345" s="16"/>
      <c r="H345" s="224">
        <v>106.5</v>
      </c>
      <c r="I345" s="225"/>
      <c r="J345" s="16"/>
      <c r="K345" s="16"/>
      <c r="L345" s="221"/>
      <c r="M345" s="226"/>
      <c r="N345" s="227"/>
      <c r="O345" s="227"/>
      <c r="P345" s="227"/>
      <c r="Q345" s="227"/>
      <c r="R345" s="227"/>
      <c r="S345" s="227"/>
      <c r="T345" s="228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22" t="s">
        <v>145</v>
      </c>
      <c r="AU345" s="222" t="s">
        <v>85</v>
      </c>
      <c r="AV345" s="16" t="s">
        <v>141</v>
      </c>
      <c r="AW345" s="16" t="s">
        <v>32</v>
      </c>
      <c r="AX345" s="16" t="s">
        <v>83</v>
      </c>
      <c r="AY345" s="222" t="s">
        <v>134</v>
      </c>
    </row>
    <row r="346" s="2" customFormat="1">
      <c r="A346" s="38"/>
      <c r="B346" s="179"/>
      <c r="C346" s="180" t="s">
        <v>333</v>
      </c>
      <c r="D346" s="180" t="s">
        <v>136</v>
      </c>
      <c r="E346" s="181" t="s">
        <v>334</v>
      </c>
      <c r="F346" s="182" t="s">
        <v>335</v>
      </c>
      <c r="G346" s="183" t="s">
        <v>201</v>
      </c>
      <c r="H346" s="184">
        <v>150.97999999999999</v>
      </c>
      <c r="I346" s="185"/>
      <c r="J346" s="186">
        <f>ROUND(I346*H346,2)</f>
        <v>0</v>
      </c>
      <c r="K346" s="182" t="s">
        <v>140</v>
      </c>
      <c r="L346" s="39"/>
      <c r="M346" s="187" t="s">
        <v>1</v>
      </c>
      <c r="N346" s="188" t="s">
        <v>41</v>
      </c>
      <c r="O346" s="77"/>
      <c r="P346" s="189">
        <f>O346*H346</f>
        <v>0</v>
      </c>
      <c r="Q346" s="189">
        <v>0</v>
      </c>
      <c r="R346" s="189">
        <f>Q346*H346</f>
        <v>0</v>
      </c>
      <c r="S346" s="189">
        <v>0.071999999999999995</v>
      </c>
      <c r="T346" s="190">
        <f>S346*H346</f>
        <v>10.870559999999998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191" t="s">
        <v>141</v>
      </c>
      <c r="AT346" s="191" t="s">
        <v>136</v>
      </c>
      <c r="AU346" s="191" t="s">
        <v>85</v>
      </c>
      <c r="AY346" s="19" t="s">
        <v>134</v>
      </c>
      <c r="BE346" s="192">
        <f>IF(N346="základní",J346,0)</f>
        <v>0</v>
      </c>
      <c r="BF346" s="192">
        <f>IF(N346="snížená",J346,0)</f>
        <v>0</v>
      </c>
      <c r="BG346" s="192">
        <f>IF(N346="zákl. přenesená",J346,0)</f>
        <v>0</v>
      </c>
      <c r="BH346" s="192">
        <f>IF(N346="sníž. přenesená",J346,0)</f>
        <v>0</v>
      </c>
      <c r="BI346" s="192">
        <f>IF(N346="nulová",J346,0)</f>
        <v>0</v>
      </c>
      <c r="BJ346" s="19" t="s">
        <v>83</v>
      </c>
      <c r="BK346" s="192">
        <f>ROUND(I346*H346,2)</f>
        <v>0</v>
      </c>
      <c r="BL346" s="19" t="s">
        <v>141</v>
      </c>
      <c r="BM346" s="191" t="s">
        <v>336</v>
      </c>
    </row>
    <row r="347" s="2" customFormat="1">
      <c r="A347" s="38"/>
      <c r="B347" s="39"/>
      <c r="C347" s="38"/>
      <c r="D347" s="193" t="s">
        <v>143</v>
      </c>
      <c r="E347" s="38"/>
      <c r="F347" s="194" t="s">
        <v>337</v>
      </c>
      <c r="G347" s="38"/>
      <c r="H347" s="38"/>
      <c r="I347" s="195"/>
      <c r="J347" s="38"/>
      <c r="K347" s="38"/>
      <c r="L347" s="39"/>
      <c r="M347" s="196"/>
      <c r="N347" s="197"/>
      <c r="O347" s="77"/>
      <c r="P347" s="77"/>
      <c r="Q347" s="77"/>
      <c r="R347" s="77"/>
      <c r="S347" s="77"/>
      <c r="T347" s="7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9" t="s">
        <v>143</v>
      </c>
      <c r="AU347" s="19" t="s">
        <v>85</v>
      </c>
    </row>
    <row r="348" s="13" customFormat="1">
      <c r="A348" s="13"/>
      <c r="B348" s="198"/>
      <c r="C348" s="13"/>
      <c r="D348" s="193" t="s">
        <v>145</v>
      </c>
      <c r="E348" s="199" t="s">
        <v>1</v>
      </c>
      <c r="F348" s="200" t="s">
        <v>338</v>
      </c>
      <c r="G348" s="13"/>
      <c r="H348" s="199" t="s">
        <v>1</v>
      </c>
      <c r="I348" s="201"/>
      <c r="J348" s="13"/>
      <c r="K348" s="13"/>
      <c r="L348" s="198"/>
      <c r="M348" s="202"/>
      <c r="N348" s="203"/>
      <c r="O348" s="203"/>
      <c r="P348" s="203"/>
      <c r="Q348" s="203"/>
      <c r="R348" s="203"/>
      <c r="S348" s="203"/>
      <c r="T348" s="20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199" t="s">
        <v>145</v>
      </c>
      <c r="AU348" s="199" t="s">
        <v>85</v>
      </c>
      <c r="AV348" s="13" t="s">
        <v>83</v>
      </c>
      <c r="AW348" s="13" t="s">
        <v>32</v>
      </c>
      <c r="AX348" s="13" t="s">
        <v>76</v>
      </c>
      <c r="AY348" s="199" t="s">
        <v>134</v>
      </c>
    </row>
    <row r="349" s="13" customFormat="1">
      <c r="A349" s="13"/>
      <c r="B349" s="198"/>
      <c r="C349" s="13"/>
      <c r="D349" s="193" t="s">
        <v>145</v>
      </c>
      <c r="E349" s="199" t="s">
        <v>1</v>
      </c>
      <c r="F349" s="200" t="s">
        <v>339</v>
      </c>
      <c r="G349" s="13"/>
      <c r="H349" s="199" t="s">
        <v>1</v>
      </c>
      <c r="I349" s="201"/>
      <c r="J349" s="13"/>
      <c r="K349" s="13"/>
      <c r="L349" s="198"/>
      <c r="M349" s="202"/>
      <c r="N349" s="203"/>
      <c r="O349" s="203"/>
      <c r="P349" s="203"/>
      <c r="Q349" s="203"/>
      <c r="R349" s="203"/>
      <c r="S349" s="203"/>
      <c r="T349" s="20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199" t="s">
        <v>145</v>
      </c>
      <c r="AU349" s="199" t="s">
        <v>85</v>
      </c>
      <c r="AV349" s="13" t="s">
        <v>83</v>
      </c>
      <c r="AW349" s="13" t="s">
        <v>32</v>
      </c>
      <c r="AX349" s="13" t="s">
        <v>76</v>
      </c>
      <c r="AY349" s="199" t="s">
        <v>134</v>
      </c>
    </row>
    <row r="350" s="13" customFormat="1">
      <c r="A350" s="13"/>
      <c r="B350" s="198"/>
      <c r="C350" s="13"/>
      <c r="D350" s="193" t="s">
        <v>145</v>
      </c>
      <c r="E350" s="199" t="s">
        <v>1</v>
      </c>
      <c r="F350" s="200" t="s">
        <v>147</v>
      </c>
      <c r="G350" s="13"/>
      <c r="H350" s="199" t="s">
        <v>1</v>
      </c>
      <c r="I350" s="201"/>
      <c r="J350" s="13"/>
      <c r="K350" s="13"/>
      <c r="L350" s="198"/>
      <c r="M350" s="202"/>
      <c r="N350" s="203"/>
      <c r="O350" s="203"/>
      <c r="P350" s="203"/>
      <c r="Q350" s="203"/>
      <c r="R350" s="203"/>
      <c r="S350" s="203"/>
      <c r="T350" s="20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199" t="s">
        <v>145</v>
      </c>
      <c r="AU350" s="199" t="s">
        <v>85</v>
      </c>
      <c r="AV350" s="13" t="s">
        <v>83</v>
      </c>
      <c r="AW350" s="13" t="s">
        <v>32</v>
      </c>
      <c r="AX350" s="13" t="s">
        <v>76</v>
      </c>
      <c r="AY350" s="199" t="s">
        <v>134</v>
      </c>
    </row>
    <row r="351" s="14" customFormat="1">
      <c r="A351" s="14"/>
      <c r="B351" s="205"/>
      <c r="C351" s="14"/>
      <c r="D351" s="193" t="s">
        <v>145</v>
      </c>
      <c r="E351" s="206" t="s">
        <v>1</v>
      </c>
      <c r="F351" s="207" t="s">
        <v>228</v>
      </c>
      <c r="G351" s="14"/>
      <c r="H351" s="208">
        <v>167.75</v>
      </c>
      <c r="I351" s="209"/>
      <c r="J351" s="14"/>
      <c r="K351" s="14"/>
      <c r="L351" s="205"/>
      <c r="M351" s="210"/>
      <c r="N351" s="211"/>
      <c r="O351" s="211"/>
      <c r="P351" s="211"/>
      <c r="Q351" s="211"/>
      <c r="R351" s="211"/>
      <c r="S351" s="211"/>
      <c r="T351" s="21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06" t="s">
        <v>145</v>
      </c>
      <c r="AU351" s="206" t="s">
        <v>85</v>
      </c>
      <c r="AV351" s="14" t="s">
        <v>85</v>
      </c>
      <c r="AW351" s="14" t="s">
        <v>32</v>
      </c>
      <c r="AX351" s="14" t="s">
        <v>76</v>
      </c>
      <c r="AY351" s="206" t="s">
        <v>134</v>
      </c>
    </row>
    <row r="352" s="14" customFormat="1">
      <c r="A352" s="14"/>
      <c r="B352" s="205"/>
      <c r="C352" s="14"/>
      <c r="D352" s="193" t="s">
        <v>145</v>
      </c>
      <c r="E352" s="206" t="s">
        <v>1</v>
      </c>
      <c r="F352" s="207" t="s">
        <v>229</v>
      </c>
      <c r="G352" s="14"/>
      <c r="H352" s="208">
        <v>-16.77</v>
      </c>
      <c r="I352" s="209"/>
      <c r="J352" s="14"/>
      <c r="K352" s="14"/>
      <c r="L352" s="205"/>
      <c r="M352" s="210"/>
      <c r="N352" s="211"/>
      <c r="O352" s="211"/>
      <c r="P352" s="211"/>
      <c r="Q352" s="211"/>
      <c r="R352" s="211"/>
      <c r="S352" s="211"/>
      <c r="T352" s="21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06" t="s">
        <v>145</v>
      </c>
      <c r="AU352" s="206" t="s">
        <v>85</v>
      </c>
      <c r="AV352" s="14" t="s">
        <v>85</v>
      </c>
      <c r="AW352" s="14" t="s">
        <v>32</v>
      </c>
      <c r="AX352" s="14" t="s">
        <v>76</v>
      </c>
      <c r="AY352" s="206" t="s">
        <v>134</v>
      </c>
    </row>
    <row r="353" s="15" customFormat="1">
      <c r="A353" s="15"/>
      <c r="B353" s="213"/>
      <c r="C353" s="15"/>
      <c r="D353" s="193" t="s">
        <v>145</v>
      </c>
      <c r="E353" s="214" t="s">
        <v>1</v>
      </c>
      <c r="F353" s="215" t="s">
        <v>149</v>
      </c>
      <c r="G353" s="15"/>
      <c r="H353" s="216">
        <v>150.97999999999999</v>
      </c>
      <c r="I353" s="217"/>
      <c r="J353" s="15"/>
      <c r="K353" s="15"/>
      <c r="L353" s="213"/>
      <c r="M353" s="218"/>
      <c r="N353" s="219"/>
      <c r="O353" s="219"/>
      <c r="P353" s="219"/>
      <c r="Q353" s="219"/>
      <c r="R353" s="219"/>
      <c r="S353" s="219"/>
      <c r="T353" s="220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14" t="s">
        <v>145</v>
      </c>
      <c r="AU353" s="214" t="s">
        <v>85</v>
      </c>
      <c r="AV353" s="15" t="s">
        <v>150</v>
      </c>
      <c r="AW353" s="15" t="s">
        <v>32</v>
      </c>
      <c r="AX353" s="15" t="s">
        <v>76</v>
      </c>
      <c r="AY353" s="214" t="s">
        <v>134</v>
      </c>
    </row>
    <row r="354" s="16" customFormat="1">
      <c r="A354" s="16"/>
      <c r="B354" s="221"/>
      <c r="C354" s="16"/>
      <c r="D354" s="193" t="s">
        <v>145</v>
      </c>
      <c r="E354" s="222" t="s">
        <v>1</v>
      </c>
      <c r="F354" s="223" t="s">
        <v>151</v>
      </c>
      <c r="G354" s="16"/>
      <c r="H354" s="224">
        <v>150.97999999999999</v>
      </c>
      <c r="I354" s="225"/>
      <c r="J354" s="16"/>
      <c r="K354" s="16"/>
      <c r="L354" s="221"/>
      <c r="M354" s="226"/>
      <c r="N354" s="227"/>
      <c r="O354" s="227"/>
      <c r="P354" s="227"/>
      <c r="Q354" s="227"/>
      <c r="R354" s="227"/>
      <c r="S354" s="227"/>
      <c r="T354" s="228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22" t="s">
        <v>145</v>
      </c>
      <c r="AU354" s="222" t="s">
        <v>85</v>
      </c>
      <c r="AV354" s="16" t="s">
        <v>141</v>
      </c>
      <c r="AW354" s="16" t="s">
        <v>32</v>
      </c>
      <c r="AX354" s="16" t="s">
        <v>83</v>
      </c>
      <c r="AY354" s="222" t="s">
        <v>134</v>
      </c>
    </row>
    <row r="355" s="2" customFormat="1" ht="21.75" customHeight="1">
      <c r="A355" s="38"/>
      <c r="B355" s="179"/>
      <c r="C355" s="180" t="s">
        <v>340</v>
      </c>
      <c r="D355" s="180" t="s">
        <v>136</v>
      </c>
      <c r="E355" s="181" t="s">
        <v>341</v>
      </c>
      <c r="F355" s="182" t="s">
        <v>342</v>
      </c>
      <c r="G355" s="183" t="s">
        <v>201</v>
      </c>
      <c r="H355" s="184">
        <v>150.97999999999999</v>
      </c>
      <c r="I355" s="185"/>
      <c r="J355" s="186">
        <f>ROUND(I355*H355,2)</f>
        <v>0</v>
      </c>
      <c r="K355" s="182" t="s">
        <v>140</v>
      </c>
      <c r="L355" s="39"/>
      <c r="M355" s="187" t="s">
        <v>1</v>
      </c>
      <c r="N355" s="188" t="s">
        <v>41</v>
      </c>
      <c r="O355" s="77"/>
      <c r="P355" s="189">
        <f>O355*H355</f>
        <v>0</v>
      </c>
      <c r="Q355" s="189">
        <v>0</v>
      </c>
      <c r="R355" s="189">
        <f>Q355*H355</f>
        <v>0</v>
      </c>
      <c r="S355" s="189">
        <v>0.014</v>
      </c>
      <c r="T355" s="190">
        <f>S355*H355</f>
        <v>2.1137199999999998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191" t="s">
        <v>141</v>
      </c>
      <c r="AT355" s="191" t="s">
        <v>136</v>
      </c>
      <c r="AU355" s="191" t="s">
        <v>85</v>
      </c>
      <c r="AY355" s="19" t="s">
        <v>134</v>
      </c>
      <c r="BE355" s="192">
        <f>IF(N355="základní",J355,0)</f>
        <v>0</v>
      </c>
      <c r="BF355" s="192">
        <f>IF(N355="snížená",J355,0)</f>
        <v>0</v>
      </c>
      <c r="BG355" s="192">
        <f>IF(N355="zákl. přenesená",J355,0)</f>
        <v>0</v>
      </c>
      <c r="BH355" s="192">
        <f>IF(N355="sníž. přenesená",J355,0)</f>
        <v>0</v>
      </c>
      <c r="BI355" s="192">
        <f>IF(N355="nulová",J355,0)</f>
        <v>0</v>
      </c>
      <c r="BJ355" s="19" t="s">
        <v>83</v>
      </c>
      <c r="BK355" s="192">
        <f>ROUND(I355*H355,2)</f>
        <v>0</v>
      </c>
      <c r="BL355" s="19" t="s">
        <v>141</v>
      </c>
      <c r="BM355" s="191" t="s">
        <v>343</v>
      </c>
    </row>
    <row r="356" s="2" customFormat="1">
      <c r="A356" s="38"/>
      <c r="B356" s="39"/>
      <c r="C356" s="38"/>
      <c r="D356" s="193" t="s">
        <v>143</v>
      </c>
      <c r="E356" s="38"/>
      <c r="F356" s="194" t="s">
        <v>344</v>
      </c>
      <c r="G356" s="38"/>
      <c r="H356" s="38"/>
      <c r="I356" s="195"/>
      <c r="J356" s="38"/>
      <c r="K356" s="38"/>
      <c r="L356" s="39"/>
      <c r="M356" s="196"/>
      <c r="N356" s="197"/>
      <c r="O356" s="77"/>
      <c r="P356" s="77"/>
      <c r="Q356" s="77"/>
      <c r="R356" s="77"/>
      <c r="S356" s="77"/>
      <c r="T356" s="78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9" t="s">
        <v>143</v>
      </c>
      <c r="AU356" s="19" t="s">
        <v>85</v>
      </c>
    </row>
    <row r="357" s="13" customFormat="1">
      <c r="A357" s="13"/>
      <c r="B357" s="198"/>
      <c r="C357" s="13"/>
      <c r="D357" s="193" t="s">
        <v>145</v>
      </c>
      <c r="E357" s="199" t="s">
        <v>1</v>
      </c>
      <c r="F357" s="200" t="s">
        <v>345</v>
      </c>
      <c r="G357" s="13"/>
      <c r="H357" s="199" t="s">
        <v>1</v>
      </c>
      <c r="I357" s="201"/>
      <c r="J357" s="13"/>
      <c r="K357" s="13"/>
      <c r="L357" s="198"/>
      <c r="M357" s="202"/>
      <c r="N357" s="203"/>
      <c r="O357" s="203"/>
      <c r="P357" s="203"/>
      <c r="Q357" s="203"/>
      <c r="R357" s="203"/>
      <c r="S357" s="203"/>
      <c r="T357" s="20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199" t="s">
        <v>145</v>
      </c>
      <c r="AU357" s="199" t="s">
        <v>85</v>
      </c>
      <c r="AV357" s="13" t="s">
        <v>83</v>
      </c>
      <c r="AW357" s="13" t="s">
        <v>32</v>
      </c>
      <c r="AX357" s="13" t="s">
        <v>76</v>
      </c>
      <c r="AY357" s="199" t="s">
        <v>134</v>
      </c>
    </row>
    <row r="358" s="14" customFormat="1">
      <c r="A358" s="14"/>
      <c r="B358" s="205"/>
      <c r="C358" s="14"/>
      <c r="D358" s="193" t="s">
        <v>145</v>
      </c>
      <c r="E358" s="206" t="s">
        <v>1</v>
      </c>
      <c r="F358" s="207" t="s">
        <v>346</v>
      </c>
      <c r="G358" s="14"/>
      <c r="H358" s="208">
        <v>150.97999999999999</v>
      </c>
      <c r="I358" s="209"/>
      <c r="J358" s="14"/>
      <c r="K358" s="14"/>
      <c r="L358" s="205"/>
      <c r="M358" s="210"/>
      <c r="N358" s="211"/>
      <c r="O358" s="211"/>
      <c r="P358" s="211"/>
      <c r="Q358" s="211"/>
      <c r="R358" s="211"/>
      <c r="S358" s="211"/>
      <c r="T358" s="21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06" t="s">
        <v>145</v>
      </c>
      <c r="AU358" s="206" t="s">
        <v>85</v>
      </c>
      <c r="AV358" s="14" t="s">
        <v>85</v>
      </c>
      <c r="AW358" s="14" t="s">
        <v>32</v>
      </c>
      <c r="AX358" s="14" t="s">
        <v>76</v>
      </c>
      <c r="AY358" s="206" t="s">
        <v>134</v>
      </c>
    </row>
    <row r="359" s="15" customFormat="1">
      <c r="A359" s="15"/>
      <c r="B359" s="213"/>
      <c r="C359" s="15"/>
      <c r="D359" s="193" t="s">
        <v>145</v>
      </c>
      <c r="E359" s="214" t="s">
        <v>1</v>
      </c>
      <c r="F359" s="215" t="s">
        <v>149</v>
      </c>
      <c r="G359" s="15"/>
      <c r="H359" s="216">
        <v>150.97999999999999</v>
      </c>
      <c r="I359" s="217"/>
      <c r="J359" s="15"/>
      <c r="K359" s="15"/>
      <c r="L359" s="213"/>
      <c r="M359" s="218"/>
      <c r="N359" s="219"/>
      <c r="O359" s="219"/>
      <c r="P359" s="219"/>
      <c r="Q359" s="219"/>
      <c r="R359" s="219"/>
      <c r="S359" s="219"/>
      <c r="T359" s="220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14" t="s">
        <v>145</v>
      </c>
      <c r="AU359" s="214" t="s">
        <v>85</v>
      </c>
      <c r="AV359" s="15" t="s">
        <v>150</v>
      </c>
      <c r="AW359" s="15" t="s">
        <v>32</v>
      </c>
      <c r="AX359" s="15" t="s">
        <v>76</v>
      </c>
      <c r="AY359" s="214" t="s">
        <v>134</v>
      </c>
    </row>
    <row r="360" s="16" customFormat="1">
      <c r="A360" s="16"/>
      <c r="B360" s="221"/>
      <c r="C360" s="16"/>
      <c r="D360" s="193" t="s">
        <v>145</v>
      </c>
      <c r="E360" s="222" t="s">
        <v>1</v>
      </c>
      <c r="F360" s="223" t="s">
        <v>151</v>
      </c>
      <c r="G360" s="16"/>
      <c r="H360" s="224">
        <v>150.97999999999999</v>
      </c>
      <c r="I360" s="225"/>
      <c r="J360" s="16"/>
      <c r="K360" s="16"/>
      <c r="L360" s="221"/>
      <c r="M360" s="226"/>
      <c r="N360" s="227"/>
      <c r="O360" s="227"/>
      <c r="P360" s="227"/>
      <c r="Q360" s="227"/>
      <c r="R360" s="227"/>
      <c r="S360" s="227"/>
      <c r="T360" s="228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22" t="s">
        <v>145</v>
      </c>
      <c r="AU360" s="222" t="s">
        <v>85</v>
      </c>
      <c r="AV360" s="16" t="s">
        <v>141</v>
      </c>
      <c r="AW360" s="16" t="s">
        <v>32</v>
      </c>
      <c r="AX360" s="16" t="s">
        <v>83</v>
      </c>
      <c r="AY360" s="222" t="s">
        <v>134</v>
      </c>
    </row>
    <row r="361" s="2" customFormat="1">
      <c r="A361" s="38"/>
      <c r="B361" s="179"/>
      <c r="C361" s="180" t="s">
        <v>347</v>
      </c>
      <c r="D361" s="180" t="s">
        <v>136</v>
      </c>
      <c r="E361" s="181" t="s">
        <v>348</v>
      </c>
      <c r="F361" s="182" t="s">
        <v>349</v>
      </c>
      <c r="G361" s="183" t="s">
        <v>201</v>
      </c>
      <c r="H361" s="184">
        <v>22.5</v>
      </c>
      <c r="I361" s="185"/>
      <c r="J361" s="186">
        <f>ROUND(I361*H361,2)</f>
        <v>0</v>
      </c>
      <c r="K361" s="182" t="s">
        <v>140</v>
      </c>
      <c r="L361" s="39"/>
      <c r="M361" s="187" t="s">
        <v>1</v>
      </c>
      <c r="N361" s="188" t="s">
        <v>41</v>
      </c>
      <c r="O361" s="77"/>
      <c r="P361" s="189">
        <f>O361*H361</f>
        <v>0</v>
      </c>
      <c r="Q361" s="189">
        <v>0</v>
      </c>
      <c r="R361" s="189">
        <f>Q361*H361</f>
        <v>0</v>
      </c>
      <c r="S361" s="189">
        <v>0.16900000000000001</v>
      </c>
      <c r="T361" s="190">
        <f>S361*H361</f>
        <v>3.8025000000000002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191" t="s">
        <v>141</v>
      </c>
      <c r="AT361" s="191" t="s">
        <v>136</v>
      </c>
      <c r="AU361" s="191" t="s">
        <v>85</v>
      </c>
      <c r="AY361" s="19" t="s">
        <v>134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9" t="s">
        <v>83</v>
      </c>
      <c r="BK361" s="192">
        <f>ROUND(I361*H361,2)</f>
        <v>0</v>
      </c>
      <c r="BL361" s="19" t="s">
        <v>141</v>
      </c>
      <c r="BM361" s="191" t="s">
        <v>350</v>
      </c>
    </row>
    <row r="362" s="2" customFormat="1">
      <c r="A362" s="38"/>
      <c r="B362" s="39"/>
      <c r="C362" s="38"/>
      <c r="D362" s="193" t="s">
        <v>143</v>
      </c>
      <c r="E362" s="38"/>
      <c r="F362" s="194" t="s">
        <v>351</v>
      </c>
      <c r="G362" s="38"/>
      <c r="H362" s="38"/>
      <c r="I362" s="195"/>
      <c r="J362" s="38"/>
      <c r="K362" s="38"/>
      <c r="L362" s="39"/>
      <c r="M362" s="196"/>
      <c r="N362" s="197"/>
      <c r="O362" s="77"/>
      <c r="P362" s="77"/>
      <c r="Q362" s="77"/>
      <c r="R362" s="77"/>
      <c r="S362" s="77"/>
      <c r="T362" s="78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9" t="s">
        <v>143</v>
      </c>
      <c r="AU362" s="19" t="s">
        <v>85</v>
      </c>
    </row>
    <row r="363" s="13" customFormat="1">
      <c r="A363" s="13"/>
      <c r="B363" s="198"/>
      <c r="C363" s="13"/>
      <c r="D363" s="193" t="s">
        <v>145</v>
      </c>
      <c r="E363" s="199" t="s">
        <v>1</v>
      </c>
      <c r="F363" s="200" t="s">
        <v>352</v>
      </c>
      <c r="G363" s="13"/>
      <c r="H363" s="199" t="s">
        <v>1</v>
      </c>
      <c r="I363" s="201"/>
      <c r="J363" s="13"/>
      <c r="K363" s="13"/>
      <c r="L363" s="198"/>
      <c r="M363" s="202"/>
      <c r="N363" s="203"/>
      <c r="O363" s="203"/>
      <c r="P363" s="203"/>
      <c r="Q363" s="203"/>
      <c r="R363" s="203"/>
      <c r="S363" s="203"/>
      <c r="T363" s="20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199" t="s">
        <v>145</v>
      </c>
      <c r="AU363" s="199" t="s">
        <v>85</v>
      </c>
      <c r="AV363" s="13" t="s">
        <v>83</v>
      </c>
      <c r="AW363" s="13" t="s">
        <v>32</v>
      </c>
      <c r="AX363" s="13" t="s">
        <v>76</v>
      </c>
      <c r="AY363" s="199" t="s">
        <v>134</v>
      </c>
    </row>
    <row r="364" s="13" customFormat="1">
      <c r="A364" s="13"/>
      <c r="B364" s="198"/>
      <c r="C364" s="13"/>
      <c r="D364" s="193" t="s">
        <v>145</v>
      </c>
      <c r="E364" s="199" t="s">
        <v>1</v>
      </c>
      <c r="F364" s="200" t="s">
        <v>147</v>
      </c>
      <c r="G364" s="13"/>
      <c r="H364" s="199" t="s">
        <v>1</v>
      </c>
      <c r="I364" s="201"/>
      <c r="J364" s="13"/>
      <c r="K364" s="13"/>
      <c r="L364" s="198"/>
      <c r="M364" s="202"/>
      <c r="N364" s="203"/>
      <c r="O364" s="203"/>
      <c r="P364" s="203"/>
      <c r="Q364" s="203"/>
      <c r="R364" s="203"/>
      <c r="S364" s="203"/>
      <c r="T364" s="204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199" t="s">
        <v>145</v>
      </c>
      <c r="AU364" s="199" t="s">
        <v>85</v>
      </c>
      <c r="AV364" s="13" t="s">
        <v>83</v>
      </c>
      <c r="AW364" s="13" t="s">
        <v>32</v>
      </c>
      <c r="AX364" s="13" t="s">
        <v>76</v>
      </c>
      <c r="AY364" s="199" t="s">
        <v>134</v>
      </c>
    </row>
    <row r="365" s="14" customFormat="1">
      <c r="A365" s="14"/>
      <c r="B365" s="205"/>
      <c r="C365" s="14"/>
      <c r="D365" s="193" t="s">
        <v>145</v>
      </c>
      <c r="E365" s="206" t="s">
        <v>1</v>
      </c>
      <c r="F365" s="207" t="s">
        <v>332</v>
      </c>
      <c r="G365" s="14"/>
      <c r="H365" s="208">
        <v>22.5</v>
      </c>
      <c r="I365" s="209"/>
      <c r="J365" s="14"/>
      <c r="K365" s="14"/>
      <c r="L365" s="205"/>
      <c r="M365" s="210"/>
      <c r="N365" s="211"/>
      <c r="O365" s="211"/>
      <c r="P365" s="211"/>
      <c r="Q365" s="211"/>
      <c r="R365" s="211"/>
      <c r="S365" s="211"/>
      <c r="T365" s="21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06" t="s">
        <v>145</v>
      </c>
      <c r="AU365" s="206" t="s">
        <v>85</v>
      </c>
      <c r="AV365" s="14" t="s">
        <v>85</v>
      </c>
      <c r="AW365" s="14" t="s">
        <v>32</v>
      </c>
      <c r="AX365" s="14" t="s">
        <v>76</v>
      </c>
      <c r="AY365" s="206" t="s">
        <v>134</v>
      </c>
    </row>
    <row r="366" s="15" customFormat="1">
      <c r="A366" s="15"/>
      <c r="B366" s="213"/>
      <c r="C366" s="15"/>
      <c r="D366" s="193" t="s">
        <v>145</v>
      </c>
      <c r="E366" s="214" t="s">
        <v>1</v>
      </c>
      <c r="F366" s="215" t="s">
        <v>149</v>
      </c>
      <c r="G366" s="15"/>
      <c r="H366" s="216">
        <v>22.5</v>
      </c>
      <c r="I366" s="217"/>
      <c r="J366" s="15"/>
      <c r="K366" s="15"/>
      <c r="L366" s="213"/>
      <c r="M366" s="218"/>
      <c r="N366" s="219"/>
      <c r="O366" s="219"/>
      <c r="P366" s="219"/>
      <c r="Q366" s="219"/>
      <c r="R366" s="219"/>
      <c r="S366" s="219"/>
      <c r="T366" s="22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14" t="s">
        <v>145</v>
      </c>
      <c r="AU366" s="214" t="s">
        <v>85</v>
      </c>
      <c r="AV366" s="15" t="s">
        <v>150</v>
      </c>
      <c r="AW366" s="15" t="s">
        <v>32</v>
      </c>
      <c r="AX366" s="15" t="s">
        <v>76</v>
      </c>
      <c r="AY366" s="214" t="s">
        <v>134</v>
      </c>
    </row>
    <row r="367" s="16" customFormat="1">
      <c r="A367" s="16"/>
      <c r="B367" s="221"/>
      <c r="C367" s="16"/>
      <c r="D367" s="193" t="s">
        <v>145</v>
      </c>
      <c r="E367" s="222" t="s">
        <v>1</v>
      </c>
      <c r="F367" s="223" t="s">
        <v>151</v>
      </c>
      <c r="G367" s="16"/>
      <c r="H367" s="224">
        <v>22.5</v>
      </c>
      <c r="I367" s="225"/>
      <c r="J367" s="16"/>
      <c r="K367" s="16"/>
      <c r="L367" s="221"/>
      <c r="M367" s="226"/>
      <c r="N367" s="227"/>
      <c r="O367" s="227"/>
      <c r="P367" s="227"/>
      <c r="Q367" s="227"/>
      <c r="R367" s="227"/>
      <c r="S367" s="227"/>
      <c r="T367" s="228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22" t="s">
        <v>145</v>
      </c>
      <c r="AU367" s="222" t="s">
        <v>85</v>
      </c>
      <c r="AV367" s="16" t="s">
        <v>141</v>
      </c>
      <c r="AW367" s="16" t="s">
        <v>32</v>
      </c>
      <c r="AX367" s="16" t="s">
        <v>83</v>
      </c>
      <c r="AY367" s="222" t="s">
        <v>134</v>
      </c>
    </row>
    <row r="368" s="2" customFormat="1">
      <c r="A368" s="38"/>
      <c r="B368" s="179"/>
      <c r="C368" s="180" t="s">
        <v>353</v>
      </c>
      <c r="D368" s="180" t="s">
        <v>136</v>
      </c>
      <c r="E368" s="181" t="s">
        <v>354</v>
      </c>
      <c r="F368" s="182" t="s">
        <v>355</v>
      </c>
      <c r="G368" s="183" t="s">
        <v>201</v>
      </c>
      <c r="H368" s="184">
        <v>169.28</v>
      </c>
      <c r="I368" s="185"/>
      <c r="J368" s="186">
        <f>ROUND(I368*H368,2)</f>
        <v>0</v>
      </c>
      <c r="K368" s="182" t="s">
        <v>140</v>
      </c>
      <c r="L368" s="39"/>
      <c r="M368" s="187" t="s">
        <v>1</v>
      </c>
      <c r="N368" s="188" t="s">
        <v>41</v>
      </c>
      <c r="O368" s="77"/>
      <c r="P368" s="189">
        <f>O368*H368</f>
        <v>0</v>
      </c>
      <c r="Q368" s="189">
        <v>0</v>
      </c>
      <c r="R368" s="189">
        <f>Q368*H368</f>
        <v>0</v>
      </c>
      <c r="S368" s="189">
        <v>0</v>
      </c>
      <c r="T368" s="19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191" t="s">
        <v>141</v>
      </c>
      <c r="AT368" s="191" t="s">
        <v>136</v>
      </c>
      <c r="AU368" s="191" t="s">
        <v>85</v>
      </c>
      <c r="AY368" s="19" t="s">
        <v>134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9" t="s">
        <v>83</v>
      </c>
      <c r="BK368" s="192">
        <f>ROUND(I368*H368,2)</f>
        <v>0</v>
      </c>
      <c r="BL368" s="19" t="s">
        <v>141</v>
      </c>
      <c r="BM368" s="191" t="s">
        <v>356</v>
      </c>
    </row>
    <row r="369" s="2" customFormat="1">
      <c r="A369" s="38"/>
      <c r="B369" s="39"/>
      <c r="C369" s="38"/>
      <c r="D369" s="193" t="s">
        <v>143</v>
      </c>
      <c r="E369" s="38"/>
      <c r="F369" s="194" t="s">
        <v>355</v>
      </c>
      <c r="G369" s="38"/>
      <c r="H369" s="38"/>
      <c r="I369" s="195"/>
      <c r="J369" s="38"/>
      <c r="K369" s="38"/>
      <c r="L369" s="39"/>
      <c r="M369" s="196"/>
      <c r="N369" s="197"/>
      <c r="O369" s="77"/>
      <c r="P369" s="77"/>
      <c r="Q369" s="77"/>
      <c r="R369" s="77"/>
      <c r="S369" s="77"/>
      <c r="T369" s="78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9" t="s">
        <v>143</v>
      </c>
      <c r="AU369" s="19" t="s">
        <v>85</v>
      </c>
    </row>
    <row r="370" s="13" customFormat="1">
      <c r="A370" s="13"/>
      <c r="B370" s="198"/>
      <c r="C370" s="13"/>
      <c r="D370" s="193" t="s">
        <v>145</v>
      </c>
      <c r="E370" s="199" t="s">
        <v>1</v>
      </c>
      <c r="F370" s="200" t="s">
        <v>357</v>
      </c>
      <c r="G370" s="13"/>
      <c r="H370" s="199" t="s">
        <v>1</v>
      </c>
      <c r="I370" s="201"/>
      <c r="J370" s="13"/>
      <c r="K370" s="13"/>
      <c r="L370" s="198"/>
      <c r="M370" s="202"/>
      <c r="N370" s="203"/>
      <c r="O370" s="203"/>
      <c r="P370" s="203"/>
      <c r="Q370" s="203"/>
      <c r="R370" s="203"/>
      <c r="S370" s="203"/>
      <c r="T370" s="20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199" t="s">
        <v>145</v>
      </c>
      <c r="AU370" s="199" t="s">
        <v>85</v>
      </c>
      <c r="AV370" s="13" t="s">
        <v>83</v>
      </c>
      <c r="AW370" s="13" t="s">
        <v>32</v>
      </c>
      <c r="AX370" s="13" t="s">
        <v>76</v>
      </c>
      <c r="AY370" s="199" t="s">
        <v>134</v>
      </c>
    </row>
    <row r="371" s="14" customFormat="1">
      <c r="A371" s="14"/>
      <c r="B371" s="205"/>
      <c r="C371" s="14"/>
      <c r="D371" s="193" t="s">
        <v>145</v>
      </c>
      <c r="E371" s="206" t="s">
        <v>1</v>
      </c>
      <c r="F371" s="207" t="s">
        <v>346</v>
      </c>
      <c r="G371" s="14"/>
      <c r="H371" s="208">
        <v>150.97999999999999</v>
      </c>
      <c r="I371" s="209"/>
      <c r="J371" s="14"/>
      <c r="K371" s="14"/>
      <c r="L371" s="205"/>
      <c r="M371" s="210"/>
      <c r="N371" s="211"/>
      <c r="O371" s="211"/>
      <c r="P371" s="211"/>
      <c r="Q371" s="211"/>
      <c r="R371" s="211"/>
      <c r="S371" s="211"/>
      <c r="T371" s="21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06" t="s">
        <v>145</v>
      </c>
      <c r="AU371" s="206" t="s">
        <v>85</v>
      </c>
      <c r="AV371" s="14" t="s">
        <v>85</v>
      </c>
      <c r="AW371" s="14" t="s">
        <v>32</v>
      </c>
      <c r="AX371" s="14" t="s">
        <v>76</v>
      </c>
      <c r="AY371" s="206" t="s">
        <v>134</v>
      </c>
    </row>
    <row r="372" s="13" customFormat="1">
      <c r="A372" s="13"/>
      <c r="B372" s="198"/>
      <c r="C372" s="13"/>
      <c r="D372" s="193" t="s">
        <v>145</v>
      </c>
      <c r="E372" s="199" t="s">
        <v>1</v>
      </c>
      <c r="F372" s="200" t="s">
        <v>358</v>
      </c>
      <c r="G372" s="13"/>
      <c r="H372" s="199" t="s">
        <v>1</v>
      </c>
      <c r="I372" s="201"/>
      <c r="J372" s="13"/>
      <c r="K372" s="13"/>
      <c r="L372" s="198"/>
      <c r="M372" s="202"/>
      <c r="N372" s="203"/>
      <c r="O372" s="203"/>
      <c r="P372" s="203"/>
      <c r="Q372" s="203"/>
      <c r="R372" s="203"/>
      <c r="S372" s="203"/>
      <c r="T372" s="204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199" t="s">
        <v>145</v>
      </c>
      <c r="AU372" s="199" t="s">
        <v>85</v>
      </c>
      <c r="AV372" s="13" t="s">
        <v>83</v>
      </c>
      <c r="AW372" s="13" t="s">
        <v>32</v>
      </c>
      <c r="AX372" s="13" t="s">
        <v>76</v>
      </c>
      <c r="AY372" s="199" t="s">
        <v>134</v>
      </c>
    </row>
    <row r="373" s="13" customFormat="1">
      <c r="A373" s="13"/>
      <c r="B373" s="198"/>
      <c r="C373" s="13"/>
      <c r="D373" s="193" t="s">
        <v>145</v>
      </c>
      <c r="E373" s="199" t="s">
        <v>1</v>
      </c>
      <c r="F373" s="200" t="s">
        <v>147</v>
      </c>
      <c r="G373" s="13"/>
      <c r="H373" s="199" t="s">
        <v>1</v>
      </c>
      <c r="I373" s="201"/>
      <c r="J373" s="13"/>
      <c r="K373" s="13"/>
      <c r="L373" s="198"/>
      <c r="M373" s="202"/>
      <c r="N373" s="203"/>
      <c r="O373" s="203"/>
      <c r="P373" s="203"/>
      <c r="Q373" s="203"/>
      <c r="R373" s="203"/>
      <c r="S373" s="203"/>
      <c r="T373" s="20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199" t="s">
        <v>145</v>
      </c>
      <c r="AU373" s="199" t="s">
        <v>85</v>
      </c>
      <c r="AV373" s="13" t="s">
        <v>83</v>
      </c>
      <c r="AW373" s="13" t="s">
        <v>32</v>
      </c>
      <c r="AX373" s="13" t="s">
        <v>76</v>
      </c>
      <c r="AY373" s="199" t="s">
        <v>134</v>
      </c>
    </row>
    <row r="374" s="14" customFormat="1">
      <c r="A374" s="14"/>
      <c r="B374" s="205"/>
      <c r="C374" s="14"/>
      <c r="D374" s="193" t="s">
        <v>145</v>
      </c>
      <c r="E374" s="206" t="s">
        <v>1</v>
      </c>
      <c r="F374" s="207" t="s">
        <v>359</v>
      </c>
      <c r="G374" s="14"/>
      <c r="H374" s="208">
        <v>18.300000000000001</v>
      </c>
      <c r="I374" s="209"/>
      <c r="J374" s="14"/>
      <c r="K374" s="14"/>
      <c r="L374" s="205"/>
      <c r="M374" s="210"/>
      <c r="N374" s="211"/>
      <c r="O374" s="211"/>
      <c r="P374" s="211"/>
      <c r="Q374" s="211"/>
      <c r="R374" s="211"/>
      <c r="S374" s="211"/>
      <c r="T374" s="21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06" t="s">
        <v>145</v>
      </c>
      <c r="AU374" s="206" t="s">
        <v>85</v>
      </c>
      <c r="AV374" s="14" t="s">
        <v>85</v>
      </c>
      <c r="AW374" s="14" t="s">
        <v>32</v>
      </c>
      <c r="AX374" s="14" t="s">
        <v>76</v>
      </c>
      <c r="AY374" s="206" t="s">
        <v>134</v>
      </c>
    </row>
    <row r="375" s="15" customFormat="1">
      <c r="A375" s="15"/>
      <c r="B375" s="213"/>
      <c r="C375" s="15"/>
      <c r="D375" s="193" t="s">
        <v>145</v>
      </c>
      <c r="E375" s="214" t="s">
        <v>1</v>
      </c>
      <c r="F375" s="215" t="s">
        <v>149</v>
      </c>
      <c r="G375" s="15"/>
      <c r="H375" s="216">
        <v>169.28</v>
      </c>
      <c r="I375" s="217"/>
      <c r="J375" s="15"/>
      <c r="K375" s="15"/>
      <c r="L375" s="213"/>
      <c r="M375" s="218"/>
      <c r="N375" s="219"/>
      <c r="O375" s="219"/>
      <c r="P375" s="219"/>
      <c r="Q375" s="219"/>
      <c r="R375" s="219"/>
      <c r="S375" s="219"/>
      <c r="T375" s="22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14" t="s">
        <v>145</v>
      </c>
      <c r="AU375" s="214" t="s">
        <v>85</v>
      </c>
      <c r="AV375" s="15" t="s">
        <v>150</v>
      </c>
      <c r="AW375" s="15" t="s">
        <v>32</v>
      </c>
      <c r="AX375" s="15" t="s">
        <v>76</v>
      </c>
      <c r="AY375" s="214" t="s">
        <v>134</v>
      </c>
    </row>
    <row r="376" s="16" customFormat="1">
      <c r="A376" s="16"/>
      <c r="B376" s="221"/>
      <c r="C376" s="16"/>
      <c r="D376" s="193" t="s">
        <v>145</v>
      </c>
      <c r="E376" s="222" t="s">
        <v>1</v>
      </c>
      <c r="F376" s="223" t="s">
        <v>151</v>
      </c>
      <c r="G376" s="16"/>
      <c r="H376" s="224">
        <v>169.28</v>
      </c>
      <c r="I376" s="225"/>
      <c r="J376" s="16"/>
      <c r="K376" s="16"/>
      <c r="L376" s="221"/>
      <c r="M376" s="226"/>
      <c r="N376" s="227"/>
      <c r="O376" s="227"/>
      <c r="P376" s="227"/>
      <c r="Q376" s="227"/>
      <c r="R376" s="227"/>
      <c r="S376" s="227"/>
      <c r="T376" s="228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22" t="s">
        <v>145</v>
      </c>
      <c r="AU376" s="222" t="s">
        <v>85</v>
      </c>
      <c r="AV376" s="16" t="s">
        <v>141</v>
      </c>
      <c r="AW376" s="16" t="s">
        <v>32</v>
      </c>
      <c r="AX376" s="16" t="s">
        <v>83</v>
      </c>
      <c r="AY376" s="222" t="s">
        <v>134</v>
      </c>
    </row>
    <row r="377" s="2" customFormat="1">
      <c r="A377" s="38"/>
      <c r="B377" s="179"/>
      <c r="C377" s="180" t="s">
        <v>360</v>
      </c>
      <c r="D377" s="180" t="s">
        <v>136</v>
      </c>
      <c r="E377" s="181" t="s">
        <v>361</v>
      </c>
      <c r="F377" s="182" t="s">
        <v>362</v>
      </c>
      <c r="G377" s="183" t="s">
        <v>201</v>
      </c>
      <c r="H377" s="184">
        <v>169.28</v>
      </c>
      <c r="I377" s="185"/>
      <c r="J377" s="186">
        <f>ROUND(I377*H377,2)</f>
        <v>0</v>
      </c>
      <c r="K377" s="182" t="s">
        <v>140</v>
      </c>
      <c r="L377" s="39"/>
      <c r="M377" s="187" t="s">
        <v>1</v>
      </c>
      <c r="N377" s="188" t="s">
        <v>41</v>
      </c>
      <c r="O377" s="77"/>
      <c r="P377" s="189">
        <f>O377*H377</f>
        <v>0</v>
      </c>
      <c r="Q377" s="189">
        <v>0</v>
      </c>
      <c r="R377" s="189">
        <f>Q377*H377</f>
        <v>0</v>
      </c>
      <c r="S377" s="189">
        <v>0</v>
      </c>
      <c r="T377" s="19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191" t="s">
        <v>141</v>
      </c>
      <c r="AT377" s="191" t="s">
        <v>136</v>
      </c>
      <c r="AU377" s="191" t="s">
        <v>85</v>
      </c>
      <c r="AY377" s="19" t="s">
        <v>134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83</v>
      </c>
      <c r="BK377" s="192">
        <f>ROUND(I377*H377,2)</f>
        <v>0</v>
      </c>
      <c r="BL377" s="19" t="s">
        <v>141</v>
      </c>
      <c r="BM377" s="191" t="s">
        <v>363</v>
      </c>
    </row>
    <row r="378" s="2" customFormat="1">
      <c r="A378" s="38"/>
      <c r="B378" s="39"/>
      <c r="C378" s="38"/>
      <c r="D378" s="193" t="s">
        <v>143</v>
      </c>
      <c r="E378" s="38"/>
      <c r="F378" s="194" t="s">
        <v>364</v>
      </c>
      <c r="G378" s="38"/>
      <c r="H378" s="38"/>
      <c r="I378" s="195"/>
      <c r="J378" s="38"/>
      <c r="K378" s="38"/>
      <c r="L378" s="39"/>
      <c r="M378" s="196"/>
      <c r="N378" s="197"/>
      <c r="O378" s="77"/>
      <c r="P378" s="77"/>
      <c r="Q378" s="77"/>
      <c r="R378" s="77"/>
      <c r="S378" s="77"/>
      <c r="T378" s="7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9" t="s">
        <v>143</v>
      </c>
      <c r="AU378" s="19" t="s">
        <v>85</v>
      </c>
    </row>
    <row r="379" s="13" customFormat="1">
      <c r="A379" s="13"/>
      <c r="B379" s="198"/>
      <c r="C379" s="13"/>
      <c r="D379" s="193" t="s">
        <v>145</v>
      </c>
      <c r="E379" s="199" t="s">
        <v>1</v>
      </c>
      <c r="F379" s="200" t="s">
        <v>357</v>
      </c>
      <c r="G379" s="13"/>
      <c r="H379" s="199" t="s">
        <v>1</v>
      </c>
      <c r="I379" s="201"/>
      <c r="J379" s="13"/>
      <c r="K379" s="13"/>
      <c r="L379" s="198"/>
      <c r="M379" s="202"/>
      <c r="N379" s="203"/>
      <c r="O379" s="203"/>
      <c r="P379" s="203"/>
      <c r="Q379" s="203"/>
      <c r="R379" s="203"/>
      <c r="S379" s="203"/>
      <c r="T379" s="20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199" t="s">
        <v>145</v>
      </c>
      <c r="AU379" s="199" t="s">
        <v>85</v>
      </c>
      <c r="AV379" s="13" t="s">
        <v>83</v>
      </c>
      <c r="AW379" s="13" t="s">
        <v>32</v>
      </c>
      <c r="AX379" s="13" t="s">
        <v>76</v>
      </c>
      <c r="AY379" s="199" t="s">
        <v>134</v>
      </c>
    </row>
    <row r="380" s="14" customFormat="1">
      <c r="A380" s="14"/>
      <c r="B380" s="205"/>
      <c r="C380" s="14"/>
      <c r="D380" s="193" t="s">
        <v>145</v>
      </c>
      <c r="E380" s="206" t="s">
        <v>1</v>
      </c>
      <c r="F380" s="207" t="s">
        <v>346</v>
      </c>
      <c r="G380" s="14"/>
      <c r="H380" s="208">
        <v>150.97999999999999</v>
      </c>
      <c r="I380" s="209"/>
      <c r="J380" s="14"/>
      <c r="K380" s="14"/>
      <c r="L380" s="205"/>
      <c r="M380" s="210"/>
      <c r="N380" s="211"/>
      <c r="O380" s="211"/>
      <c r="P380" s="211"/>
      <c r="Q380" s="211"/>
      <c r="R380" s="211"/>
      <c r="S380" s="211"/>
      <c r="T380" s="21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06" t="s">
        <v>145</v>
      </c>
      <c r="AU380" s="206" t="s">
        <v>85</v>
      </c>
      <c r="AV380" s="14" t="s">
        <v>85</v>
      </c>
      <c r="AW380" s="14" t="s">
        <v>32</v>
      </c>
      <c r="AX380" s="14" t="s">
        <v>76</v>
      </c>
      <c r="AY380" s="206" t="s">
        <v>134</v>
      </c>
    </row>
    <row r="381" s="13" customFormat="1">
      <c r="A381" s="13"/>
      <c r="B381" s="198"/>
      <c r="C381" s="13"/>
      <c r="D381" s="193" t="s">
        <v>145</v>
      </c>
      <c r="E381" s="199" t="s">
        <v>1</v>
      </c>
      <c r="F381" s="200" t="s">
        <v>358</v>
      </c>
      <c r="G381" s="13"/>
      <c r="H381" s="199" t="s">
        <v>1</v>
      </c>
      <c r="I381" s="201"/>
      <c r="J381" s="13"/>
      <c r="K381" s="13"/>
      <c r="L381" s="198"/>
      <c r="M381" s="202"/>
      <c r="N381" s="203"/>
      <c r="O381" s="203"/>
      <c r="P381" s="203"/>
      <c r="Q381" s="203"/>
      <c r="R381" s="203"/>
      <c r="S381" s="203"/>
      <c r="T381" s="20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199" t="s">
        <v>145</v>
      </c>
      <c r="AU381" s="199" t="s">
        <v>85</v>
      </c>
      <c r="AV381" s="13" t="s">
        <v>83</v>
      </c>
      <c r="AW381" s="13" t="s">
        <v>32</v>
      </c>
      <c r="AX381" s="13" t="s">
        <v>76</v>
      </c>
      <c r="AY381" s="199" t="s">
        <v>134</v>
      </c>
    </row>
    <row r="382" s="13" customFormat="1">
      <c r="A382" s="13"/>
      <c r="B382" s="198"/>
      <c r="C382" s="13"/>
      <c r="D382" s="193" t="s">
        <v>145</v>
      </c>
      <c r="E382" s="199" t="s">
        <v>1</v>
      </c>
      <c r="F382" s="200" t="s">
        <v>147</v>
      </c>
      <c r="G382" s="13"/>
      <c r="H382" s="199" t="s">
        <v>1</v>
      </c>
      <c r="I382" s="201"/>
      <c r="J382" s="13"/>
      <c r="K382" s="13"/>
      <c r="L382" s="198"/>
      <c r="M382" s="202"/>
      <c r="N382" s="203"/>
      <c r="O382" s="203"/>
      <c r="P382" s="203"/>
      <c r="Q382" s="203"/>
      <c r="R382" s="203"/>
      <c r="S382" s="203"/>
      <c r="T382" s="204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199" t="s">
        <v>145</v>
      </c>
      <c r="AU382" s="199" t="s">
        <v>85</v>
      </c>
      <c r="AV382" s="13" t="s">
        <v>83</v>
      </c>
      <c r="AW382" s="13" t="s">
        <v>32</v>
      </c>
      <c r="AX382" s="13" t="s">
        <v>76</v>
      </c>
      <c r="AY382" s="199" t="s">
        <v>134</v>
      </c>
    </row>
    <row r="383" s="14" customFormat="1">
      <c r="A383" s="14"/>
      <c r="B383" s="205"/>
      <c r="C383" s="14"/>
      <c r="D383" s="193" t="s">
        <v>145</v>
      </c>
      <c r="E383" s="206" t="s">
        <v>1</v>
      </c>
      <c r="F383" s="207" t="s">
        <v>359</v>
      </c>
      <c r="G383" s="14"/>
      <c r="H383" s="208">
        <v>18.300000000000001</v>
      </c>
      <c r="I383" s="209"/>
      <c r="J383" s="14"/>
      <c r="K383" s="14"/>
      <c r="L383" s="205"/>
      <c r="M383" s="210"/>
      <c r="N383" s="211"/>
      <c r="O383" s="211"/>
      <c r="P383" s="211"/>
      <c r="Q383" s="211"/>
      <c r="R383" s="211"/>
      <c r="S383" s="211"/>
      <c r="T383" s="21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06" t="s">
        <v>145</v>
      </c>
      <c r="AU383" s="206" t="s">
        <v>85</v>
      </c>
      <c r="AV383" s="14" t="s">
        <v>85</v>
      </c>
      <c r="AW383" s="14" t="s">
        <v>32</v>
      </c>
      <c r="AX383" s="14" t="s">
        <v>76</v>
      </c>
      <c r="AY383" s="206" t="s">
        <v>134</v>
      </c>
    </row>
    <row r="384" s="15" customFormat="1">
      <c r="A384" s="15"/>
      <c r="B384" s="213"/>
      <c r="C384" s="15"/>
      <c r="D384" s="193" t="s">
        <v>145</v>
      </c>
      <c r="E384" s="214" t="s">
        <v>1</v>
      </c>
      <c r="F384" s="215" t="s">
        <v>149</v>
      </c>
      <c r="G384" s="15"/>
      <c r="H384" s="216">
        <v>169.28</v>
      </c>
      <c r="I384" s="217"/>
      <c r="J384" s="15"/>
      <c r="K384" s="15"/>
      <c r="L384" s="213"/>
      <c r="M384" s="218"/>
      <c r="N384" s="219"/>
      <c r="O384" s="219"/>
      <c r="P384" s="219"/>
      <c r="Q384" s="219"/>
      <c r="R384" s="219"/>
      <c r="S384" s="219"/>
      <c r="T384" s="220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14" t="s">
        <v>145</v>
      </c>
      <c r="AU384" s="214" t="s">
        <v>85</v>
      </c>
      <c r="AV384" s="15" t="s">
        <v>150</v>
      </c>
      <c r="AW384" s="15" t="s">
        <v>32</v>
      </c>
      <c r="AX384" s="15" t="s">
        <v>76</v>
      </c>
      <c r="AY384" s="214" t="s">
        <v>134</v>
      </c>
    </row>
    <row r="385" s="16" customFormat="1">
      <c r="A385" s="16"/>
      <c r="B385" s="221"/>
      <c r="C385" s="16"/>
      <c r="D385" s="193" t="s">
        <v>145</v>
      </c>
      <c r="E385" s="222" t="s">
        <v>1</v>
      </c>
      <c r="F385" s="223" t="s">
        <v>151</v>
      </c>
      <c r="G385" s="16"/>
      <c r="H385" s="224">
        <v>169.28</v>
      </c>
      <c r="I385" s="225"/>
      <c r="J385" s="16"/>
      <c r="K385" s="16"/>
      <c r="L385" s="221"/>
      <c r="M385" s="226"/>
      <c r="N385" s="227"/>
      <c r="O385" s="227"/>
      <c r="P385" s="227"/>
      <c r="Q385" s="227"/>
      <c r="R385" s="227"/>
      <c r="S385" s="227"/>
      <c r="T385" s="228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22" t="s">
        <v>145</v>
      </c>
      <c r="AU385" s="222" t="s">
        <v>85</v>
      </c>
      <c r="AV385" s="16" t="s">
        <v>141</v>
      </c>
      <c r="AW385" s="16" t="s">
        <v>32</v>
      </c>
      <c r="AX385" s="16" t="s">
        <v>83</v>
      </c>
      <c r="AY385" s="222" t="s">
        <v>134</v>
      </c>
    </row>
    <row r="386" s="2" customFormat="1" ht="16.5" customHeight="1">
      <c r="A386" s="38"/>
      <c r="B386" s="179"/>
      <c r="C386" s="180" t="s">
        <v>365</v>
      </c>
      <c r="D386" s="180" t="s">
        <v>136</v>
      </c>
      <c r="E386" s="181" t="s">
        <v>366</v>
      </c>
      <c r="F386" s="182" t="s">
        <v>367</v>
      </c>
      <c r="G386" s="183" t="s">
        <v>139</v>
      </c>
      <c r="H386" s="184">
        <v>28.800000000000001</v>
      </c>
      <c r="I386" s="185"/>
      <c r="J386" s="186">
        <f>ROUND(I386*H386,2)</f>
        <v>0</v>
      </c>
      <c r="K386" s="182" t="s">
        <v>140</v>
      </c>
      <c r="L386" s="39"/>
      <c r="M386" s="187" t="s">
        <v>1</v>
      </c>
      <c r="N386" s="188" t="s">
        <v>41</v>
      </c>
      <c r="O386" s="77"/>
      <c r="P386" s="189">
        <f>O386*H386</f>
        <v>0</v>
      </c>
      <c r="Q386" s="189">
        <v>0.54034000000000004</v>
      </c>
      <c r="R386" s="189">
        <f>Q386*H386</f>
        <v>15.561792000000002</v>
      </c>
      <c r="S386" s="189">
        <v>0</v>
      </c>
      <c r="T386" s="19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191" t="s">
        <v>141</v>
      </c>
      <c r="AT386" s="191" t="s">
        <v>136</v>
      </c>
      <c r="AU386" s="191" t="s">
        <v>85</v>
      </c>
      <c r="AY386" s="19" t="s">
        <v>134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83</v>
      </c>
      <c r="BK386" s="192">
        <f>ROUND(I386*H386,2)</f>
        <v>0</v>
      </c>
      <c r="BL386" s="19" t="s">
        <v>141</v>
      </c>
      <c r="BM386" s="191" t="s">
        <v>368</v>
      </c>
    </row>
    <row r="387" s="2" customFormat="1">
      <c r="A387" s="38"/>
      <c r="B387" s="39"/>
      <c r="C387" s="38"/>
      <c r="D387" s="193" t="s">
        <v>143</v>
      </c>
      <c r="E387" s="38"/>
      <c r="F387" s="194" t="s">
        <v>369</v>
      </c>
      <c r="G387" s="38"/>
      <c r="H387" s="38"/>
      <c r="I387" s="195"/>
      <c r="J387" s="38"/>
      <c r="K387" s="38"/>
      <c r="L387" s="39"/>
      <c r="M387" s="196"/>
      <c r="N387" s="197"/>
      <c r="O387" s="77"/>
      <c r="P387" s="77"/>
      <c r="Q387" s="77"/>
      <c r="R387" s="77"/>
      <c r="S387" s="77"/>
      <c r="T387" s="78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9" t="s">
        <v>143</v>
      </c>
      <c r="AU387" s="19" t="s">
        <v>85</v>
      </c>
    </row>
    <row r="388" s="13" customFormat="1">
      <c r="A388" s="13"/>
      <c r="B388" s="198"/>
      <c r="C388" s="13"/>
      <c r="D388" s="193" t="s">
        <v>145</v>
      </c>
      <c r="E388" s="199" t="s">
        <v>1</v>
      </c>
      <c r="F388" s="200" t="s">
        <v>370</v>
      </c>
      <c r="G388" s="13"/>
      <c r="H388" s="199" t="s">
        <v>1</v>
      </c>
      <c r="I388" s="201"/>
      <c r="J388" s="13"/>
      <c r="K388" s="13"/>
      <c r="L388" s="198"/>
      <c r="M388" s="202"/>
      <c r="N388" s="203"/>
      <c r="O388" s="203"/>
      <c r="P388" s="203"/>
      <c r="Q388" s="203"/>
      <c r="R388" s="203"/>
      <c r="S388" s="203"/>
      <c r="T388" s="20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199" t="s">
        <v>145</v>
      </c>
      <c r="AU388" s="199" t="s">
        <v>85</v>
      </c>
      <c r="AV388" s="13" t="s">
        <v>83</v>
      </c>
      <c r="AW388" s="13" t="s">
        <v>32</v>
      </c>
      <c r="AX388" s="13" t="s">
        <v>76</v>
      </c>
      <c r="AY388" s="199" t="s">
        <v>134</v>
      </c>
    </row>
    <row r="389" s="13" customFormat="1">
      <c r="A389" s="13"/>
      <c r="B389" s="198"/>
      <c r="C389" s="13"/>
      <c r="D389" s="193" t="s">
        <v>145</v>
      </c>
      <c r="E389" s="199" t="s">
        <v>1</v>
      </c>
      <c r="F389" s="200" t="s">
        <v>227</v>
      </c>
      <c r="G389" s="13"/>
      <c r="H389" s="199" t="s">
        <v>1</v>
      </c>
      <c r="I389" s="201"/>
      <c r="J389" s="13"/>
      <c r="K389" s="13"/>
      <c r="L389" s="198"/>
      <c r="M389" s="202"/>
      <c r="N389" s="203"/>
      <c r="O389" s="203"/>
      <c r="P389" s="203"/>
      <c r="Q389" s="203"/>
      <c r="R389" s="203"/>
      <c r="S389" s="203"/>
      <c r="T389" s="20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199" t="s">
        <v>145</v>
      </c>
      <c r="AU389" s="199" t="s">
        <v>85</v>
      </c>
      <c r="AV389" s="13" t="s">
        <v>83</v>
      </c>
      <c r="AW389" s="13" t="s">
        <v>32</v>
      </c>
      <c r="AX389" s="13" t="s">
        <v>76</v>
      </c>
      <c r="AY389" s="199" t="s">
        <v>134</v>
      </c>
    </row>
    <row r="390" s="13" customFormat="1">
      <c r="A390" s="13"/>
      <c r="B390" s="198"/>
      <c r="C390" s="13"/>
      <c r="D390" s="193" t="s">
        <v>145</v>
      </c>
      <c r="E390" s="199" t="s">
        <v>1</v>
      </c>
      <c r="F390" s="200" t="s">
        <v>147</v>
      </c>
      <c r="G390" s="13"/>
      <c r="H390" s="199" t="s">
        <v>1</v>
      </c>
      <c r="I390" s="201"/>
      <c r="J390" s="13"/>
      <c r="K390" s="13"/>
      <c r="L390" s="198"/>
      <c r="M390" s="202"/>
      <c r="N390" s="203"/>
      <c r="O390" s="203"/>
      <c r="P390" s="203"/>
      <c r="Q390" s="203"/>
      <c r="R390" s="203"/>
      <c r="S390" s="203"/>
      <c r="T390" s="20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199" t="s">
        <v>145</v>
      </c>
      <c r="AU390" s="199" t="s">
        <v>85</v>
      </c>
      <c r="AV390" s="13" t="s">
        <v>83</v>
      </c>
      <c r="AW390" s="13" t="s">
        <v>32</v>
      </c>
      <c r="AX390" s="13" t="s">
        <v>76</v>
      </c>
      <c r="AY390" s="199" t="s">
        <v>134</v>
      </c>
    </row>
    <row r="391" s="14" customFormat="1">
      <c r="A391" s="14"/>
      <c r="B391" s="205"/>
      <c r="C391" s="14"/>
      <c r="D391" s="193" t="s">
        <v>145</v>
      </c>
      <c r="E391" s="206" t="s">
        <v>1</v>
      </c>
      <c r="F391" s="207" t="s">
        <v>371</v>
      </c>
      <c r="G391" s="14"/>
      <c r="H391" s="208">
        <v>2.1000000000000001</v>
      </c>
      <c r="I391" s="209"/>
      <c r="J391" s="14"/>
      <c r="K391" s="14"/>
      <c r="L391" s="205"/>
      <c r="M391" s="210"/>
      <c r="N391" s="211"/>
      <c r="O391" s="211"/>
      <c r="P391" s="211"/>
      <c r="Q391" s="211"/>
      <c r="R391" s="211"/>
      <c r="S391" s="211"/>
      <c r="T391" s="21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06" t="s">
        <v>145</v>
      </c>
      <c r="AU391" s="206" t="s">
        <v>85</v>
      </c>
      <c r="AV391" s="14" t="s">
        <v>85</v>
      </c>
      <c r="AW391" s="14" t="s">
        <v>32</v>
      </c>
      <c r="AX391" s="14" t="s">
        <v>76</v>
      </c>
      <c r="AY391" s="206" t="s">
        <v>134</v>
      </c>
    </row>
    <row r="392" s="14" customFormat="1">
      <c r="A392" s="14"/>
      <c r="B392" s="205"/>
      <c r="C392" s="14"/>
      <c r="D392" s="193" t="s">
        <v>145</v>
      </c>
      <c r="E392" s="206" t="s">
        <v>1</v>
      </c>
      <c r="F392" s="207" t="s">
        <v>372</v>
      </c>
      <c r="G392" s="14"/>
      <c r="H392" s="208">
        <v>9.6750000000000007</v>
      </c>
      <c r="I392" s="209"/>
      <c r="J392" s="14"/>
      <c r="K392" s="14"/>
      <c r="L392" s="205"/>
      <c r="M392" s="210"/>
      <c r="N392" s="211"/>
      <c r="O392" s="211"/>
      <c r="P392" s="211"/>
      <c r="Q392" s="211"/>
      <c r="R392" s="211"/>
      <c r="S392" s="211"/>
      <c r="T392" s="21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06" t="s">
        <v>145</v>
      </c>
      <c r="AU392" s="206" t="s">
        <v>85</v>
      </c>
      <c r="AV392" s="14" t="s">
        <v>85</v>
      </c>
      <c r="AW392" s="14" t="s">
        <v>32</v>
      </c>
      <c r="AX392" s="14" t="s">
        <v>76</v>
      </c>
      <c r="AY392" s="206" t="s">
        <v>134</v>
      </c>
    </row>
    <row r="393" s="14" customFormat="1">
      <c r="A393" s="14"/>
      <c r="B393" s="205"/>
      <c r="C393" s="14"/>
      <c r="D393" s="193" t="s">
        <v>145</v>
      </c>
      <c r="E393" s="206" t="s">
        <v>1</v>
      </c>
      <c r="F393" s="207" t="s">
        <v>373</v>
      </c>
      <c r="G393" s="14"/>
      <c r="H393" s="208">
        <v>1.5</v>
      </c>
      <c r="I393" s="209"/>
      <c r="J393" s="14"/>
      <c r="K393" s="14"/>
      <c r="L393" s="205"/>
      <c r="M393" s="210"/>
      <c r="N393" s="211"/>
      <c r="O393" s="211"/>
      <c r="P393" s="211"/>
      <c r="Q393" s="211"/>
      <c r="R393" s="211"/>
      <c r="S393" s="211"/>
      <c r="T393" s="21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06" t="s">
        <v>145</v>
      </c>
      <c r="AU393" s="206" t="s">
        <v>85</v>
      </c>
      <c r="AV393" s="14" t="s">
        <v>85</v>
      </c>
      <c r="AW393" s="14" t="s">
        <v>32</v>
      </c>
      <c r="AX393" s="14" t="s">
        <v>76</v>
      </c>
      <c r="AY393" s="206" t="s">
        <v>134</v>
      </c>
    </row>
    <row r="394" s="14" customFormat="1">
      <c r="A394" s="14"/>
      <c r="B394" s="205"/>
      <c r="C394" s="14"/>
      <c r="D394" s="193" t="s">
        <v>145</v>
      </c>
      <c r="E394" s="206" t="s">
        <v>1</v>
      </c>
      <c r="F394" s="207" t="s">
        <v>374</v>
      </c>
      <c r="G394" s="14"/>
      <c r="H394" s="208">
        <v>2.0249999999999999</v>
      </c>
      <c r="I394" s="209"/>
      <c r="J394" s="14"/>
      <c r="K394" s="14"/>
      <c r="L394" s="205"/>
      <c r="M394" s="210"/>
      <c r="N394" s="211"/>
      <c r="O394" s="211"/>
      <c r="P394" s="211"/>
      <c r="Q394" s="211"/>
      <c r="R394" s="211"/>
      <c r="S394" s="211"/>
      <c r="T394" s="21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06" t="s">
        <v>145</v>
      </c>
      <c r="AU394" s="206" t="s">
        <v>85</v>
      </c>
      <c r="AV394" s="14" t="s">
        <v>85</v>
      </c>
      <c r="AW394" s="14" t="s">
        <v>32</v>
      </c>
      <c r="AX394" s="14" t="s">
        <v>76</v>
      </c>
      <c r="AY394" s="206" t="s">
        <v>134</v>
      </c>
    </row>
    <row r="395" s="14" customFormat="1">
      <c r="A395" s="14"/>
      <c r="B395" s="205"/>
      <c r="C395" s="14"/>
      <c r="D395" s="193" t="s">
        <v>145</v>
      </c>
      <c r="E395" s="206" t="s">
        <v>1</v>
      </c>
      <c r="F395" s="207" t="s">
        <v>375</v>
      </c>
      <c r="G395" s="14"/>
      <c r="H395" s="208">
        <v>13.5</v>
      </c>
      <c r="I395" s="209"/>
      <c r="J395" s="14"/>
      <c r="K395" s="14"/>
      <c r="L395" s="205"/>
      <c r="M395" s="210"/>
      <c r="N395" s="211"/>
      <c r="O395" s="211"/>
      <c r="P395" s="211"/>
      <c r="Q395" s="211"/>
      <c r="R395" s="211"/>
      <c r="S395" s="211"/>
      <c r="T395" s="21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06" t="s">
        <v>145</v>
      </c>
      <c r="AU395" s="206" t="s">
        <v>85</v>
      </c>
      <c r="AV395" s="14" t="s">
        <v>85</v>
      </c>
      <c r="AW395" s="14" t="s">
        <v>32</v>
      </c>
      <c r="AX395" s="14" t="s">
        <v>76</v>
      </c>
      <c r="AY395" s="206" t="s">
        <v>134</v>
      </c>
    </row>
    <row r="396" s="15" customFormat="1">
      <c r="A396" s="15"/>
      <c r="B396" s="213"/>
      <c r="C396" s="15"/>
      <c r="D396" s="193" t="s">
        <v>145</v>
      </c>
      <c r="E396" s="214" t="s">
        <v>1</v>
      </c>
      <c r="F396" s="215" t="s">
        <v>149</v>
      </c>
      <c r="G396" s="15"/>
      <c r="H396" s="216">
        <v>28.800000000000001</v>
      </c>
      <c r="I396" s="217"/>
      <c r="J396" s="15"/>
      <c r="K396" s="15"/>
      <c r="L396" s="213"/>
      <c r="M396" s="218"/>
      <c r="N396" s="219"/>
      <c r="O396" s="219"/>
      <c r="P396" s="219"/>
      <c r="Q396" s="219"/>
      <c r="R396" s="219"/>
      <c r="S396" s="219"/>
      <c r="T396" s="22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14" t="s">
        <v>145</v>
      </c>
      <c r="AU396" s="214" t="s">
        <v>85</v>
      </c>
      <c r="AV396" s="15" t="s">
        <v>150</v>
      </c>
      <c r="AW396" s="15" t="s">
        <v>32</v>
      </c>
      <c r="AX396" s="15" t="s">
        <v>76</v>
      </c>
      <c r="AY396" s="214" t="s">
        <v>134</v>
      </c>
    </row>
    <row r="397" s="16" customFormat="1">
      <c r="A397" s="16"/>
      <c r="B397" s="221"/>
      <c r="C397" s="16"/>
      <c r="D397" s="193" t="s">
        <v>145</v>
      </c>
      <c r="E397" s="222" t="s">
        <v>1</v>
      </c>
      <c r="F397" s="223" t="s">
        <v>151</v>
      </c>
      <c r="G397" s="16"/>
      <c r="H397" s="224">
        <v>28.800000000000001</v>
      </c>
      <c r="I397" s="225"/>
      <c r="J397" s="16"/>
      <c r="K397" s="16"/>
      <c r="L397" s="221"/>
      <c r="M397" s="226"/>
      <c r="N397" s="227"/>
      <c r="O397" s="227"/>
      <c r="P397" s="227"/>
      <c r="Q397" s="227"/>
      <c r="R397" s="227"/>
      <c r="S397" s="227"/>
      <c r="T397" s="228"/>
      <c r="U397" s="16"/>
      <c r="V397" s="16"/>
      <c r="W397" s="16"/>
      <c r="X397" s="16"/>
      <c r="Y397" s="16"/>
      <c r="Z397" s="16"/>
      <c r="AA397" s="16"/>
      <c r="AB397" s="16"/>
      <c r="AC397" s="16"/>
      <c r="AD397" s="16"/>
      <c r="AE397" s="16"/>
      <c r="AT397" s="222" t="s">
        <v>145</v>
      </c>
      <c r="AU397" s="222" t="s">
        <v>85</v>
      </c>
      <c r="AV397" s="16" t="s">
        <v>141</v>
      </c>
      <c r="AW397" s="16" t="s">
        <v>32</v>
      </c>
      <c r="AX397" s="16" t="s">
        <v>83</v>
      </c>
      <c r="AY397" s="222" t="s">
        <v>134</v>
      </c>
    </row>
    <row r="398" s="2" customFormat="1" ht="21.75" customHeight="1">
      <c r="A398" s="38"/>
      <c r="B398" s="179"/>
      <c r="C398" s="229" t="s">
        <v>376</v>
      </c>
      <c r="D398" s="229" t="s">
        <v>207</v>
      </c>
      <c r="E398" s="230" t="s">
        <v>377</v>
      </c>
      <c r="F398" s="231" t="s">
        <v>378</v>
      </c>
      <c r="G398" s="232" t="s">
        <v>379</v>
      </c>
      <c r="H398" s="233">
        <v>8208</v>
      </c>
      <c r="I398" s="234"/>
      <c r="J398" s="235">
        <f>ROUND(I398*H398,2)</f>
        <v>0</v>
      </c>
      <c r="K398" s="231" t="s">
        <v>140</v>
      </c>
      <c r="L398" s="236"/>
      <c r="M398" s="237" t="s">
        <v>1</v>
      </c>
      <c r="N398" s="238" t="s">
        <v>41</v>
      </c>
      <c r="O398" s="77"/>
      <c r="P398" s="189">
        <f>O398*H398</f>
        <v>0</v>
      </c>
      <c r="Q398" s="189">
        <v>0.0041000000000000003</v>
      </c>
      <c r="R398" s="189">
        <f>Q398*H398</f>
        <v>33.652800000000006</v>
      </c>
      <c r="S398" s="189">
        <v>0</v>
      </c>
      <c r="T398" s="19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191" t="s">
        <v>184</v>
      </c>
      <c r="AT398" s="191" t="s">
        <v>207</v>
      </c>
      <c r="AU398" s="191" t="s">
        <v>85</v>
      </c>
      <c r="AY398" s="19" t="s">
        <v>134</v>
      </c>
      <c r="BE398" s="192">
        <f>IF(N398="základní",J398,0)</f>
        <v>0</v>
      </c>
      <c r="BF398" s="192">
        <f>IF(N398="snížená",J398,0)</f>
        <v>0</v>
      </c>
      <c r="BG398" s="192">
        <f>IF(N398="zákl. přenesená",J398,0)</f>
        <v>0</v>
      </c>
      <c r="BH398" s="192">
        <f>IF(N398="sníž. přenesená",J398,0)</f>
        <v>0</v>
      </c>
      <c r="BI398" s="192">
        <f>IF(N398="nulová",J398,0)</f>
        <v>0</v>
      </c>
      <c r="BJ398" s="19" t="s">
        <v>83</v>
      </c>
      <c r="BK398" s="192">
        <f>ROUND(I398*H398,2)</f>
        <v>0</v>
      </c>
      <c r="BL398" s="19" t="s">
        <v>141</v>
      </c>
      <c r="BM398" s="191" t="s">
        <v>380</v>
      </c>
    </row>
    <row r="399" s="2" customFormat="1">
      <c r="A399" s="38"/>
      <c r="B399" s="39"/>
      <c r="C399" s="38"/>
      <c r="D399" s="193" t="s">
        <v>143</v>
      </c>
      <c r="E399" s="38"/>
      <c r="F399" s="194" t="s">
        <v>378</v>
      </c>
      <c r="G399" s="38"/>
      <c r="H399" s="38"/>
      <c r="I399" s="195"/>
      <c r="J399" s="38"/>
      <c r="K399" s="38"/>
      <c r="L399" s="39"/>
      <c r="M399" s="196"/>
      <c r="N399" s="197"/>
      <c r="O399" s="77"/>
      <c r="P399" s="77"/>
      <c r="Q399" s="77"/>
      <c r="R399" s="77"/>
      <c r="S399" s="77"/>
      <c r="T399" s="78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9" t="s">
        <v>143</v>
      </c>
      <c r="AU399" s="19" t="s">
        <v>85</v>
      </c>
    </row>
    <row r="400" s="13" customFormat="1">
      <c r="A400" s="13"/>
      <c r="B400" s="198"/>
      <c r="C400" s="13"/>
      <c r="D400" s="193" t="s">
        <v>145</v>
      </c>
      <c r="E400" s="199" t="s">
        <v>1</v>
      </c>
      <c r="F400" s="200" t="s">
        <v>211</v>
      </c>
      <c r="G400" s="13"/>
      <c r="H400" s="199" t="s">
        <v>1</v>
      </c>
      <c r="I400" s="201"/>
      <c r="J400" s="13"/>
      <c r="K400" s="13"/>
      <c r="L400" s="198"/>
      <c r="M400" s="202"/>
      <c r="N400" s="203"/>
      <c r="O400" s="203"/>
      <c r="P400" s="203"/>
      <c r="Q400" s="203"/>
      <c r="R400" s="203"/>
      <c r="S400" s="203"/>
      <c r="T400" s="20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199" t="s">
        <v>145</v>
      </c>
      <c r="AU400" s="199" t="s">
        <v>85</v>
      </c>
      <c r="AV400" s="13" t="s">
        <v>83</v>
      </c>
      <c r="AW400" s="13" t="s">
        <v>32</v>
      </c>
      <c r="AX400" s="13" t="s">
        <v>76</v>
      </c>
      <c r="AY400" s="199" t="s">
        <v>134</v>
      </c>
    </row>
    <row r="401" s="14" customFormat="1">
      <c r="A401" s="14"/>
      <c r="B401" s="205"/>
      <c r="C401" s="14"/>
      <c r="D401" s="193" t="s">
        <v>145</v>
      </c>
      <c r="E401" s="206" t="s">
        <v>1</v>
      </c>
      <c r="F401" s="207" t="s">
        <v>381</v>
      </c>
      <c r="G401" s="14"/>
      <c r="H401" s="208">
        <v>8208</v>
      </c>
      <c r="I401" s="209"/>
      <c r="J401" s="14"/>
      <c r="K401" s="14"/>
      <c r="L401" s="205"/>
      <c r="M401" s="210"/>
      <c r="N401" s="211"/>
      <c r="O401" s="211"/>
      <c r="P401" s="211"/>
      <c r="Q401" s="211"/>
      <c r="R401" s="211"/>
      <c r="S401" s="211"/>
      <c r="T401" s="21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06" t="s">
        <v>145</v>
      </c>
      <c r="AU401" s="206" t="s">
        <v>85</v>
      </c>
      <c r="AV401" s="14" t="s">
        <v>85</v>
      </c>
      <c r="AW401" s="14" t="s">
        <v>32</v>
      </c>
      <c r="AX401" s="14" t="s">
        <v>76</v>
      </c>
      <c r="AY401" s="206" t="s">
        <v>134</v>
      </c>
    </row>
    <row r="402" s="15" customFormat="1">
      <c r="A402" s="15"/>
      <c r="B402" s="213"/>
      <c r="C402" s="15"/>
      <c r="D402" s="193" t="s">
        <v>145</v>
      </c>
      <c r="E402" s="214" t="s">
        <v>1</v>
      </c>
      <c r="F402" s="215" t="s">
        <v>149</v>
      </c>
      <c r="G402" s="15"/>
      <c r="H402" s="216">
        <v>8208</v>
      </c>
      <c r="I402" s="217"/>
      <c r="J402" s="15"/>
      <c r="K402" s="15"/>
      <c r="L402" s="213"/>
      <c r="M402" s="218"/>
      <c r="N402" s="219"/>
      <c r="O402" s="219"/>
      <c r="P402" s="219"/>
      <c r="Q402" s="219"/>
      <c r="R402" s="219"/>
      <c r="S402" s="219"/>
      <c r="T402" s="220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14" t="s">
        <v>145</v>
      </c>
      <c r="AU402" s="214" t="s">
        <v>85</v>
      </c>
      <c r="AV402" s="15" t="s">
        <v>150</v>
      </c>
      <c r="AW402" s="15" t="s">
        <v>32</v>
      </c>
      <c r="AX402" s="15" t="s">
        <v>76</v>
      </c>
      <c r="AY402" s="214" t="s">
        <v>134</v>
      </c>
    </row>
    <row r="403" s="16" customFormat="1">
      <c r="A403" s="16"/>
      <c r="B403" s="221"/>
      <c r="C403" s="16"/>
      <c r="D403" s="193" t="s">
        <v>145</v>
      </c>
      <c r="E403" s="222" t="s">
        <v>1</v>
      </c>
      <c r="F403" s="223" t="s">
        <v>151</v>
      </c>
      <c r="G403" s="16"/>
      <c r="H403" s="224">
        <v>8208</v>
      </c>
      <c r="I403" s="225"/>
      <c r="J403" s="16"/>
      <c r="K403" s="16"/>
      <c r="L403" s="221"/>
      <c r="M403" s="226"/>
      <c r="N403" s="227"/>
      <c r="O403" s="227"/>
      <c r="P403" s="227"/>
      <c r="Q403" s="227"/>
      <c r="R403" s="227"/>
      <c r="S403" s="227"/>
      <c r="T403" s="228"/>
      <c r="U403" s="16"/>
      <c r="V403" s="16"/>
      <c r="W403" s="16"/>
      <c r="X403" s="16"/>
      <c r="Y403" s="16"/>
      <c r="Z403" s="16"/>
      <c r="AA403" s="16"/>
      <c r="AB403" s="16"/>
      <c r="AC403" s="16"/>
      <c r="AD403" s="16"/>
      <c r="AE403" s="16"/>
      <c r="AT403" s="222" t="s">
        <v>145</v>
      </c>
      <c r="AU403" s="222" t="s">
        <v>85</v>
      </c>
      <c r="AV403" s="16" t="s">
        <v>141</v>
      </c>
      <c r="AW403" s="16" t="s">
        <v>32</v>
      </c>
      <c r="AX403" s="16" t="s">
        <v>83</v>
      </c>
      <c r="AY403" s="222" t="s">
        <v>134</v>
      </c>
    </row>
    <row r="404" s="12" customFormat="1" ht="22.8" customHeight="1">
      <c r="A404" s="12"/>
      <c r="B404" s="166"/>
      <c r="C404" s="12"/>
      <c r="D404" s="167" t="s">
        <v>75</v>
      </c>
      <c r="E404" s="177" t="s">
        <v>382</v>
      </c>
      <c r="F404" s="177" t="s">
        <v>383</v>
      </c>
      <c r="G404" s="12"/>
      <c r="H404" s="12"/>
      <c r="I404" s="169"/>
      <c r="J404" s="178">
        <f>BK404</f>
        <v>0</v>
      </c>
      <c r="K404" s="12"/>
      <c r="L404" s="166"/>
      <c r="M404" s="171"/>
      <c r="N404" s="172"/>
      <c r="O404" s="172"/>
      <c r="P404" s="173">
        <f>SUM(P405:P413)</f>
        <v>0</v>
      </c>
      <c r="Q404" s="172"/>
      <c r="R404" s="173">
        <f>SUM(R405:R413)</f>
        <v>0</v>
      </c>
      <c r="S404" s="172"/>
      <c r="T404" s="174">
        <f>SUM(T405:T413)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167" t="s">
        <v>83</v>
      </c>
      <c r="AT404" s="175" t="s">
        <v>75</v>
      </c>
      <c r="AU404" s="175" t="s">
        <v>83</v>
      </c>
      <c r="AY404" s="167" t="s">
        <v>134</v>
      </c>
      <c r="BK404" s="176">
        <f>SUM(BK405:BK413)</f>
        <v>0</v>
      </c>
    </row>
    <row r="405" s="2" customFormat="1">
      <c r="A405" s="38"/>
      <c r="B405" s="179"/>
      <c r="C405" s="180" t="s">
        <v>384</v>
      </c>
      <c r="D405" s="180" t="s">
        <v>136</v>
      </c>
      <c r="E405" s="181" t="s">
        <v>385</v>
      </c>
      <c r="F405" s="182" t="s">
        <v>386</v>
      </c>
      <c r="G405" s="183" t="s">
        <v>187</v>
      </c>
      <c r="H405" s="184">
        <v>46.186</v>
      </c>
      <c r="I405" s="185"/>
      <c r="J405" s="186">
        <f>ROUND(I405*H405,2)</f>
        <v>0</v>
      </c>
      <c r="K405" s="182" t="s">
        <v>140</v>
      </c>
      <c r="L405" s="39"/>
      <c r="M405" s="187" t="s">
        <v>1</v>
      </c>
      <c r="N405" s="188" t="s">
        <v>41</v>
      </c>
      <c r="O405" s="77"/>
      <c r="P405" s="189">
        <f>O405*H405</f>
        <v>0</v>
      </c>
      <c r="Q405" s="189">
        <v>0</v>
      </c>
      <c r="R405" s="189">
        <f>Q405*H405</f>
        <v>0</v>
      </c>
      <c r="S405" s="189">
        <v>0</v>
      </c>
      <c r="T405" s="190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191" t="s">
        <v>141</v>
      </c>
      <c r="AT405" s="191" t="s">
        <v>136</v>
      </c>
      <c r="AU405" s="191" t="s">
        <v>85</v>
      </c>
      <c r="AY405" s="19" t="s">
        <v>134</v>
      </c>
      <c r="BE405" s="192">
        <f>IF(N405="základní",J405,0)</f>
        <v>0</v>
      </c>
      <c r="BF405" s="192">
        <f>IF(N405="snížená",J405,0)</f>
        <v>0</v>
      </c>
      <c r="BG405" s="192">
        <f>IF(N405="zákl. přenesená",J405,0)</f>
        <v>0</v>
      </c>
      <c r="BH405" s="192">
        <f>IF(N405="sníž. přenesená",J405,0)</f>
        <v>0</v>
      </c>
      <c r="BI405" s="192">
        <f>IF(N405="nulová",J405,0)</f>
        <v>0</v>
      </c>
      <c r="BJ405" s="19" t="s">
        <v>83</v>
      </c>
      <c r="BK405" s="192">
        <f>ROUND(I405*H405,2)</f>
        <v>0</v>
      </c>
      <c r="BL405" s="19" t="s">
        <v>141</v>
      </c>
      <c r="BM405" s="191" t="s">
        <v>387</v>
      </c>
    </row>
    <row r="406" s="2" customFormat="1">
      <c r="A406" s="38"/>
      <c r="B406" s="39"/>
      <c r="C406" s="38"/>
      <c r="D406" s="193" t="s">
        <v>143</v>
      </c>
      <c r="E406" s="38"/>
      <c r="F406" s="194" t="s">
        <v>388</v>
      </c>
      <c r="G406" s="38"/>
      <c r="H406" s="38"/>
      <c r="I406" s="195"/>
      <c r="J406" s="38"/>
      <c r="K406" s="38"/>
      <c r="L406" s="39"/>
      <c r="M406" s="196"/>
      <c r="N406" s="197"/>
      <c r="O406" s="77"/>
      <c r="P406" s="77"/>
      <c r="Q406" s="77"/>
      <c r="R406" s="77"/>
      <c r="S406" s="77"/>
      <c r="T406" s="78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9" t="s">
        <v>143</v>
      </c>
      <c r="AU406" s="19" t="s">
        <v>85</v>
      </c>
    </row>
    <row r="407" s="2" customFormat="1">
      <c r="A407" s="38"/>
      <c r="B407" s="179"/>
      <c r="C407" s="180" t="s">
        <v>389</v>
      </c>
      <c r="D407" s="180" t="s">
        <v>136</v>
      </c>
      <c r="E407" s="181" t="s">
        <v>390</v>
      </c>
      <c r="F407" s="182" t="s">
        <v>391</v>
      </c>
      <c r="G407" s="183" t="s">
        <v>187</v>
      </c>
      <c r="H407" s="184">
        <v>46.186</v>
      </c>
      <c r="I407" s="185"/>
      <c r="J407" s="186">
        <f>ROUND(I407*H407,2)</f>
        <v>0</v>
      </c>
      <c r="K407" s="182" t="s">
        <v>140</v>
      </c>
      <c r="L407" s="39"/>
      <c r="M407" s="187" t="s">
        <v>1</v>
      </c>
      <c r="N407" s="188" t="s">
        <v>41</v>
      </c>
      <c r="O407" s="77"/>
      <c r="P407" s="189">
        <f>O407*H407</f>
        <v>0</v>
      </c>
      <c r="Q407" s="189">
        <v>0</v>
      </c>
      <c r="R407" s="189">
        <f>Q407*H407</f>
        <v>0</v>
      </c>
      <c r="S407" s="189">
        <v>0</v>
      </c>
      <c r="T407" s="19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191" t="s">
        <v>141</v>
      </c>
      <c r="AT407" s="191" t="s">
        <v>136</v>
      </c>
      <c r="AU407" s="191" t="s">
        <v>85</v>
      </c>
      <c r="AY407" s="19" t="s">
        <v>134</v>
      </c>
      <c r="BE407" s="192">
        <f>IF(N407="základní",J407,0)</f>
        <v>0</v>
      </c>
      <c r="BF407" s="192">
        <f>IF(N407="snížená",J407,0)</f>
        <v>0</v>
      </c>
      <c r="BG407" s="192">
        <f>IF(N407="zákl. přenesená",J407,0)</f>
        <v>0</v>
      </c>
      <c r="BH407" s="192">
        <f>IF(N407="sníž. přenesená",J407,0)</f>
        <v>0</v>
      </c>
      <c r="BI407" s="192">
        <f>IF(N407="nulová",J407,0)</f>
        <v>0</v>
      </c>
      <c r="BJ407" s="19" t="s">
        <v>83</v>
      </c>
      <c r="BK407" s="192">
        <f>ROUND(I407*H407,2)</f>
        <v>0</v>
      </c>
      <c r="BL407" s="19" t="s">
        <v>141</v>
      </c>
      <c r="BM407" s="191" t="s">
        <v>392</v>
      </c>
    </row>
    <row r="408" s="2" customFormat="1">
      <c r="A408" s="38"/>
      <c r="B408" s="39"/>
      <c r="C408" s="38"/>
      <c r="D408" s="193" t="s">
        <v>143</v>
      </c>
      <c r="E408" s="38"/>
      <c r="F408" s="194" t="s">
        <v>393</v>
      </c>
      <c r="G408" s="38"/>
      <c r="H408" s="38"/>
      <c r="I408" s="195"/>
      <c r="J408" s="38"/>
      <c r="K408" s="38"/>
      <c r="L408" s="39"/>
      <c r="M408" s="196"/>
      <c r="N408" s="197"/>
      <c r="O408" s="77"/>
      <c r="P408" s="77"/>
      <c r="Q408" s="77"/>
      <c r="R408" s="77"/>
      <c r="S408" s="77"/>
      <c r="T408" s="78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9" t="s">
        <v>143</v>
      </c>
      <c r="AU408" s="19" t="s">
        <v>85</v>
      </c>
    </row>
    <row r="409" s="2" customFormat="1">
      <c r="A409" s="38"/>
      <c r="B409" s="179"/>
      <c r="C409" s="180" t="s">
        <v>394</v>
      </c>
      <c r="D409" s="180" t="s">
        <v>136</v>
      </c>
      <c r="E409" s="181" t="s">
        <v>395</v>
      </c>
      <c r="F409" s="182" t="s">
        <v>396</v>
      </c>
      <c r="G409" s="183" t="s">
        <v>187</v>
      </c>
      <c r="H409" s="184">
        <v>923.72000000000003</v>
      </c>
      <c r="I409" s="185"/>
      <c r="J409" s="186">
        <f>ROUND(I409*H409,2)</f>
        <v>0</v>
      </c>
      <c r="K409" s="182" t="s">
        <v>140</v>
      </c>
      <c r="L409" s="39"/>
      <c r="M409" s="187" t="s">
        <v>1</v>
      </c>
      <c r="N409" s="188" t="s">
        <v>41</v>
      </c>
      <c r="O409" s="77"/>
      <c r="P409" s="189">
        <f>O409*H409</f>
        <v>0</v>
      </c>
      <c r="Q409" s="189">
        <v>0</v>
      </c>
      <c r="R409" s="189">
        <f>Q409*H409</f>
        <v>0</v>
      </c>
      <c r="S409" s="189">
        <v>0</v>
      </c>
      <c r="T409" s="19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191" t="s">
        <v>141</v>
      </c>
      <c r="AT409" s="191" t="s">
        <v>136</v>
      </c>
      <c r="AU409" s="191" t="s">
        <v>85</v>
      </c>
      <c r="AY409" s="19" t="s">
        <v>134</v>
      </c>
      <c r="BE409" s="192">
        <f>IF(N409="základní",J409,0)</f>
        <v>0</v>
      </c>
      <c r="BF409" s="192">
        <f>IF(N409="snížená",J409,0)</f>
        <v>0</v>
      </c>
      <c r="BG409" s="192">
        <f>IF(N409="zákl. přenesená",J409,0)</f>
        <v>0</v>
      </c>
      <c r="BH409" s="192">
        <f>IF(N409="sníž. přenesená",J409,0)</f>
        <v>0</v>
      </c>
      <c r="BI409" s="192">
        <f>IF(N409="nulová",J409,0)</f>
        <v>0</v>
      </c>
      <c r="BJ409" s="19" t="s">
        <v>83</v>
      </c>
      <c r="BK409" s="192">
        <f>ROUND(I409*H409,2)</f>
        <v>0</v>
      </c>
      <c r="BL409" s="19" t="s">
        <v>141</v>
      </c>
      <c r="BM409" s="191" t="s">
        <v>397</v>
      </c>
    </row>
    <row r="410" s="2" customFormat="1">
      <c r="A410" s="38"/>
      <c r="B410" s="39"/>
      <c r="C410" s="38"/>
      <c r="D410" s="193" t="s">
        <v>143</v>
      </c>
      <c r="E410" s="38"/>
      <c r="F410" s="194" t="s">
        <v>398</v>
      </c>
      <c r="G410" s="38"/>
      <c r="H410" s="38"/>
      <c r="I410" s="195"/>
      <c r="J410" s="38"/>
      <c r="K410" s="38"/>
      <c r="L410" s="39"/>
      <c r="M410" s="196"/>
      <c r="N410" s="197"/>
      <c r="O410" s="77"/>
      <c r="P410" s="77"/>
      <c r="Q410" s="77"/>
      <c r="R410" s="77"/>
      <c r="S410" s="77"/>
      <c r="T410" s="78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9" t="s">
        <v>143</v>
      </c>
      <c r="AU410" s="19" t="s">
        <v>85</v>
      </c>
    </row>
    <row r="411" s="14" customFormat="1">
      <c r="A411" s="14"/>
      <c r="B411" s="205"/>
      <c r="C411" s="14"/>
      <c r="D411" s="193" t="s">
        <v>145</v>
      </c>
      <c r="E411" s="14"/>
      <c r="F411" s="207" t="s">
        <v>399</v>
      </c>
      <c r="G411" s="14"/>
      <c r="H411" s="208">
        <v>923.72000000000003</v>
      </c>
      <c r="I411" s="209"/>
      <c r="J411" s="14"/>
      <c r="K411" s="14"/>
      <c r="L411" s="205"/>
      <c r="M411" s="210"/>
      <c r="N411" s="211"/>
      <c r="O411" s="211"/>
      <c r="P411" s="211"/>
      <c r="Q411" s="211"/>
      <c r="R411" s="211"/>
      <c r="S411" s="211"/>
      <c r="T411" s="21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06" t="s">
        <v>145</v>
      </c>
      <c r="AU411" s="206" t="s">
        <v>85</v>
      </c>
      <c r="AV411" s="14" t="s">
        <v>85</v>
      </c>
      <c r="AW411" s="14" t="s">
        <v>3</v>
      </c>
      <c r="AX411" s="14" t="s">
        <v>83</v>
      </c>
      <c r="AY411" s="206" t="s">
        <v>134</v>
      </c>
    </row>
    <row r="412" s="2" customFormat="1" ht="33" customHeight="1">
      <c r="A412" s="38"/>
      <c r="B412" s="179"/>
      <c r="C412" s="180" t="s">
        <v>400</v>
      </c>
      <c r="D412" s="180" t="s">
        <v>136</v>
      </c>
      <c r="E412" s="181" t="s">
        <v>401</v>
      </c>
      <c r="F412" s="182" t="s">
        <v>402</v>
      </c>
      <c r="G412" s="183" t="s">
        <v>187</v>
      </c>
      <c r="H412" s="184">
        <v>46.186</v>
      </c>
      <c r="I412" s="185"/>
      <c r="J412" s="186">
        <f>ROUND(I412*H412,2)</f>
        <v>0</v>
      </c>
      <c r="K412" s="182" t="s">
        <v>140</v>
      </c>
      <c r="L412" s="39"/>
      <c r="M412" s="187" t="s">
        <v>1</v>
      </c>
      <c r="N412" s="188" t="s">
        <v>41</v>
      </c>
      <c r="O412" s="77"/>
      <c r="P412" s="189">
        <f>O412*H412</f>
        <v>0</v>
      </c>
      <c r="Q412" s="189">
        <v>0</v>
      </c>
      <c r="R412" s="189">
        <f>Q412*H412</f>
        <v>0</v>
      </c>
      <c r="S412" s="189">
        <v>0</v>
      </c>
      <c r="T412" s="190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191" t="s">
        <v>141</v>
      </c>
      <c r="AT412" s="191" t="s">
        <v>136</v>
      </c>
      <c r="AU412" s="191" t="s">
        <v>85</v>
      </c>
      <c r="AY412" s="19" t="s">
        <v>134</v>
      </c>
      <c r="BE412" s="192">
        <f>IF(N412="základní",J412,0)</f>
        <v>0</v>
      </c>
      <c r="BF412" s="192">
        <f>IF(N412="snížená",J412,0)</f>
        <v>0</v>
      </c>
      <c r="BG412" s="192">
        <f>IF(N412="zákl. přenesená",J412,0)</f>
        <v>0</v>
      </c>
      <c r="BH412" s="192">
        <f>IF(N412="sníž. přenesená",J412,0)</f>
        <v>0</v>
      </c>
      <c r="BI412" s="192">
        <f>IF(N412="nulová",J412,0)</f>
        <v>0</v>
      </c>
      <c r="BJ412" s="19" t="s">
        <v>83</v>
      </c>
      <c r="BK412" s="192">
        <f>ROUND(I412*H412,2)</f>
        <v>0</v>
      </c>
      <c r="BL412" s="19" t="s">
        <v>141</v>
      </c>
      <c r="BM412" s="191" t="s">
        <v>403</v>
      </c>
    </row>
    <row r="413" s="2" customFormat="1">
      <c r="A413" s="38"/>
      <c r="B413" s="39"/>
      <c r="C413" s="38"/>
      <c r="D413" s="193" t="s">
        <v>143</v>
      </c>
      <c r="E413" s="38"/>
      <c r="F413" s="194" t="s">
        <v>404</v>
      </c>
      <c r="G413" s="38"/>
      <c r="H413" s="38"/>
      <c r="I413" s="195"/>
      <c r="J413" s="38"/>
      <c r="K413" s="38"/>
      <c r="L413" s="39"/>
      <c r="M413" s="196"/>
      <c r="N413" s="197"/>
      <c r="O413" s="77"/>
      <c r="P413" s="77"/>
      <c r="Q413" s="77"/>
      <c r="R413" s="77"/>
      <c r="S413" s="77"/>
      <c r="T413" s="78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9" t="s">
        <v>143</v>
      </c>
      <c r="AU413" s="19" t="s">
        <v>85</v>
      </c>
    </row>
    <row r="414" s="12" customFormat="1" ht="22.8" customHeight="1">
      <c r="A414" s="12"/>
      <c r="B414" s="166"/>
      <c r="C414" s="12"/>
      <c r="D414" s="167" t="s">
        <v>75</v>
      </c>
      <c r="E414" s="177" t="s">
        <v>405</v>
      </c>
      <c r="F414" s="177" t="s">
        <v>406</v>
      </c>
      <c r="G414" s="12"/>
      <c r="H414" s="12"/>
      <c r="I414" s="169"/>
      <c r="J414" s="178">
        <f>BK414</f>
        <v>0</v>
      </c>
      <c r="K414" s="12"/>
      <c r="L414" s="166"/>
      <c r="M414" s="171"/>
      <c r="N414" s="172"/>
      <c r="O414" s="172"/>
      <c r="P414" s="173">
        <f>SUM(P415:P416)</f>
        <v>0</v>
      </c>
      <c r="Q414" s="172"/>
      <c r="R414" s="173">
        <f>SUM(R415:R416)</f>
        <v>0</v>
      </c>
      <c r="S414" s="172"/>
      <c r="T414" s="174">
        <f>SUM(T415:T416)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167" t="s">
        <v>83</v>
      </c>
      <c r="AT414" s="175" t="s">
        <v>75</v>
      </c>
      <c r="AU414" s="175" t="s">
        <v>83</v>
      </c>
      <c r="AY414" s="167" t="s">
        <v>134</v>
      </c>
      <c r="BK414" s="176">
        <f>SUM(BK415:BK416)</f>
        <v>0</v>
      </c>
    </row>
    <row r="415" s="2" customFormat="1" ht="16.5" customHeight="1">
      <c r="A415" s="38"/>
      <c r="B415" s="179"/>
      <c r="C415" s="180" t="s">
        <v>407</v>
      </c>
      <c r="D415" s="180" t="s">
        <v>136</v>
      </c>
      <c r="E415" s="181" t="s">
        <v>408</v>
      </c>
      <c r="F415" s="182" t="s">
        <v>409</v>
      </c>
      <c r="G415" s="183" t="s">
        <v>187</v>
      </c>
      <c r="H415" s="184">
        <v>88.566000000000002</v>
      </c>
      <c r="I415" s="185"/>
      <c r="J415" s="186">
        <f>ROUND(I415*H415,2)</f>
        <v>0</v>
      </c>
      <c r="K415" s="182" t="s">
        <v>140</v>
      </c>
      <c r="L415" s="39"/>
      <c r="M415" s="187" t="s">
        <v>1</v>
      </c>
      <c r="N415" s="188" t="s">
        <v>41</v>
      </c>
      <c r="O415" s="77"/>
      <c r="P415" s="189">
        <f>O415*H415</f>
        <v>0</v>
      </c>
      <c r="Q415" s="189">
        <v>0</v>
      </c>
      <c r="R415" s="189">
        <f>Q415*H415</f>
        <v>0</v>
      </c>
      <c r="S415" s="189">
        <v>0</v>
      </c>
      <c r="T415" s="190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191" t="s">
        <v>141</v>
      </c>
      <c r="AT415" s="191" t="s">
        <v>136</v>
      </c>
      <c r="AU415" s="191" t="s">
        <v>85</v>
      </c>
      <c r="AY415" s="19" t="s">
        <v>134</v>
      </c>
      <c r="BE415" s="192">
        <f>IF(N415="základní",J415,0)</f>
        <v>0</v>
      </c>
      <c r="BF415" s="192">
        <f>IF(N415="snížená",J415,0)</f>
        <v>0</v>
      </c>
      <c r="BG415" s="192">
        <f>IF(N415="zákl. přenesená",J415,0)</f>
        <v>0</v>
      </c>
      <c r="BH415" s="192">
        <f>IF(N415="sníž. přenesená",J415,0)</f>
        <v>0</v>
      </c>
      <c r="BI415" s="192">
        <f>IF(N415="nulová",J415,0)</f>
        <v>0</v>
      </c>
      <c r="BJ415" s="19" t="s">
        <v>83</v>
      </c>
      <c r="BK415" s="192">
        <f>ROUND(I415*H415,2)</f>
        <v>0</v>
      </c>
      <c r="BL415" s="19" t="s">
        <v>141</v>
      </c>
      <c r="BM415" s="191" t="s">
        <v>410</v>
      </c>
    </row>
    <row r="416" s="2" customFormat="1">
      <c r="A416" s="38"/>
      <c r="B416" s="39"/>
      <c r="C416" s="38"/>
      <c r="D416" s="193" t="s">
        <v>143</v>
      </c>
      <c r="E416" s="38"/>
      <c r="F416" s="194" t="s">
        <v>411</v>
      </c>
      <c r="G416" s="38"/>
      <c r="H416" s="38"/>
      <c r="I416" s="195"/>
      <c r="J416" s="38"/>
      <c r="K416" s="38"/>
      <c r="L416" s="39"/>
      <c r="M416" s="196"/>
      <c r="N416" s="197"/>
      <c r="O416" s="77"/>
      <c r="P416" s="77"/>
      <c r="Q416" s="77"/>
      <c r="R416" s="77"/>
      <c r="S416" s="77"/>
      <c r="T416" s="78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9" t="s">
        <v>143</v>
      </c>
      <c r="AU416" s="19" t="s">
        <v>85</v>
      </c>
    </row>
    <row r="417" s="12" customFormat="1" ht="25.92" customHeight="1">
      <c r="A417" s="12"/>
      <c r="B417" s="166"/>
      <c r="C417" s="12"/>
      <c r="D417" s="167" t="s">
        <v>75</v>
      </c>
      <c r="E417" s="168" t="s">
        <v>412</v>
      </c>
      <c r="F417" s="168" t="s">
        <v>413</v>
      </c>
      <c r="G417" s="12"/>
      <c r="H417" s="12"/>
      <c r="I417" s="169"/>
      <c r="J417" s="170">
        <f>BK417</f>
        <v>0</v>
      </c>
      <c r="K417" s="12"/>
      <c r="L417" s="166"/>
      <c r="M417" s="171"/>
      <c r="N417" s="172"/>
      <c r="O417" s="172"/>
      <c r="P417" s="173">
        <f>P418+P436+P459+P470</f>
        <v>0</v>
      </c>
      <c r="Q417" s="172"/>
      <c r="R417" s="173">
        <f>R418+R436+R459+R470</f>
        <v>0.46275783999999998</v>
      </c>
      <c r="S417" s="172"/>
      <c r="T417" s="174">
        <f>T418+T436+T459+T470</f>
        <v>0.11135500000000001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167" t="s">
        <v>85</v>
      </c>
      <c r="AT417" s="175" t="s">
        <v>75</v>
      </c>
      <c r="AU417" s="175" t="s">
        <v>76</v>
      </c>
      <c r="AY417" s="167" t="s">
        <v>134</v>
      </c>
      <c r="BK417" s="176">
        <f>BK418+BK436+BK459+BK470</f>
        <v>0</v>
      </c>
    </row>
    <row r="418" s="12" customFormat="1" ht="22.8" customHeight="1">
      <c r="A418" s="12"/>
      <c r="B418" s="166"/>
      <c r="C418" s="12"/>
      <c r="D418" s="167" t="s">
        <v>75</v>
      </c>
      <c r="E418" s="177" t="s">
        <v>414</v>
      </c>
      <c r="F418" s="177" t="s">
        <v>415</v>
      </c>
      <c r="G418" s="12"/>
      <c r="H418" s="12"/>
      <c r="I418" s="169"/>
      <c r="J418" s="178">
        <f>BK418</f>
        <v>0</v>
      </c>
      <c r="K418" s="12"/>
      <c r="L418" s="166"/>
      <c r="M418" s="171"/>
      <c r="N418" s="172"/>
      <c r="O418" s="172"/>
      <c r="P418" s="173">
        <f>SUM(P419:P435)</f>
        <v>0</v>
      </c>
      <c r="Q418" s="172"/>
      <c r="R418" s="173">
        <f>SUM(R419:R435)</f>
        <v>0.091560000000000002</v>
      </c>
      <c r="S418" s="172"/>
      <c r="T418" s="174">
        <f>SUM(T419:T435)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167" t="s">
        <v>85</v>
      </c>
      <c r="AT418" s="175" t="s">
        <v>75</v>
      </c>
      <c r="AU418" s="175" t="s">
        <v>83</v>
      </c>
      <c r="AY418" s="167" t="s">
        <v>134</v>
      </c>
      <c r="BK418" s="176">
        <f>SUM(BK419:BK435)</f>
        <v>0</v>
      </c>
    </row>
    <row r="419" s="2" customFormat="1" ht="21.75" customHeight="1">
      <c r="A419" s="38"/>
      <c r="B419" s="179"/>
      <c r="C419" s="180" t="s">
        <v>416</v>
      </c>
      <c r="D419" s="180" t="s">
        <v>136</v>
      </c>
      <c r="E419" s="181" t="s">
        <v>417</v>
      </c>
      <c r="F419" s="182" t="s">
        <v>418</v>
      </c>
      <c r="G419" s="183" t="s">
        <v>216</v>
      </c>
      <c r="H419" s="184">
        <v>4</v>
      </c>
      <c r="I419" s="185"/>
      <c r="J419" s="186">
        <f>ROUND(I419*H419,2)</f>
        <v>0</v>
      </c>
      <c r="K419" s="182" t="s">
        <v>140</v>
      </c>
      <c r="L419" s="39"/>
      <c r="M419" s="187" t="s">
        <v>1</v>
      </c>
      <c r="N419" s="188" t="s">
        <v>41</v>
      </c>
      <c r="O419" s="77"/>
      <c r="P419" s="189">
        <f>O419*H419</f>
        <v>0</v>
      </c>
      <c r="Q419" s="189">
        <v>0.0074400000000000004</v>
      </c>
      <c r="R419" s="189">
        <f>Q419*H419</f>
        <v>0.029760000000000002</v>
      </c>
      <c r="S419" s="189">
        <v>0</v>
      </c>
      <c r="T419" s="190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191" t="s">
        <v>243</v>
      </c>
      <c r="AT419" s="191" t="s">
        <v>136</v>
      </c>
      <c r="AU419" s="191" t="s">
        <v>85</v>
      </c>
      <c r="AY419" s="19" t="s">
        <v>134</v>
      </c>
      <c r="BE419" s="192">
        <f>IF(N419="základní",J419,0)</f>
        <v>0</v>
      </c>
      <c r="BF419" s="192">
        <f>IF(N419="snížená",J419,0)</f>
        <v>0</v>
      </c>
      <c r="BG419" s="192">
        <f>IF(N419="zákl. přenesená",J419,0)</f>
        <v>0</v>
      </c>
      <c r="BH419" s="192">
        <f>IF(N419="sníž. přenesená",J419,0)</f>
        <v>0</v>
      </c>
      <c r="BI419" s="192">
        <f>IF(N419="nulová",J419,0)</f>
        <v>0</v>
      </c>
      <c r="BJ419" s="19" t="s">
        <v>83</v>
      </c>
      <c r="BK419" s="192">
        <f>ROUND(I419*H419,2)</f>
        <v>0</v>
      </c>
      <c r="BL419" s="19" t="s">
        <v>243</v>
      </c>
      <c r="BM419" s="191" t="s">
        <v>419</v>
      </c>
    </row>
    <row r="420" s="2" customFormat="1">
      <c r="A420" s="38"/>
      <c r="B420" s="39"/>
      <c r="C420" s="38"/>
      <c r="D420" s="193" t="s">
        <v>143</v>
      </c>
      <c r="E420" s="38"/>
      <c r="F420" s="194" t="s">
        <v>420</v>
      </c>
      <c r="G420" s="38"/>
      <c r="H420" s="38"/>
      <c r="I420" s="195"/>
      <c r="J420" s="38"/>
      <c r="K420" s="38"/>
      <c r="L420" s="39"/>
      <c r="M420" s="196"/>
      <c r="N420" s="197"/>
      <c r="O420" s="77"/>
      <c r="P420" s="77"/>
      <c r="Q420" s="77"/>
      <c r="R420" s="77"/>
      <c r="S420" s="77"/>
      <c r="T420" s="78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9" t="s">
        <v>143</v>
      </c>
      <c r="AU420" s="19" t="s">
        <v>85</v>
      </c>
    </row>
    <row r="421" s="13" customFormat="1">
      <c r="A421" s="13"/>
      <c r="B421" s="198"/>
      <c r="C421" s="13"/>
      <c r="D421" s="193" t="s">
        <v>145</v>
      </c>
      <c r="E421" s="199" t="s">
        <v>1</v>
      </c>
      <c r="F421" s="200" t="s">
        <v>421</v>
      </c>
      <c r="G421" s="13"/>
      <c r="H421" s="199" t="s">
        <v>1</v>
      </c>
      <c r="I421" s="201"/>
      <c r="J421" s="13"/>
      <c r="K421" s="13"/>
      <c r="L421" s="198"/>
      <c r="M421" s="202"/>
      <c r="N421" s="203"/>
      <c r="O421" s="203"/>
      <c r="P421" s="203"/>
      <c r="Q421" s="203"/>
      <c r="R421" s="203"/>
      <c r="S421" s="203"/>
      <c r="T421" s="204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199" t="s">
        <v>145</v>
      </c>
      <c r="AU421" s="199" t="s">
        <v>85</v>
      </c>
      <c r="AV421" s="13" t="s">
        <v>83</v>
      </c>
      <c r="AW421" s="13" t="s">
        <v>32</v>
      </c>
      <c r="AX421" s="13" t="s">
        <v>76</v>
      </c>
      <c r="AY421" s="199" t="s">
        <v>134</v>
      </c>
    </row>
    <row r="422" s="13" customFormat="1">
      <c r="A422" s="13"/>
      <c r="B422" s="198"/>
      <c r="C422" s="13"/>
      <c r="D422" s="193" t="s">
        <v>145</v>
      </c>
      <c r="E422" s="199" t="s">
        <v>1</v>
      </c>
      <c r="F422" s="200" t="s">
        <v>147</v>
      </c>
      <c r="G422" s="13"/>
      <c r="H422" s="199" t="s">
        <v>1</v>
      </c>
      <c r="I422" s="201"/>
      <c r="J422" s="13"/>
      <c r="K422" s="13"/>
      <c r="L422" s="198"/>
      <c r="M422" s="202"/>
      <c r="N422" s="203"/>
      <c r="O422" s="203"/>
      <c r="P422" s="203"/>
      <c r="Q422" s="203"/>
      <c r="R422" s="203"/>
      <c r="S422" s="203"/>
      <c r="T422" s="20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199" t="s">
        <v>145</v>
      </c>
      <c r="AU422" s="199" t="s">
        <v>85</v>
      </c>
      <c r="AV422" s="13" t="s">
        <v>83</v>
      </c>
      <c r="AW422" s="13" t="s">
        <v>32</v>
      </c>
      <c r="AX422" s="13" t="s">
        <v>76</v>
      </c>
      <c r="AY422" s="199" t="s">
        <v>134</v>
      </c>
    </row>
    <row r="423" s="14" customFormat="1">
      <c r="A423" s="14"/>
      <c r="B423" s="205"/>
      <c r="C423" s="14"/>
      <c r="D423" s="193" t="s">
        <v>145</v>
      </c>
      <c r="E423" s="206" t="s">
        <v>1</v>
      </c>
      <c r="F423" s="207" t="s">
        <v>422</v>
      </c>
      <c r="G423" s="14"/>
      <c r="H423" s="208">
        <v>4</v>
      </c>
      <c r="I423" s="209"/>
      <c r="J423" s="14"/>
      <c r="K423" s="14"/>
      <c r="L423" s="205"/>
      <c r="M423" s="210"/>
      <c r="N423" s="211"/>
      <c r="O423" s="211"/>
      <c r="P423" s="211"/>
      <c r="Q423" s="211"/>
      <c r="R423" s="211"/>
      <c r="S423" s="211"/>
      <c r="T423" s="212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06" t="s">
        <v>145</v>
      </c>
      <c r="AU423" s="206" t="s">
        <v>85</v>
      </c>
      <c r="AV423" s="14" t="s">
        <v>85</v>
      </c>
      <c r="AW423" s="14" t="s">
        <v>32</v>
      </c>
      <c r="AX423" s="14" t="s">
        <v>76</v>
      </c>
      <c r="AY423" s="206" t="s">
        <v>134</v>
      </c>
    </row>
    <row r="424" s="15" customFormat="1">
      <c r="A424" s="15"/>
      <c r="B424" s="213"/>
      <c r="C424" s="15"/>
      <c r="D424" s="193" t="s">
        <v>145</v>
      </c>
      <c r="E424" s="214" t="s">
        <v>1</v>
      </c>
      <c r="F424" s="215" t="s">
        <v>149</v>
      </c>
      <c r="G424" s="15"/>
      <c r="H424" s="216">
        <v>4</v>
      </c>
      <c r="I424" s="217"/>
      <c r="J424" s="15"/>
      <c r="K424" s="15"/>
      <c r="L424" s="213"/>
      <c r="M424" s="218"/>
      <c r="N424" s="219"/>
      <c r="O424" s="219"/>
      <c r="P424" s="219"/>
      <c r="Q424" s="219"/>
      <c r="R424" s="219"/>
      <c r="S424" s="219"/>
      <c r="T424" s="22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14" t="s">
        <v>145</v>
      </c>
      <c r="AU424" s="214" t="s">
        <v>85</v>
      </c>
      <c r="AV424" s="15" t="s">
        <v>150</v>
      </c>
      <c r="AW424" s="15" t="s">
        <v>32</v>
      </c>
      <c r="AX424" s="15" t="s">
        <v>76</v>
      </c>
      <c r="AY424" s="214" t="s">
        <v>134</v>
      </c>
    </row>
    <row r="425" s="16" customFormat="1">
      <c r="A425" s="16"/>
      <c r="B425" s="221"/>
      <c r="C425" s="16"/>
      <c r="D425" s="193" t="s">
        <v>145</v>
      </c>
      <c r="E425" s="222" t="s">
        <v>1</v>
      </c>
      <c r="F425" s="223" t="s">
        <v>151</v>
      </c>
      <c r="G425" s="16"/>
      <c r="H425" s="224">
        <v>4</v>
      </c>
      <c r="I425" s="225"/>
      <c r="J425" s="16"/>
      <c r="K425" s="16"/>
      <c r="L425" s="221"/>
      <c r="M425" s="226"/>
      <c r="N425" s="227"/>
      <c r="O425" s="227"/>
      <c r="P425" s="227"/>
      <c r="Q425" s="227"/>
      <c r="R425" s="227"/>
      <c r="S425" s="227"/>
      <c r="T425" s="228"/>
      <c r="U425" s="16"/>
      <c r="V425" s="16"/>
      <c r="W425" s="16"/>
      <c r="X425" s="16"/>
      <c r="Y425" s="16"/>
      <c r="Z425" s="16"/>
      <c r="AA425" s="16"/>
      <c r="AB425" s="16"/>
      <c r="AC425" s="16"/>
      <c r="AD425" s="16"/>
      <c r="AE425" s="16"/>
      <c r="AT425" s="222" t="s">
        <v>145</v>
      </c>
      <c r="AU425" s="222" t="s">
        <v>85</v>
      </c>
      <c r="AV425" s="16" t="s">
        <v>141</v>
      </c>
      <c r="AW425" s="16" t="s">
        <v>32</v>
      </c>
      <c r="AX425" s="16" t="s">
        <v>83</v>
      </c>
      <c r="AY425" s="222" t="s">
        <v>134</v>
      </c>
    </row>
    <row r="426" s="2" customFormat="1" ht="16.5" customHeight="1">
      <c r="A426" s="38"/>
      <c r="B426" s="179"/>
      <c r="C426" s="180" t="s">
        <v>423</v>
      </c>
      <c r="D426" s="180" t="s">
        <v>136</v>
      </c>
      <c r="E426" s="181" t="s">
        <v>424</v>
      </c>
      <c r="F426" s="182" t="s">
        <v>425</v>
      </c>
      <c r="G426" s="183" t="s">
        <v>379</v>
      </c>
      <c r="H426" s="184">
        <v>2</v>
      </c>
      <c r="I426" s="185"/>
      <c r="J426" s="186">
        <f>ROUND(I426*H426,2)</f>
        <v>0</v>
      </c>
      <c r="K426" s="182" t="s">
        <v>140</v>
      </c>
      <c r="L426" s="39"/>
      <c r="M426" s="187" t="s">
        <v>1</v>
      </c>
      <c r="N426" s="188" t="s">
        <v>41</v>
      </c>
      <c r="O426" s="77"/>
      <c r="P426" s="189">
        <f>O426*H426</f>
        <v>0</v>
      </c>
      <c r="Q426" s="189">
        <v>0.0309</v>
      </c>
      <c r="R426" s="189">
        <f>Q426*H426</f>
        <v>0.061800000000000001</v>
      </c>
      <c r="S426" s="189">
        <v>0</v>
      </c>
      <c r="T426" s="19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191" t="s">
        <v>243</v>
      </c>
      <c r="AT426" s="191" t="s">
        <v>136</v>
      </c>
      <c r="AU426" s="191" t="s">
        <v>85</v>
      </c>
      <c r="AY426" s="19" t="s">
        <v>134</v>
      </c>
      <c r="BE426" s="192">
        <f>IF(N426="základní",J426,0)</f>
        <v>0</v>
      </c>
      <c r="BF426" s="192">
        <f>IF(N426="snížená",J426,0)</f>
        <v>0</v>
      </c>
      <c r="BG426" s="192">
        <f>IF(N426="zákl. přenesená",J426,0)</f>
        <v>0</v>
      </c>
      <c r="BH426" s="192">
        <f>IF(N426="sníž. přenesená",J426,0)</f>
        <v>0</v>
      </c>
      <c r="BI426" s="192">
        <f>IF(N426="nulová",J426,0)</f>
        <v>0</v>
      </c>
      <c r="BJ426" s="19" t="s">
        <v>83</v>
      </c>
      <c r="BK426" s="192">
        <f>ROUND(I426*H426,2)</f>
        <v>0</v>
      </c>
      <c r="BL426" s="19" t="s">
        <v>243</v>
      </c>
      <c r="BM426" s="191" t="s">
        <v>426</v>
      </c>
    </row>
    <row r="427" s="2" customFormat="1">
      <c r="A427" s="38"/>
      <c r="B427" s="39"/>
      <c r="C427" s="38"/>
      <c r="D427" s="193" t="s">
        <v>143</v>
      </c>
      <c r="E427" s="38"/>
      <c r="F427" s="194" t="s">
        <v>427</v>
      </c>
      <c r="G427" s="38"/>
      <c r="H427" s="38"/>
      <c r="I427" s="195"/>
      <c r="J427" s="38"/>
      <c r="K427" s="38"/>
      <c r="L427" s="39"/>
      <c r="M427" s="196"/>
      <c r="N427" s="197"/>
      <c r="O427" s="77"/>
      <c r="P427" s="77"/>
      <c r="Q427" s="77"/>
      <c r="R427" s="77"/>
      <c r="S427" s="77"/>
      <c r="T427" s="78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9" t="s">
        <v>143</v>
      </c>
      <c r="AU427" s="19" t="s">
        <v>85</v>
      </c>
    </row>
    <row r="428" s="13" customFormat="1">
      <c r="A428" s="13"/>
      <c r="B428" s="198"/>
      <c r="C428" s="13"/>
      <c r="D428" s="193" t="s">
        <v>145</v>
      </c>
      <c r="E428" s="199" t="s">
        <v>1</v>
      </c>
      <c r="F428" s="200" t="s">
        <v>428</v>
      </c>
      <c r="G428" s="13"/>
      <c r="H428" s="199" t="s">
        <v>1</v>
      </c>
      <c r="I428" s="201"/>
      <c r="J428" s="13"/>
      <c r="K428" s="13"/>
      <c r="L428" s="198"/>
      <c r="M428" s="202"/>
      <c r="N428" s="203"/>
      <c r="O428" s="203"/>
      <c r="P428" s="203"/>
      <c r="Q428" s="203"/>
      <c r="R428" s="203"/>
      <c r="S428" s="203"/>
      <c r="T428" s="20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199" t="s">
        <v>145</v>
      </c>
      <c r="AU428" s="199" t="s">
        <v>85</v>
      </c>
      <c r="AV428" s="13" t="s">
        <v>83</v>
      </c>
      <c r="AW428" s="13" t="s">
        <v>32</v>
      </c>
      <c r="AX428" s="13" t="s">
        <v>76</v>
      </c>
      <c r="AY428" s="199" t="s">
        <v>134</v>
      </c>
    </row>
    <row r="429" s="13" customFormat="1">
      <c r="A429" s="13"/>
      <c r="B429" s="198"/>
      <c r="C429" s="13"/>
      <c r="D429" s="193" t="s">
        <v>145</v>
      </c>
      <c r="E429" s="199" t="s">
        <v>1</v>
      </c>
      <c r="F429" s="200" t="s">
        <v>257</v>
      </c>
      <c r="G429" s="13"/>
      <c r="H429" s="199" t="s">
        <v>1</v>
      </c>
      <c r="I429" s="201"/>
      <c r="J429" s="13"/>
      <c r="K429" s="13"/>
      <c r="L429" s="198"/>
      <c r="M429" s="202"/>
      <c r="N429" s="203"/>
      <c r="O429" s="203"/>
      <c r="P429" s="203"/>
      <c r="Q429" s="203"/>
      <c r="R429" s="203"/>
      <c r="S429" s="203"/>
      <c r="T429" s="204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199" t="s">
        <v>145</v>
      </c>
      <c r="AU429" s="199" t="s">
        <v>85</v>
      </c>
      <c r="AV429" s="13" t="s">
        <v>83</v>
      </c>
      <c r="AW429" s="13" t="s">
        <v>32</v>
      </c>
      <c r="AX429" s="13" t="s">
        <v>76</v>
      </c>
      <c r="AY429" s="199" t="s">
        <v>134</v>
      </c>
    </row>
    <row r="430" s="13" customFormat="1">
      <c r="A430" s="13"/>
      <c r="B430" s="198"/>
      <c r="C430" s="13"/>
      <c r="D430" s="193" t="s">
        <v>145</v>
      </c>
      <c r="E430" s="199" t="s">
        <v>1</v>
      </c>
      <c r="F430" s="200" t="s">
        <v>429</v>
      </c>
      <c r="G430" s="13"/>
      <c r="H430" s="199" t="s">
        <v>1</v>
      </c>
      <c r="I430" s="201"/>
      <c r="J430" s="13"/>
      <c r="K430" s="13"/>
      <c r="L430" s="198"/>
      <c r="M430" s="202"/>
      <c r="N430" s="203"/>
      <c r="O430" s="203"/>
      <c r="P430" s="203"/>
      <c r="Q430" s="203"/>
      <c r="R430" s="203"/>
      <c r="S430" s="203"/>
      <c r="T430" s="20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199" t="s">
        <v>145</v>
      </c>
      <c r="AU430" s="199" t="s">
        <v>85</v>
      </c>
      <c r="AV430" s="13" t="s">
        <v>83</v>
      </c>
      <c r="AW430" s="13" t="s">
        <v>32</v>
      </c>
      <c r="AX430" s="13" t="s">
        <v>76</v>
      </c>
      <c r="AY430" s="199" t="s">
        <v>134</v>
      </c>
    </row>
    <row r="431" s="14" customFormat="1">
      <c r="A431" s="14"/>
      <c r="B431" s="205"/>
      <c r="C431" s="14"/>
      <c r="D431" s="193" t="s">
        <v>145</v>
      </c>
      <c r="E431" s="206" t="s">
        <v>1</v>
      </c>
      <c r="F431" s="207" t="s">
        <v>85</v>
      </c>
      <c r="G431" s="14"/>
      <c r="H431" s="208">
        <v>2</v>
      </c>
      <c r="I431" s="209"/>
      <c r="J431" s="14"/>
      <c r="K431" s="14"/>
      <c r="L431" s="205"/>
      <c r="M431" s="210"/>
      <c r="N431" s="211"/>
      <c r="O431" s="211"/>
      <c r="P431" s="211"/>
      <c r="Q431" s="211"/>
      <c r="R431" s="211"/>
      <c r="S431" s="211"/>
      <c r="T431" s="21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06" t="s">
        <v>145</v>
      </c>
      <c r="AU431" s="206" t="s">
        <v>85</v>
      </c>
      <c r="AV431" s="14" t="s">
        <v>85</v>
      </c>
      <c r="AW431" s="14" t="s">
        <v>32</v>
      </c>
      <c r="AX431" s="14" t="s">
        <v>76</v>
      </c>
      <c r="AY431" s="206" t="s">
        <v>134</v>
      </c>
    </row>
    <row r="432" s="15" customFormat="1">
      <c r="A432" s="15"/>
      <c r="B432" s="213"/>
      <c r="C432" s="15"/>
      <c r="D432" s="193" t="s">
        <v>145</v>
      </c>
      <c r="E432" s="214" t="s">
        <v>1</v>
      </c>
      <c r="F432" s="215" t="s">
        <v>149</v>
      </c>
      <c r="G432" s="15"/>
      <c r="H432" s="216">
        <v>2</v>
      </c>
      <c r="I432" s="217"/>
      <c r="J432" s="15"/>
      <c r="K432" s="15"/>
      <c r="L432" s="213"/>
      <c r="M432" s="218"/>
      <c r="N432" s="219"/>
      <c r="O432" s="219"/>
      <c r="P432" s="219"/>
      <c r="Q432" s="219"/>
      <c r="R432" s="219"/>
      <c r="S432" s="219"/>
      <c r="T432" s="220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14" t="s">
        <v>145</v>
      </c>
      <c r="AU432" s="214" t="s">
        <v>85</v>
      </c>
      <c r="AV432" s="15" t="s">
        <v>150</v>
      </c>
      <c r="AW432" s="15" t="s">
        <v>32</v>
      </c>
      <c r="AX432" s="15" t="s">
        <v>76</v>
      </c>
      <c r="AY432" s="214" t="s">
        <v>134</v>
      </c>
    </row>
    <row r="433" s="16" customFormat="1">
      <c r="A433" s="16"/>
      <c r="B433" s="221"/>
      <c r="C433" s="16"/>
      <c r="D433" s="193" t="s">
        <v>145</v>
      </c>
      <c r="E433" s="222" t="s">
        <v>1</v>
      </c>
      <c r="F433" s="223" t="s">
        <v>151</v>
      </c>
      <c r="G433" s="16"/>
      <c r="H433" s="224">
        <v>2</v>
      </c>
      <c r="I433" s="225"/>
      <c r="J433" s="16"/>
      <c r="K433" s="16"/>
      <c r="L433" s="221"/>
      <c r="M433" s="226"/>
      <c r="N433" s="227"/>
      <c r="O433" s="227"/>
      <c r="P433" s="227"/>
      <c r="Q433" s="227"/>
      <c r="R433" s="227"/>
      <c r="S433" s="227"/>
      <c r="T433" s="228"/>
      <c r="U433" s="16"/>
      <c r="V433" s="16"/>
      <c r="W433" s="16"/>
      <c r="X433" s="16"/>
      <c r="Y433" s="16"/>
      <c r="Z433" s="16"/>
      <c r="AA433" s="16"/>
      <c r="AB433" s="16"/>
      <c r="AC433" s="16"/>
      <c r="AD433" s="16"/>
      <c r="AE433" s="16"/>
      <c r="AT433" s="222" t="s">
        <v>145</v>
      </c>
      <c r="AU433" s="222" t="s">
        <v>85</v>
      </c>
      <c r="AV433" s="16" t="s">
        <v>141</v>
      </c>
      <c r="AW433" s="16" t="s">
        <v>32</v>
      </c>
      <c r="AX433" s="16" t="s">
        <v>83</v>
      </c>
      <c r="AY433" s="222" t="s">
        <v>134</v>
      </c>
    </row>
    <row r="434" s="2" customFormat="1">
      <c r="A434" s="38"/>
      <c r="B434" s="179"/>
      <c r="C434" s="180" t="s">
        <v>430</v>
      </c>
      <c r="D434" s="180" t="s">
        <v>136</v>
      </c>
      <c r="E434" s="181" t="s">
        <v>431</v>
      </c>
      <c r="F434" s="182" t="s">
        <v>432</v>
      </c>
      <c r="G434" s="183" t="s">
        <v>187</v>
      </c>
      <c r="H434" s="184">
        <v>0.091999999999999998</v>
      </c>
      <c r="I434" s="185"/>
      <c r="J434" s="186">
        <f>ROUND(I434*H434,2)</f>
        <v>0</v>
      </c>
      <c r="K434" s="182" t="s">
        <v>140</v>
      </c>
      <c r="L434" s="39"/>
      <c r="M434" s="187" t="s">
        <v>1</v>
      </c>
      <c r="N434" s="188" t="s">
        <v>41</v>
      </c>
      <c r="O434" s="77"/>
      <c r="P434" s="189">
        <f>O434*H434</f>
        <v>0</v>
      </c>
      <c r="Q434" s="189">
        <v>0</v>
      </c>
      <c r="R434" s="189">
        <f>Q434*H434</f>
        <v>0</v>
      </c>
      <c r="S434" s="189">
        <v>0</v>
      </c>
      <c r="T434" s="19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191" t="s">
        <v>243</v>
      </c>
      <c r="AT434" s="191" t="s">
        <v>136</v>
      </c>
      <c r="AU434" s="191" t="s">
        <v>85</v>
      </c>
      <c r="AY434" s="19" t="s">
        <v>134</v>
      </c>
      <c r="BE434" s="192">
        <f>IF(N434="základní",J434,0)</f>
        <v>0</v>
      </c>
      <c r="BF434" s="192">
        <f>IF(N434="snížená",J434,0)</f>
        <v>0</v>
      </c>
      <c r="BG434" s="192">
        <f>IF(N434="zákl. přenesená",J434,0)</f>
        <v>0</v>
      </c>
      <c r="BH434" s="192">
        <f>IF(N434="sníž. přenesená",J434,0)</f>
        <v>0</v>
      </c>
      <c r="BI434" s="192">
        <f>IF(N434="nulová",J434,0)</f>
        <v>0</v>
      </c>
      <c r="BJ434" s="19" t="s">
        <v>83</v>
      </c>
      <c r="BK434" s="192">
        <f>ROUND(I434*H434,2)</f>
        <v>0</v>
      </c>
      <c r="BL434" s="19" t="s">
        <v>243</v>
      </c>
      <c r="BM434" s="191" t="s">
        <v>433</v>
      </c>
    </row>
    <row r="435" s="2" customFormat="1">
      <c r="A435" s="38"/>
      <c r="B435" s="39"/>
      <c r="C435" s="38"/>
      <c r="D435" s="193" t="s">
        <v>143</v>
      </c>
      <c r="E435" s="38"/>
      <c r="F435" s="194" t="s">
        <v>434</v>
      </c>
      <c r="G435" s="38"/>
      <c r="H435" s="38"/>
      <c r="I435" s="195"/>
      <c r="J435" s="38"/>
      <c r="K435" s="38"/>
      <c r="L435" s="39"/>
      <c r="M435" s="196"/>
      <c r="N435" s="197"/>
      <c r="O435" s="77"/>
      <c r="P435" s="77"/>
      <c r="Q435" s="77"/>
      <c r="R435" s="77"/>
      <c r="S435" s="77"/>
      <c r="T435" s="7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9" t="s">
        <v>143</v>
      </c>
      <c r="AU435" s="19" t="s">
        <v>85</v>
      </c>
    </row>
    <row r="436" s="12" customFormat="1" ht="22.8" customHeight="1">
      <c r="A436" s="12"/>
      <c r="B436" s="166"/>
      <c r="C436" s="12"/>
      <c r="D436" s="167" t="s">
        <v>75</v>
      </c>
      <c r="E436" s="177" t="s">
        <v>435</v>
      </c>
      <c r="F436" s="177" t="s">
        <v>436</v>
      </c>
      <c r="G436" s="12"/>
      <c r="H436" s="12"/>
      <c r="I436" s="169"/>
      <c r="J436" s="178">
        <f>BK436</f>
        <v>0</v>
      </c>
      <c r="K436" s="12"/>
      <c r="L436" s="166"/>
      <c r="M436" s="171"/>
      <c r="N436" s="172"/>
      <c r="O436" s="172"/>
      <c r="P436" s="173">
        <f>SUM(P437:P458)</f>
        <v>0</v>
      </c>
      <c r="Q436" s="172"/>
      <c r="R436" s="173">
        <f>SUM(R437:R458)</f>
        <v>0.14351999999999998</v>
      </c>
      <c r="S436" s="172"/>
      <c r="T436" s="174">
        <f>SUM(T437:T458)</f>
        <v>0.11135500000000001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167" t="s">
        <v>85</v>
      </c>
      <c r="AT436" s="175" t="s">
        <v>75</v>
      </c>
      <c r="AU436" s="175" t="s">
        <v>83</v>
      </c>
      <c r="AY436" s="167" t="s">
        <v>134</v>
      </c>
      <c r="BK436" s="176">
        <f>SUM(BK437:BK458)</f>
        <v>0</v>
      </c>
    </row>
    <row r="437" s="2" customFormat="1" ht="21.75" customHeight="1">
      <c r="A437" s="38"/>
      <c r="B437" s="179"/>
      <c r="C437" s="180" t="s">
        <v>437</v>
      </c>
      <c r="D437" s="180" t="s">
        <v>136</v>
      </c>
      <c r="E437" s="181" t="s">
        <v>438</v>
      </c>
      <c r="F437" s="182" t="s">
        <v>439</v>
      </c>
      <c r="G437" s="183" t="s">
        <v>216</v>
      </c>
      <c r="H437" s="184">
        <v>30.5</v>
      </c>
      <c r="I437" s="185"/>
      <c r="J437" s="186">
        <f>ROUND(I437*H437,2)</f>
        <v>0</v>
      </c>
      <c r="K437" s="182" t="s">
        <v>140</v>
      </c>
      <c r="L437" s="39"/>
      <c r="M437" s="187" t="s">
        <v>1</v>
      </c>
      <c r="N437" s="188" t="s">
        <v>41</v>
      </c>
      <c r="O437" s="77"/>
      <c r="P437" s="189">
        <f>O437*H437</f>
        <v>0</v>
      </c>
      <c r="Q437" s="189">
        <v>0</v>
      </c>
      <c r="R437" s="189">
        <f>Q437*H437</f>
        <v>0</v>
      </c>
      <c r="S437" s="189">
        <v>0.0022300000000000002</v>
      </c>
      <c r="T437" s="190">
        <f>S437*H437</f>
        <v>0.068015000000000006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191" t="s">
        <v>243</v>
      </c>
      <c r="AT437" s="191" t="s">
        <v>136</v>
      </c>
      <c r="AU437" s="191" t="s">
        <v>85</v>
      </c>
      <c r="AY437" s="19" t="s">
        <v>134</v>
      </c>
      <c r="BE437" s="192">
        <f>IF(N437="základní",J437,0)</f>
        <v>0</v>
      </c>
      <c r="BF437" s="192">
        <f>IF(N437="snížená",J437,0)</f>
        <v>0</v>
      </c>
      <c r="BG437" s="192">
        <f>IF(N437="zákl. přenesená",J437,0)</f>
        <v>0</v>
      </c>
      <c r="BH437" s="192">
        <f>IF(N437="sníž. přenesená",J437,0)</f>
        <v>0</v>
      </c>
      <c r="BI437" s="192">
        <f>IF(N437="nulová",J437,0)</f>
        <v>0</v>
      </c>
      <c r="BJ437" s="19" t="s">
        <v>83</v>
      </c>
      <c r="BK437" s="192">
        <f>ROUND(I437*H437,2)</f>
        <v>0</v>
      </c>
      <c r="BL437" s="19" t="s">
        <v>243</v>
      </c>
      <c r="BM437" s="191" t="s">
        <v>440</v>
      </c>
    </row>
    <row r="438" s="2" customFormat="1">
      <c r="A438" s="38"/>
      <c r="B438" s="39"/>
      <c r="C438" s="38"/>
      <c r="D438" s="193" t="s">
        <v>143</v>
      </c>
      <c r="E438" s="38"/>
      <c r="F438" s="194" t="s">
        <v>441</v>
      </c>
      <c r="G438" s="38"/>
      <c r="H438" s="38"/>
      <c r="I438" s="195"/>
      <c r="J438" s="38"/>
      <c r="K438" s="38"/>
      <c r="L438" s="39"/>
      <c r="M438" s="196"/>
      <c r="N438" s="197"/>
      <c r="O438" s="77"/>
      <c r="P438" s="77"/>
      <c r="Q438" s="77"/>
      <c r="R438" s="77"/>
      <c r="S438" s="77"/>
      <c r="T438" s="78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9" t="s">
        <v>143</v>
      </c>
      <c r="AU438" s="19" t="s">
        <v>85</v>
      </c>
    </row>
    <row r="439" s="2" customFormat="1" ht="16.5" customHeight="1">
      <c r="A439" s="38"/>
      <c r="B439" s="179"/>
      <c r="C439" s="180" t="s">
        <v>442</v>
      </c>
      <c r="D439" s="180" t="s">
        <v>136</v>
      </c>
      <c r="E439" s="181" t="s">
        <v>443</v>
      </c>
      <c r="F439" s="182" t="s">
        <v>444</v>
      </c>
      <c r="G439" s="183" t="s">
        <v>216</v>
      </c>
      <c r="H439" s="184">
        <v>11</v>
      </c>
      <c r="I439" s="185"/>
      <c r="J439" s="186">
        <f>ROUND(I439*H439,2)</f>
        <v>0</v>
      </c>
      <c r="K439" s="182" t="s">
        <v>140</v>
      </c>
      <c r="L439" s="39"/>
      <c r="M439" s="187" t="s">
        <v>1</v>
      </c>
      <c r="N439" s="188" t="s">
        <v>41</v>
      </c>
      <c r="O439" s="77"/>
      <c r="P439" s="189">
        <f>O439*H439</f>
        <v>0</v>
      </c>
      <c r="Q439" s="189">
        <v>0</v>
      </c>
      <c r="R439" s="189">
        <f>Q439*H439</f>
        <v>0</v>
      </c>
      <c r="S439" s="189">
        <v>0.0039399999999999999</v>
      </c>
      <c r="T439" s="190">
        <f>S439*H439</f>
        <v>0.043339999999999997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191" t="s">
        <v>243</v>
      </c>
      <c r="AT439" s="191" t="s">
        <v>136</v>
      </c>
      <c r="AU439" s="191" t="s">
        <v>85</v>
      </c>
      <c r="AY439" s="19" t="s">
        <v>134</v>
      </c>
      <c r="BE439" s="192">
        <f>IF(N439="základní",J439,0)</f>
        <v>0</v>
      </c>
      <c r="BF439" s="192">
        <f>IF(N439="snížená",J439,0)</f>
        <v>0</v>
      </c>
      <c r="BG439" s="192">
        <f>IF(N439="zákl. přenesená",J439,0)</f>
        <v>0</v>
      </c>
      <c r="BH439" s="192">
        <f>IF(N439="sníž. přenesená",J439,0)</f>
        <v>0</v>
      </c>
      <c r="BI439" s="192">
        <f>IF(N439="nulová",J439,0)</f>
        <v>0</v>
      </c>
      <c r="BJ439" s="19" t="s">
        <v>83</v>
      </c>
      <c r="BK439" s="192">
        <f>ROUND(I439*H439,2)</f>
        <v>0</v>
      </c>
      <c r="BL439" s="19" t="s">
        <v>243</v>
      </c>
      <c r="BM439" s="191" t="s">
        <v>445</v>
      </c>
    </row>
    <row r="440" s="2" customFormat="1">
      <c r="A440" s="38"/>
      <c r="B440" s="39"/>
      <c r="C440" s="38"/>
      <c r="D440" s="193" t="s">
        <v>143</v>
      </c>
      <c r="E440" s="38"/>
      <c r="F440" s="194" t="s">
        <v>446</v>
      </c>
      <c r="G440" s="38"/>
      <c r="H440" s="38"/>
      <c r="I440" s="195"/>
      <c r="J440" s="38"/>
      <c r="K440" s="38"/>
      <c r="L440" s="39"/>
      <c r="M440" s="196"/>
      <c r="N440" s="197"/>
      <c r="O440" s="77"/>
      <c r="P440" s="77"/>
      <c r="Q440" s="77"/>
      <c r="R440" s="77"/>
      <c r="S440" s="77"/>
      <c r="T440" s="78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9" t="s">
        <v>143</v>
      </c>
      <c r="AU440" s="19" t="s">
        <v>85</v>
      </c>
    </row>
    <row r="441" s="2" customFormat="1">
      <c r="A441" s="38"/>
      <c r="B441" s="179"/>
      <c r="C441" s="180" t="s">
        <v>447</v>
      </c>
      <c r="D441" s="180" t="s">
        <v>136</v>
      </c>
      <c r="E441" s="181" t="s">
        <v>448</v>
      </c>
      <c r="F441" s="182" t="s">
        <v>449</v>
      </c>
      <c r="G441" s="183" t="s">
        <v>216</v>
      </c>
      <c r="H441" s="184">
        <v>30.5</v>
      </c>
      <c r="I441" s="185"/>
      <c r="J441" s="186">
        <f>ROUND(I441*H441,2)</f>
        <v>0</v>
      </c>
      <c r="K441" s="182" t="s">
        <v>140</v>
      </c>
      <c r="L441" s="39"/>
      <c r="M441" s="187" t="s">
        <v>1</v>
      </c>
      <c r="N441" s="188" t="s">
        <v>41</v>
      </c>
      <c r="O441" s="77"/>
      <c r="P441" s="189">
        <f>O441*H441</f>
        <v>0</v>
      </c>
      <c r="Q441" s="189">
        <v>0.00296</v>
      </c>
      <c r="R441" s="189">
        <f>Q441*H441</f>
        <v>0.090279999999999999</v>
      </c>
      <c r="S441" s="189">
        <v>0</v>
      </c>
      <c r="T441" s="190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191" t="s">
        <v>243</v>
      </c>
      <c r="AT441" s="191" t="s">
        <v>136</v>
      </c>
      <c r="AU441" s="191" t="s">
        <v>85</v>
      </c>
      <c r="AY441" s="19" t="s">
        <v>134</v>
      </c>
      <c r="BE441" s="192">
        <f>IF(N441="základní",J441,0)</f>
        <v>0</v>
      </c>
      <c r="BF441" s="192">
        <f>IF(N441="snížená",J441,0)</f>
        <v>0</v>
      </c>
      <c r="BG441" s="192">
        <f>IF(N441="zákl. přenesená",J441,0)</f>
        <v>0</v>
      </c>
      <c r="BH441" s="192">
        <f>IF(N441="sníž. přenesená",J441,0)</f>
        <v>0</v>
      </c>
      <c r="BI441" s="192">
        <f>IF(N441="nulová",J441,0)</f>
        <v>0</v>
      </c>
      <c r="BJ441" s="19" t="s">
        <v>83</v>
      </c>
      <c r="BK441" s="192">
        <f>ROUND(I441*H441,2)</f>
        <v>0</v>
      </c>
      <c r="BL441" s="19" t="s">
        <v>243</v>
      </c>
      <c r="BM441" s="191" t="s">
        <v>450</v>
      </c>
    </row>
    <row r="442" s="2" customFormat="1">
      <c r="A442" s="38"/>
      <c r="B442" s="39"/>
      <c r="C442" s="38"/>
      <c r="D442" s="193" t="s">
        <v>143</v>
      </c>
      <c r="E442" s="38"/>
      <c r="F442" s="194" t="s">
        <v>451</v>
      </c>
      <c r="G442" s="38"/>
      <c r="H442" s="38"/>
      <c r="I442" s="195"/>
      <c r="J442" s="38"/>
      <c r="K442" s="38"/>
      <c r="L442" s="39"/>
      <c r="M442" s="196"/>
      <c r="N442" s="197"/>
      <c r="O442" s="77"/>
      <c r="P442" s="77"/>
      <c r="Q442" s="77"/>
      <c r="R442" s="77"/>
      <c r="S442" s="77"/>
      <c r="T442" s="78"/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T442" s="19" t="s">
        <v>143</v>
      </c>
      <c r="AU442" s="19" t="s">
        <v>85</v>
      </c>
    </row>
    <row r="443" s="13" customFormat="1">
      <c r="A443" s="13"/>
      <c r="B443" s="198"/>
      <c r="C443" s="13"/>
      <c r="D443" s="193" t="s">
        <v>145</v>
      </c>
      <c r="E443" s="199" t="s">
        <v>1</v>
      </c>
      <c r="F443" s="200" t="s">
        <v>452</v>
      </c>
      <c r="G443" s="13"/>
      <c r="H443" s="199" t="s">
        <v>1</v>
      </c>
      <c r="I443" s="201"/>
      <c r="J443" s="13"/>
      <c r="K443" s="13"/>
      <c r="L443" s="198"/>
      <c r="M443" s="202"/>
      <c r="N443" s="203"/>
      <c r="O443" s="203"/>
      <c r="P443" s="203"/>
      <c r="Q443" s="203"/>
      <c r="R443" s="203"/>
      <c r="S443" s="203"/>
      <c r="T443" s="20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199" t="s">
        <v>145</v>
      </c>
      <c r="AU443" s="199" t="s">
        <v>85</v>
      </c>
      <c r="AV443" s="13" t="s">
        <v>83</v>
      </c>
      <c r="AW443" s="13" t="s">
        <v>32</v>
      </c>
      <c r="AX443" s="13" t="s">
        <v>76</v>
      </c>
      <c r="AY443" s="199" t="s">
        <v>134</v>
      </c>
    </row>
    <row r="444" s="13" customFormat="1">
      <c r="A444" s="13"/>
      <c r="B444" s="198"/>
      <c r="C444" s="13"/>
      <c r="D444" s="193" t="s">
        <v>145</v>
      </c>
      <c r="E444" s="199" t="s">
        <v>1</v>
      </c>
      <c r="F444" s="200" t="s">
        <v>257</v>
      </c>
      <c r="G444" s="13"/>
      <c r="H444" s="199" t="s">
        <v>1</v>
      </c>
      <c r="I444" s="201"/>
      <c r="J444" s="13"/>
      <c r="K444" s="13"/>
      <c r="L444" s="198"/>
      <c r="M444" s="202"/>
      <c r="N444" s="203"/>
      <c r="O444" s="203"/>
      <c r="P444" s="203"/>
      <c r="Q444" s="203"/>
      <c r="R444" s="203"/>
      <c r="S444" s="203"/>
      <c r="T444" s="204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199" t="s">
        <v>145</v>
      </c>
      <c r="AU444" s="199" t="s">
        <v>85</v>
      </c>
      <c r="AV444" s="13" t="s">
        <v>83</v>
      </c>
      <c r="AW444" s="13" t="s">
        <v>32</v>
      </c>
      <c r="AX444" s="13" t="s">
        <v>76</v>
      </c>
      <c r="AY444" s="199" t="s">
        <v>134</v>
      </c>
    </row>
    <row r="445" s="13" customFormat="1">
      <c r="A445" s="13"/>
      <c r="B445" s="198"/>
      <c r="C445" s="13"/>
      <c r="D445" s="193" t="s">
        <v>145</v>
      </c>
      <c r="E445" s="199" t="s">
        <v>1</v>
      </c>
      <c r="F445" s="200" t="s">
        <v>453</v>
      </c>
      <c r="G445" s="13"/>
      <c r="H445" s="199" t="s">
        <v>1</v>
      </c>
      <c r="I445" s="201"/>
      <c r="J445" s="13"/>
      <c r="K445" s="13"/>
      <c r="L445" s="198"/>
      <c r="M445" s="202"/>
      <c r="N445" s="203"/>
      <c r="O445" s="203"/>
      <c r="P445" s="203"/>
      <c r="Q445" s="203"/>
      <c r="R445" s="203"/>
      <c r="S445" s="203"/>
      <c r="T445" s="20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199" t="s">
        <v>145</v>
      </c>
      <c r="AU445" s="199" t="s">
        <v>85</v>
      </c>
      <c r="AV445" s="13" t="s">
        <v>83</v>
      </c>
      <c r="AW445" s="13" t="s">
        <v>32</v>
      </c>
      <c r="AX445" s="13" t="s">
        <v>76</v>
      </c>
      <c r="AY445" s="199" t="s">
        <v>134</v>
      </c>
    </row>
    <row r="446" s="14" customFormat="1">
      <c r="A446" s="14"/>
      <c r="B446" s="205"/>
      <c r="C446" s="14"/>
      <c r="D446" s="193" t="s">
        <v>145</v>
      </c>
      <c r="E446" s="206" t="s">
        <v>1</v>
      </c>
      <c r="F446" s="207" t="s">
        <v>219</v>
      </c>
      <c r="G446" s="14"/>
      <c r="H446" s="208">
        <v>30.5</v>
      </c>
      <c r="I446" s="209"/>
      <c r="J446" s="14"/>
      <c r="K446" s="14"/>
      <c r="L446" s="205"/>
      <c r="M446" s="210"/>
      <c r="N446" s="211"/>
      <c r="O446" s="211"/>
      <c r="P446" s="211"/>
      <c r="Q446" s="211"/>
      <c r="R446" s="211"/>
      <c r="S446" s="211"/>
      <c r="T446" s="21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06" t="s">
        <v>145</v>
      </c>
      <c r="AU446" s="206" t="s">
        <v>85</v>
      </c>
      <c r="AV446" s="14" t="s">
        <v>85</v>
      </c>
      <c r="AW446" s="14" t="s">
        <v>32</v>
      </c>
      <c r="AX446" s="14" t="s">
        <v>76</v>
      </c>
      <c r="AY446" s="206" t="s">
        <v>134</v>
      </c>
    </row>
    <row r="447" s="15" customFormat="1">
      <c r="A447" s="15"/>
      <c r="B447" s="213"/>
      <c r="C447" s="15"/>
      <c r="D447" s="193" t="s">
        <v>145</v>
      </c>
      <c r="E447" s="214" t="s">
        <v>1</v>
      </c>
      <c r="F447" s="215" t="s">
        <v>149</v>
      </c>
      <c r="G447" s="15"/>
      <c r="H447" s="216">
        <v>30.5</v>
      </c>
      <c r="I447" s="217"/>
      <c r="J447" s="15"/>
      <c r="K447" s="15"/>
      <c r="L447" s="213"/>
      <c r="M447" s="218"/>
      <c r="N447" s="219"/>
      <c r="O447" s="219"/>
      <c r="P447" s="219"/>
      <c r="Q447" s="219"/>
      <c r="R447" s="219"/>
      <c r="S447" s="219"/>
      <c r="T447" s="220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14" t="s">
        <v>145</v>
      </c>
      <c r="AU447" s="214" t="s">
        <v>85</v>
      </c>
      <c r="AV447" s="15" t="s">
        <v>150</v>
      </c>
      <c r="AW447" s="15" t="s">
        <v>32</v>
      </c>
      <c r="AX447" s="15" t="s">
        <v>76</v>
      </c>
      <c r="AY447" s="214" t="s">
        <v>134</v>
      </c>
    </row>
    <row r="448" s="16" customFormat="1">
      <c r="A448" s="16"/>
      <c r="B448" s="221"/>
      <c r="C448" s="16"/>
      <c r="D448" s="193" t="s">
        <v>145</v>
      </c>
      <c r="E448" s="222" t="s">
        <v>1</v>
      </c>
      <c r="F448" s="223" t="s">
        <v>151</v>
      </c>
      <c r="G448" s="16"/>
      <c r="H448" s="224">
        <v>30.5</v>
      </c>
      <c r="I448" s="225"/>
      <c r="J448" s="16"/>
      <c r="K448" s="16"/>
      <c r="L448" s="221"/>
      <c r="M448" s="226"/>
      <c r="N448" s="227"/>
      <c r="O448" s="227"/>
      <c r="P448" s="227"/>
      <c r="Q448" s="227"/>
      <c r="R448" s="227"/>
      <c r="S448" s="227"/>
      <c r="T448" s="228"/>
      <c r="U448" s="16"/>
      <c r="V448" s="16"/>
      <c r="W448" s="16"/>
      <c r="X448" s="16"/>
      <c r="Y448" s="16"/>
      <c r="Z448" s="16"/>
      <c r="AA448" s="16"/>
      <c r="AB448" s="16"/>
      <c r="AC448" s="16"/>
      <c r="AD448" s="16"/>
      <c r="AE448" s="16"/>
      <c r="AT448" s="222" t="s">
        <v>145</v>
      </c>
      <c r="AU448" s="222" t="s">
        <v>85</v>
      </c>
      <c r="AV448" s="16" t="s">
        <v>141</v>
      </c>
      <c r="AW448" s="16" t="s">
        <v>32</v>
      </c>
      <c r="AX448" s="16" t="s">
        <v>83</v>
      </c>
      <c r="AY448" s="222" t="s">
        <v>134</v>
      </c>
    </row>
    <row r="449" s="2" customFormat="1">
      <c r="A449" s="38"/>
      <c r="B449" s="179"/>
      <c r="C449" s="180" t="s">
        <v>454</v>
      </c>
      <c r="D449" s="180" t="s">
        <v>136</v>
      </c>
      <c r="E449" s="181" t="s">
        <v>455</v>
      </c>
      <c r="F449" s="182" t="s">
        <v>456</v>
      </c>
      <c r="G449" s="183" t="s">
        <v>216</v>
      </c>
      <c r="H449" s="184">
        <v>11</v>
      </c>
      <c r="I449" s="185"/>
      <c r="J449" s="186">
        <f>ROUND(I449*H449,2)</f>
        <v>0</v>
      </c>
      <c r="K449" s="182" t="s">
        <v>140</v>
      </c>
      <c r="L449" s="39"/>
      <c r="M449" s="187" t="s">
        <v>1</v>
      </c>
      <c r="N449" s="188" t="s">
        <v>41</v>
      </c>
      <c r="O449" s="77"/>
      <c r="P449" s="189">
        <f>O449*H449</f>
        <v>0</v>
      </c>
      <c r="Q449" s="189">
        <v>0.0048399999999999997</v>
      </c>
      <c r="R449" s="189">
        <f>Q449*H449</f>
        <v>0.053239999999999996</v>
      </c>
      <c r="S449" s="189">
        <v>0</v>
      </c>
      <c r="T449" s="19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191" t="s">
        <v>243</v>
      </c>
      <c r="AT449" s="191" t="s">
        <v>136</v>
      </c>
      <c r="AU449" s="191" t="s">
        <v>85</v>
      </c>
      <c r="AY449" s="19" t="s">
        <v>134</v>
      </c>
      <c r="BE449" s="192">
        <f>IF(N449="základní",J449,0)</f>
        <v>0</v>
      </c>
      <c r="BF449" s="192">
        <f>IF(N449="snížená",J449,0)</f>
        <v>0</v>
      </c>
      <c r="BG449" s="192">
        <f>IF(N449="zákl. přenesená",J449,0)</f>
        <v>0</v>
      </c>
      <c r="BH449" s="192">
        <f>IF(N449="sníž. přenesená",J449,0)</f>
        <v>0</v>
      </c>
      <c r="BI449" s="192">
        <f>IF(N449="nulová",J449,0)</f>
        <v>0</v>
      </c>
      <c r="BJ449" s="19" t="s">
        <v>83</v>
      </c>
      <c r="BK449" s="192">
        <f>ROUND(I449*H449,2)</f>
        <v>0</v>
      </c>
      <c r="BL449" s="19" t="s">
        <v>243</v>
      </c>
      <c r="BM449" s="191" t="s">
        <v>457</v>
      </c>
    </row>
    <row r="450" s="2" customFormat="1">
      <c r="A450" s="38"/>
      <c r="B450" s="39"/>
      <c r="C450" s="38"/>
      <c r="D450" s="193" t="s">
        <v>143</v>
      </c>
      <c r="E450" s="38"/>
      <c r="F450" s="194" t="s">
        <v>458</v>
      </c>
      <c r="G450" s="38"/>
      <c r="H450" s="38"/>
      <c r="I450" s="195"/>
      <c r="J450" s="38"/>
      <c r="K450" s="38"/>
      <c r="L450" s="39"/>
      <c r="M450" s="196"/>
      <c r="N450" s="197"/>
      <c r="O450" s="77"/>
      <c r="P450" s="77"/>
      <c r="Q450" s="77"/>
      <c r="R450" s="77"/>
      <c r="S450" s="77"/>
      <c r="T450" s="78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9" t="s">
        <v>143</v>
      </c>
      <c r="AU450" s="19" t="s">
        <v>85</v>
      </c>
    </row>
    <row r="451" s="13" customFormat="1">
      <c r="A451" s="13"/>
      <c r="B451" s="198"/>
      <c r="C451" s="13"/>
      <c r="D451" s="193" t="s">
        <v>145</v>
      </c>
      <c r="E451" s="199" t="s">
        <v>1</v>
      </c>
      <c r="F451" s="200" t="s">
        <v>459</v>
      </c>
      <c r="G451" s="13"/>
      <c r="H451" s="199" t="s">
        <v>1</v>
      </c>
      <c r="I451" s="201"/>
      <c r="J451" s="13"/>
      <c r="K451" s="13"/>
      <c r="L451" s="198"/>
      <c r="M451" s="202"/>
      <c r="N451" s="203"/>
      <c r="O451" s="203"/>
      <c r="P451" s="203"/>
      <c r="Q451" s="203"/>
      <c r="R451" s="203"/>
      <c r="S451" s="203"/>
      <c r="T451" s="204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199" t="s">
        <v>145</v>
      </c>
      <c r="AU451" s="199" t="s">
        <v>85</v>
      </c>
      <c r="AV451" s="13" t="s">
        <v>83</v>
      </c>
      <c r="AW451" s="13" t="s">
        <v>32</v>
      </c>
      <c r="AX451" s="13" t="s">
        <v>76</v>
      </c>
      <c r="AY451" s="199" t="s">
        <v>134</v>
      </c>
    </row>
    <row r="452" s="13" customFormat="1">
      <c r="A452" s="13"/>
      <c r="B452" s="198"/>
      <c r="C452" s="13"/>
      <c r="D452" s="193" t="s">
        <v>145</v>
      </c>
      <c r="E452" s="199" t="s">
        <v>1</v>
      </c>
      <c r="F452" s="200" t="s">
        <v>257</v>
      </c>
      <c r="G452" s="13"/>
      <c r="H452" s="199" t="s">
        <v>1</v>
      </c>
      <c r="I452" s="201"/>
      <c r="J452" s="13"/>
      <c r="K452" s="13"/>
      <c r="L452" s="198"/>
      <c r="M452" s="202"/>
      <c r="N452" s="203"/>
      <c r="O452" s="203"/>
      <c r="P452" s="203"/>
      <c r="Q452" s="203"/>
      <c r="R452" s="203"/>
      <c r="S452" s="203"/>
      <c r="T452" s="20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199" t="s">
        <v>145</v>
      </c>
      <c r="AU452" s="199" t="s">
        <v>85</v>
      </c>
      <c r="AV452" s="13" t="s">
        <v>83</v>
      </c>
      <c r="AW452" s="13" t="s">
        <v>32</v>
      </c>
      <c r="AX452" s="13" t="s">
        <v>76</v>
      </c>
      <c r="AY452" s="199" t="s">
        <v>134</v>
      </c>
    </row>
    <row r="453" s="13" customFormat="1">
      <c r="A453" s="13"/>
      <c r="B453" s="198"/>
      <c r="C453" s="13"/>
      <c r="D453" s="193" t="s">
        <v>145</v>
      </c>
      <c r="E453" s="199" t="s">
        <v>1</v>
      </c>
      <c r="F453" s="200" t="s">
        <v>429</v>
      </c>
      <c r="G453" s="13"/>
      <c r="H453" s="199" t="s">
        <v>1</v>
      </c>
      <c r="I453" s="201"/>
      <c r="J453" s="13"/>
      <c r="K453" s="13"/>
      <c r="L453" s="198"/>
      <c r="M453" s="202"/>
      <c r="N453" s="203"/>
      <c r="O453" s="203"/>
      <c r="P453" s="203"/>
      <c r="Q453" s="203"/>
      <c r="R453" s="203"/>
      <c r="S453" s="203"/>
      <c r="T453" s="20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199" t="s">
        <v>145</v>
      </c>
      <c r="AU453" s="199" t="s">
        <v>85</v>
      </c>
      <c r="AV453" s="13" t="s">
        <v>83</v>
      </c>
      <c r="AW453" s="13" t="s">
        <v>32</v>
      </c>
      <c r="AX453" s="13" t="s">
        <v>76</v>
      </c>
      <c r="AY453" s="199" t="s">
        <v>134</v>
      </c>
    </row>
    <row r="454" s="14" customFormat="1">
      <c r="A454" s="14"/>
      <c r="B454" s="205"/>
      <c r="C454" s="14"/>
      <c r="D454" s="193" t="s">
        <v>145</v>
      </c>
      <c r="E454" s="206" t="s">
        <v>1</v>
      </c>
      <c r="F454" s="207" t="s">
        <v>460</v>
      </c>
      <c r="G454" s="14"/>
      <c r="H454" s="208">
        <v>11</v>
      </c>
      <c r="I454" s="209"/>
      <c r="J454" s="14"/>
      <c r="K454" s="14"/>
      <c r="L454" s="205"/>
      <c r="M454" s="210"/>
      <c r="N454" s="211"/>
      <c r="O454" s="211"/>
      <c r="P454" s="211"/>
      <c r="Q454" s="211"/>
      <c r="R454" s="211"/>
      <c r="S454" s="211"/>
      <c r="T454" s="212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06" t="s">
        <v>145</v>
      </c>
      <c r="AU454" s="206" t="s">
        <v>85</v>
      </c>
      <c r="AV454" s="14" t="s">
        <v>85</v>
      </c>
      <c r="AW454" s="14" t="s">
        <v>32</v>
      </c>
      <c r="AX454" s="14" t="s">
        <v>76</v>
      </c>
      <c r="AY454" s="206" t="s">
        <v>134</v>
      </c>
    </row>
    <row r="455" s="15" customFormat="1">
      <c r="A455" s="15"/>
      <c r="B455" s="213"/>
      <c r="C455" s="15"/>
      <c r="D455" s="193" t="s">
        <v>145</v>
      </c>
      <c r="E455" s="214" t="s">
        <v>1</v>
      </c>
      <c r="F455" s="215" t="s">
        <v>149</v>
      </c>
      <c r="G455" s="15"/>
      <c r="H455" s="216">
        <v>11</v>
      </c>
      <c r="I455" s="217"/>
      <c r="J455" s="15"/>
      <c r="K455" s="15"/>
      <c r="L455" s="213"/>
      <c r="M455" s="218"/>
      <c r="N455" s="219"/>
      <c r="O455" s="219"/>
      <c r="P455" s="219"/>
      <c r="Q455" s="219"/>
      <c r="R455" s="219"/>
      <c r="S455" s="219"/>
      <c r="T455" s="220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14" t="s">
        <v>145</v>
      </c>
      <c r="AU455" s="214" t="s">
        <v>85</v>
      </c>
      <c r="AV455" s="15" t="s">
        <v>150</v>
      </c>
      <c r="AW455" s="15" t="s">
        <v>32</v>
      </c>
      <c r="AX455" s="15" t="s">
        <v>76</v>
      </c>
      <c r="AY455" s="214" t="s">
        <v>134</v>
      </c>
    </row>
    <row r="456" s="16" customFormat="1">
      <c r="A456" s="16"/>
      <c r="B456" s="221"/>
      <c r="C456" s="16"/>
      <c r="D456" s="193" t="s">
        <v>145</v>
      </c>
      <c r="E456" s="222" t="s">
        <v>1</v>
      </c>
      <c r="F456" s="223" t="s">
        <v>151</v>
      </c>
      <c r="G456" s="16"/>
      <c r="H456" s="224">
        <v>11</v>
      </c>
      <c r="I456" s="225"/>
      <c r="J456" s="16"/>
      <c r="K456" s="16"/>
      <c r="L456" s="221"/>
      <c r="M456" s="226"/>
      <c r="N456" s="227"/>
      <c r="O456" s="227"/>
      <c r="P456" s="227"/>
      <c r="Q456" s="227"/>
      <c r="R456" s="227"/>
      <c r="S456" s="227"/>
      <c r="T456" s="228"/>
      <c r="U456" s="16"/>
      <c r="V456" s="16"/>
      <c r="W456" s="16"/>
      <c r="X456" s="16"/>
      <c r="Y456" s="16"/>
      <c r="Z456" s="16"/>
      <c r="AA456" s="16"/>
      <c r="AB456" s="16"/>
      <c r="AC456" s="16"/>
      <c r="AD456" s="16"/>
      <c r="AE456" s="16"/>
      <c r="AT456" s="222" t="s">
        <v>145</v>
      </c>
      <c r="AU456" s="222" t="s">
        <v>85</v>
      </c>
      <c r="AV456" s="16" t="s">
        <v>141</v>
      </c>
      <c r="AW456" s="16" t="s">
        <v>32</v>
      </c>
      <c r="AX456" s="16" t="s">
        <v>83</v>
      </c>
      <c r="AY456" s="222" t="s">
        <v>134</v>
      </c>
    </row>
    <row r="457" s="2" customFormat="1">
      <c r="A457" s="38"/>
      <c r="B457" s="179"/>
      <c r="C457" s="180" t="s">
        <v>461</v>
      </c>
      <c r="D457" s="180" t="s">
        <v>136</v>
      </c>
      <c r="E457" s="181" t="s">
        <v>462</v>
      </c>
      <c r="F457" s="182" t="s">
        <v>463</v>
      </c>
      <c r="G457" s="183" t="s">
        <v>187</v>
      </c>
      <c r="H457" s="184">
        <v>0.14399999999999999</v>
      </c>
      <c r="I457" s="185"/>
      <c r="J457" s="186">
        <f>ROUND(I457*H457,2)</f>
        <v>0</v>
      </c>
      <c r="K457" s="182" t="s">
        <v>140</v>
      </c>
      <c r="L457" s="39"/>
      <c r="M457" s="187" t="s">
        <v>1</v>
      </c>
      <c r="N457" s="188" t="s">
        <v>41</v>
      </c>
      <c r="O457" s="77"/>
      <c r="P457" s="189">
        <f>O457*H457</f>
        <v>0</v>
      </c>
      <c r="Q457" s="189">
        <v>0</v>
      </c>
      <c r="R457" s="189">
        <f>Q457*H457</f>
        <v>0</v>
      </c>
      <c r="S457" s="189">
        <v>0</v>
      </c>
      <c r="T457" s="19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191" t="s">
        <v>243</v>
      </c>
      <c r="AT457" s="191" t="s">
        <v>136</v>
      </c>
      <c r="AU457" s="191" t="s">
        <v>85</v>
      </c>
      <c r="AY457" s="19" t="s">
        <v>134</v>
      </c>
      <c r="BE457" s="192">
        <f>IF(N457="základní",J457,0)</f>
        <v>0</v>
      </c>
      <c r="BF457" s="192">
        <f>IF(N457="snížená",J457,0)</f>
        <v>0</v>
      </c>
      <c r="BG457" s="192">
        <f>IF(N457="zákl. přenesená",J457,0)</f>
        <v>0</v>
      </c>
      <c r="BH457" s="192">
        <f>IF(N457="sníž. přenesená",J457,0)</f>
        <v>0</v>
      </c>
      <c r="BI457" s="192">
        <f>IF(N457="nulová",J457,0)</f>
        <v>0</v>
      </c>
      <c r="BJ457" s="19" t="s">
        <v>83</v>
      </c>
      <c r="BK457" s="192">
        <f>ROUND(I457*H457,2)</f>
        <v>0</v>
      </c>
      <c r="BL457" s="19" t="s">
        <v>243</v>
      </c>
      <c r="BM457" s="191" t="s">
        <v>464</v>
      </c>
    </row>
    <row r="458" s="2" customFormat="1">
      <c r="A458" s="38"/>
      <c r="B458" s="39"/>
      <c r="C458" s="38"/>
      <c r="D458" s="193" t="s">
        <v>143</v>
      </c>
      <c r="E458" s="38"/>
      <c r="F458" s="194" t="s">
        <v>465</v>
      </c>
      <c r="G458" s="38"/>
      <c r="H458" s="38"/>
      <c r="I458" s="195"/>
      <c r="J458" s="38"/>
      <c r="K458" s="38"/>
      <c r="L458" s="39"/>
      <c r="M458" s="196"/>
      <c r="N458" s="197"/>
      <c r="O458" s="77"/>
      <c r="P458" s="77"/>
      <c r="Q458" s="77"/>
      <c r="R458" s="77"/>
      <c r="S458" s="77"/>
      <c r="T458" s="78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9" t="s">
        <v>143</v>
      </c>
      <c r="AU458" s="19" t="s">
        <v>85</v>
      </c>
    </row>
    <row r="459" s="12" customFormat="1" ht="22.8" customHeight="1">
      <c r="A459" s="12"/>
      <c r="B459" s="166"/>
      <c r="C459" s="12"/>
      <c r="D459" s="167" t="s">
        <v>75</v>
      </c>
      <c r="E459" s="177" t="s">
        <v>466</v>
      </c>
      <c r="F459" s="177" t="s">
        <v>467</v>
      </c>
      <c r="G459" s="12"/>
      <c r="H459" s="12"/>
      <c r="I459" s="169"/>
      <c r="J459" s="178">
        <f>BK459</f>
        <v>0</v>
      </c>
      <c r="K459" s="12"/>
      <c r="L459" s="166"/>
      <c r="M459" s="171"/>
      <c r="N459" s="172"/>
      <c r="O459" s="172"/>
      <c r="P459" s="173">
        <f>SUM(P460:P469)</f>
        <v>0</v>
      </c>
      <c r="Q459" s="172"/>
      <c r="R459" s="173">
        <f>SUM(R460:R469)</f>
        <v>0</v>
      </c>
      <c r="S459" s="172"/>
      <c r="T459" s="174">
        <f>SUM(T460:T469)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167" t="s">
        <v>85</v>
      </c>
      <c r="AT459" s="175" t="s">
        <v>75</v>
      </c>
      <c r="AU459" s="175" t="s">
        <v>83</v>
      </c>
      <c r="AY459" s="167" t="s">
        <v>134</v>
      </c>
      <c r="BK459" s="176">
        <f>SUM(BK460:BK469)</f>
        <v>0</v>
      </c>
    </row>
    <row r="460" s="2" customFormat="1" ht="33" customHeight="1">
      <c r="A460" s="38"/>
      <c r="B460" s="179"/>
      <c r="C460" s="180" t="s">
        <v>468</v>
      </c>
      <c r="D460" s="180" t="s">
        <v>136</v>
      </c>
      <c r="E460" s="181" t="s">
        <v>469</v>
      </c>
      <c r="F460" s="182" t="s">
        <v>470</v>
      </c>
      <c r="G460" s="183" t="s">
        <v>216</v>
      </c>
      <c r="H460" s="184">
        <v>30.5</v>
      </c>
      <c r="I460" s="185"/>
      <c r="J460" s="186">
        <f>ROUND(I460*H460,2)</f>
        <v>0</v>
      </c>
      <c r="K460" s="182" t="s">
        <v>253</v>
      </c>
      <c r="L460" s="39"/>
      <c r="M460" s="187" t="s">
        <v>1</v>
      </c>
      <c r="N460" s="188" t="s">
        <v>41</v>
      </c>
      <c r="O460" s="77"/>
      <c r="P460" s="189">
        <f>O460*H460</f>
        <v>0</v>
      </c>
      <c r="Q460" s="189">
        <v>0</v>
      </c>
      <c r="R460" s="189">
        <f>Q460*H460</f>
        <v>0</v>
      </c>
      <c r="S460" s="189">
        <v>0</v>
      </c>
      <c r="T460" s="19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191" t="s">
        <v>243</v>
      </c>
      <c r="AT460" s="191" t="s">
        <v>136</v>
      </c>
      <c r="AU460" s="191" t="s">
        <v>85</v>
      </c>
      <c r="AY460" s="19" t="s">
        <v>134</v>
      </c>
      <c r="BE460" s="192">
        <f>IF(N460="základní",J460,0)</f>
        <v>0</v>
      </c>
      <c r="BF460" s="192">
        <f>IF(N460="snížená",J460,0)</f>
        <v>0</v>
      </c>
      <c r="BG460" s="192">
        <f>IF(N460="zákl. přenesená",J460,0)</f>
        <v>0</v>
      </c>
      <c r="BH460" s="192">
        <f>IF(N460="sníž. přenesená",J460,0)</f>
        <v>0</v>
      </c>
      <c r="BI460" s="192">
        <f>IF(N460="nulová",J460,0)</f>
        <v>0</v>
      </c>
      <c r="BJ460" s="19" t="s">
        <v>83</v>
      </c>
      <c r="BK460" s="192">
        <f>ROUND(I460*H460,2)</f>
        <v>0</v>
      </c>
      <c r="BL460" s="19" t="s">
        <v>243</v>
      </c>
      <c r="BM460" s="191" t="s">
        <v>471</v>
      </c>
    </row>
    <row r="461" s="2" customFormat="1">
      <c r="A461" s="38"/>
      <c r="B461" s="39"/>
      <c r="C461" s="38"/>
      <c r="D461" s="193" t="s">
        <v>255</v>
      </c>
      <c r="E461" s="38"/>
      <c r="F461" s="239" t="s">
        <v>472</v>
      </c>
      <c r="G461" s="38"/>
      <c r="H461" s="38"/>
      <c r="I461" s="195"/>
      <c r="J461" s="38"/>
      <c r="K461" s="38"/>
      <c r="L461" s="39"/>
      <c r="M461" s="196"/>
      <c r="N461" s="197"/>
      <c r="O461" s="77"/>
      <c r="P461" s="77"/>
      <c r="Q461" s="77"/>
      <c r="R461" s="77"/>
      <c r="S461" s="77"/>
      <c r="T461" s="78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9" t="s">
        <v>255</v>
      </c>
      <c r="AU461" s="19" t="s">
        <v>85</v>
      </c>
    </row>
    <row r="462" s="13" customFormat="1">
      <c r="A462" s="13"/>
      <c r="B462" s="198"/>
      <c r="C462" s="13"/>
      <c r="D462" s="193" t="s">
        <v>145</v>
      </c>
      <c r="E462" s="199" t="s">
        <v>1</v>
      </c>
      <c r="F462" s="200" t="s">
        <v>257</v>
      </c>
      <c r="G462" s="13"/>
      <c r="H462" s="199" t="s">
        <v>1</v>
      </c>
      <c r="I462" s="201"/>
      <c r="J462" s="13"/>
      <c r="K462" s="13"/>
      <c r="L462" s="198"/>
      <c r="M462" s="202"/>
      <c r="N462" s="203"/>
      <c r="O462" s="203"/>
      <c r="P462" s="203"/>
      <c r="Q462" s="203"/>
      <c r="R462" s="203"/>
      <c r="S462" s="203"/>
      <c r="T462" s="20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199" t="s">
        <v>145</v>
      </c>
      <c r="AU462" s="199" t="s">
        <v>85</v>
      </c>
      <c r="AV462" s="13" t="s">
        <v>83</v>
      </c>
      <c r="AW462" s="13" t="s">
        <v>32</v>
      </c>
      <c r="AX462" s="13" t="s">
        <v>76</v>
      </c>
      <c r="AY462" s="199" t="s">
        <v>134</v>
      </c>
    </row>
    <row r="463" s="13" customFormat="1">
      <c r="A463" s="13"/>
      <c r="B463" s="198"/>
      <c r="C463" s="13"/>
      <c r="D463" s="193" t="s">
        <v>145</v>
      </c>
      <c r="E463" s="199" t="s">
        <v>1</v>
      </c>
      <c r="F463" s="200" t="s">
        <v>147</v>
      </c>
      <c r="G463" s="13"/>
      <c r="H463" s="199" t="s">
        <v>1</v>
      </c>
      <c r="I463" s="201"/>
      <c r="J463" s="13"/>
      <c r="K463" s="13"/>
      <c r="L463" s="198"/>
      <c r="M463" s="202"/>
      <c r="N463" s="203"/>
      <c r="O463" s="203"/>
      <c r="P463" s="203"/>
      <c r="Q463" s="203"/>
      <c r="R463" s="203"/>
      <c r="S463" s="203"/>
      <c r="T463" s="20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199" t="s">
        <v>145</v>
      </c>
      <c r="AU463" s="199" t="s">
        <v>85</v>
      </c>
      <c r="AV463" s="13" t="s">
        <v>83</v>
      </c>
      <c r="AW463" s="13" t="s">
        <v>32</v>
      </c>
      <c r="AX463" s="13" t="s">
        <v>76</v>
      </c>
      <c r="AY463" s="199" t="s">
        <v>134</v>
      </c>
    </row>
    <row r="464" s="13" customFormat="1">
      <c r="A464" s="13"/>
      <c r="B464" s="198"/>
      <c r="C464" s="13"/>
      <c r="D464" s="193" t="s">
        <v>145</v>
      </c>
      <c r="E464" s="199" t="s">
        <v>1</v>
      </c>
      <c r="F464" s="200" t="s">
        <v>473</v>
      </c>
      <c r="G464" s="13"/>
      <c r="H464" s="199" t="s">
        <v>1</v>
      </c>
      <c r="I464" s="201"/>
      <c r="J464" s="13"/>
      <c r="K464" s="13"/>
      <c r="L464" s="198"/>
      <c r="M464" s="202"/>
      <c r="N464" s="203"/>
      <c r="O464" s="203"/>
      <c r="P464" s="203"/>
      <c r="Q464" s="203"/>
      <c r="R464" s="203"/>
      <c r="S464" s="203"/>
      <c r="T464" s="20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199" t="s">
        <v>145</v>
      </c>
      <c r="AU464" s="199" t="s">
        <v>85</v>
      </c>
      <c r="AV464" s="13" t="s">
        <v>83</v>
      </c>
      <c r="AW464" s="13" t="s">
        <v>32</v>
      </c>
      <c r="AX464" s="13" t="s">
        <v>76</v>
      </c>
      <c r="AY464" s="199" t="s">
        <v>134</v>
      </c>
    </row>
    <row r="465" s="14" customFormat="1">
      <c r="A465" s="14"/>
      <c r="B465" s="205"/>
      <c r="C465" s="14"/>
      <c r="D465" s="193" t="s">
        <v>145</v>
      </c>
      <c r="E465" s="206" t="s">
        <v>1</v>
      </c>
      <c r="F465" s="207" t="s">
        <v>219</v>
      </c>
      <c r="G465" s="14"/>
      <c r="H465" s="208">
        <v>30.5</v>
      </c>
      <c r="I465" s="209"/>
      <c r="J465" s="14"/>
      <c r="K465" s="14"/>
      <c r="L465" s="205"/>
      <c r="M465" s="210"/>
      <c r="N465" s="211"/>
      <c r="O465" s="211"/>
      <c r="P465" s="211"/>
      <c r="Q465" s="211"/>
      <c r="R465" s="211"/>
      <c r="S465" s="211"/>
      <c r="T465" s="21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06" t="s">
        <v>145</v>
      </c>
      <c r="AU465" s="206" t="s">
        <v>85</v>
      </c>
      <c r="AV465" s="14" t="s">
        <v>85</v>
      </c>
      <c r="AW465" s="14" t="s">
        <v>32</v>
      </c>
      <c r="AX465" s="14" t="s">
        <v>76</v>
      </c>
      <c r="AY465" s="206" t="s">
        <v>134</v>
      </c>
    </row>
    <row r="466" s="15" customFormat="1">
      <c r="A466" s="15"/>
      <c r="B466" s="213"/>
      <c r="C466" s="15"/>
      <c r="D466" s="193" t="s">
        <v>145</v>
      </c>
      <c r="E466" s="214" t="s">
        <v>1</v>
      </c>
      <c r="F466" s="215" t="s">
        <v>149</v>
      </c>
      <c r="G466" s="15"/>
      <c r="H466" s="216">
        <v>30.5</v>
      </c>
      <c r="I466" s="217"/>
      <c r="J466" s="15"/>
      <c r="K466" s="15"/>
      <c r="L466" s="213"/>
      <c r="M466" s="218"/>
      <c r="N466" s="219"/>
      <c r="O466" s="219"/>
      <c r="P466" s="219"/>
      <c r="Q466" s="219"/>
      <c r="R466" s="219"/>
      <c r="S466" s="219"/>
      <c r="T466" s="220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14" t="s">
        <v>145</v>
      </c>
      <c r="AU466" s="214" t="s">
        <v>85</v>
      </c>
      <c r="AV466" s="15" t="s">
        <v>150</v>
      </c>
      <c r="AW466" s="15" t="s">
        <v>32</v>
      </c>
      <c r="AX466" s="15" t="s">
        <v>76</v>
      </c>
      <c r="AY466" s="214" t="s">
        <v>134</v>
      </c>
    </row>
    <row r="467" s="16" customFormat="1">
      <c r="A467" s="16"/>
      <c r="B467" s="221"/>
      <c r="C467" s="16"/>
      <c r="D467" s="193" t="s">
        <v>145</v>
      </c>
      <c r="E467" s="222" t="s">
        <v>1</v>
      </c>
      <c r="F467" s="223" t="s">
        <v>151</v>
      </c>
      <c r="G467" s="16"/>
      <c r="H467" s="224">
        <v>30.5</v>
      </c>
      <c r="I467" s="225"/>
      <c r="J467" s="16"/>
      <c r="K467" s="16"/>
      <c r="L467" s="221"/>
      <c r="M467" s="226"/>
      <c r="N467" s="227"/>
      <c r="O467" s="227"/>
      <c r="P467" s="227"/>
      <c r="Q467" s="227"/>
      <c r="R467" s="227"/>
      <c r="S467" s="227"/>
      <c r="T467" s="228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22" t="s">
        <v>145</v>
      </c>
      <c r="AU467" s="222" t="s">
        <v>85</v>
      </c>
      <c r="AV467" s="16" t="s">
        <v>141</v>
      </c>
      <c r="AW467" s="16" t="s">
        <v>32</v>
      </c>
      <c r="AX467" s="16" t="s">
        <v>83</v>
      </c>
      <c r="AY467" s="222" t="s">
        <v>134</v>
      </c>
    </row>
    <row r="468" s="2" customFormat="1">
      <c r="A468" s="38"/>
      <c r="B468" s="179"/>
      <c r="C468" s="180" t="s">
        <v>474</v>
      </c>
      <c r="D468" s="180" t="s">
        <v>136</v>
      </c>
      <c r="E468" s="181" t="s">
        <v>475</v>
      </c>
      <c r="F468" s="182" t="s">
        <v>476</v>
      </c>
      <c r="G468" s="183" t="s">
        <v>187</v>
      </c>
      <c r="H468" s="184">
        <v>0.25</v>
      </c>
      <c r="I468" s="185"/>
      <c r="J468" s="186">
        <f>ROUND(I468*H468,2)</f>
        <v>0</v>
      </c>
      <c r="K468" s="182" t="s">
        <v>140</v>
      </c>
      <c r="L468" s="39"/>
      <c r="M468" s="187" t="s">
        <v>1</v>
      </c>
      <c r="N468" s="188" t="s">
        <v>41</v>
      </c>
      <c r="O468" s="77"/>
      <c r="P468" s="189">
        <f>O468*H468</f>
        <v>0</v>
      </c>
      <c r="Q468" s="189">
        <v>0</v>
      </c>
      <c r="R468" s="189">
        <f>Q468*H468</f>
        <v>0</v>
      </c>
      <c r="S468" s="189">
        <v>0</v>
      </c>
      <c r="T468" s="190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191" t="s">
        <v>243</v>
      </c>
      <c r="AT468" s="191" t="s">
        <v>136</v>
      </c>
      <c r="AU468" s="191" t="s">
        <v>85</v>
      </c>
      <c r="AY468" s="19" t="s">
        <v>134</v>
      </c>
      <c r="BE468" s="192">
        <f>IF(N468="základní",J468,0)</f>
        <v>0</v>
      </c>
      <c r="BF468" s="192">
        <f>IF(N468="snížená",J468,0)</f>
        <v>0</v>
      </c>
      <c r="BG468" s="192">
        <f>IF(N468="zákl. přenesená",J468,0)</f>
        <v>0</v>
      </c>
      <c r="BH468" s="192">
        <f>IF(N468="sníž. přenesená",J468,0)</f>
        <v>0</v>
      </c>
      <c r="BI468" s="192">
        <f>IF(N468="nulová",J468,0)</f>
        <v>0</v>
      </c>
      <c r="BJ468" s="19" t="s">
        <v>83</v>
      </c>
      <c r="BK468" s="192">
        <f>ROUND(I468*H468,2)</f>
        <v>0</v>
      </c>
      <c r="BL468" s="19" t="s">
        <v>243</v>
      </c>
      <c r="BM468" s="191" t="s">
        <v>477</v>
      </c>
    </row>
    <row r="469" s="2" customFormat="1">
      <c r="A469" s="38"/>
      <c r="B469" s="39"/>
      <c r="C469" s="38"/>
      <c r="D469" s="193" t="s">
        <v>143</v>
      </c>
      <c r="E469" s="38"/>
      <c r="F469" s="194" t="s">
        <v>478</v>
      </c>
      <c r="G469" s="38"/>
      <c r="H469" s="38"/>
      <c r="I469" s="195"/>
      <c r="J469" s="38"/>
      <c r="K469" s="38"/>
      <c r="L469" s="39"/>
      <c r="M469" s="196"/>
      <c r="N469" s="197"/>
      <c r="O469" s="77"/>
      <c r="P469" s="77"/>
      <c r="Q469" s="77"/>
      <c r="R469" s="77"/>
      <c r="S469" s="77"/>
      <c r="T469" s="78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9" t="s">
        <v>143</v>
      </c>
      <c r="AU469" s="19" t="s">
        <v>85</v>
      </c>
    </row>
    <row r="470" s="12" customFormat="1" ht="22.8" customHeight="1">
      <c r="A470" s="12"/>
      <c r="B470" s="166"/>
      <c r="C470" s="12"/>
      <c r="D470" s="167" t="s">
        <v>75</v>
      </c>
      <c r="E470" s="177" t="s">
        <v>479</v>
      </c>
      <c r="F470" s="177" t="s">
        <v>480</v>
      </c>
      <c r="G470" s="12"/>
      <c r="H470" s="12"/>
      <c r="I470" s="169"/>
      <c r="J470" s="178">
        <f>BK470</f>
        <v>0</v>
      </c>
      <c r="K470" s="12"/>
      <c r="L470" s="166"/>
      <c r="M470" s="171"/>
      <c r="N470" s="172"/>
      <c r="O470" s="172"/>
      <c r="P470" s="173">
        <f>SUM(P471:P483)</f>
        <v>0</v>
      </c>
      <c r="Q470" s="172"/>
      <c r="R470" s="173">
        <f>SUM(R471:R483)</f>
        <v>0.22767784000000002</v>
      </c>
      <c r="S470" s="172"/>
      <c r="T470" s="174">
        <f>SUM(T471:T483)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167" t="s">
        <v>85</v>
      </c>
      <c r="AT470" s="175" t="s">
        <v>75</v>
      </c>
      <c r="AU470" s="175" t="s">
        <v>83</v>
      </c>
      <c r="AY470" s="167" t="s">
        <v>134</v>
      </c>
      <c r="BK470" s="176">
        <f>SUM(BK471:BK483)</f>
        <v>0</v>
      </c>
    </row>
    <row r="471" s="2" customFormat="1" ht="21.75" customHeight="1">
      <c r="A471" s="38"/>
      <c r="B471" s="179"/>
      <c r="C471" s="180" t="s">
        <v>481</v>
      </c>
      <c r="D471" s="180" t="s">
        <v>136</v>
      </c>
      <c r="E471" s="181" t="s">
        <v>482</v>
      </c>
      <c r="F471" s="182" t="s">
        <v>483</v>
      </c>
      <c r="G471" s="183" t="s">
        <v>201</v>
      </c>
      <c r="H471" s="184">
        <v>196.274</v>
      </c>
      <c r="I471" s="185"/>
      <c r="J471" s="186">
        <f>ROUND(I471*H471,2)</f>
        <v>0</v>
      </c>
      <c r="K471" s="182" t="s">
        <v>140</v>
      </c>
      <c r="L471" s="39"/>
      <c r="M471" s="187" t="s">
        <v>1</v>
      </c>
      <c r="N471" s="188" t="s">
        <v>41</v>
      </c>
      <c r="O471" s="77"/>
      <c r="P471" s="189">
        <f>O471*H471</f>
        <v>0</v>
      </c>
      <c r="Q471" s="189">
        <v>0.00034000000000000002</v>
      </c>
      <c r="R471" s="189">
        <f>Q471*H471</f>
        <v>0.06673316</v>
      </c>
      <c r="S471" s="189">
        <v>0</v>
      </c>
      <c r="T471" s="190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191" t="s">
        <v>243</v>
      </c>
      <c r="AT471" s="191" t="s">
        <v>136</v>
      </c>
      <c r="AU471" s="191" t="s">
        <v>85</v>
      </c>
      <c r="AY471" s="19" t="s">
        <v>134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9" t="s">
        <v>83</v>
      </c>
      <c r="BK471" s="192">
        <f>ROUND(I471*H471,2)</f>
        <v>0</v>
      </c>
      <c r="BL471" s="19" t="s">
        <v>243</v>
      </c>
      <c r="BM471" s="191" t="s">
        <v>484</v>
      </c>
    </row>
    <row r="472" s="2" customFormat="1">
      <c r="A472" s="38"/>
      <c r="B472" s="39"/>
      <c r="C472" s="38"/>
      <c r="D472" s="193" t="s">
        <v>143</v>
      </c>
      <c r="E472" s="38"/>
      <c r="F472" s="194" t="s">
        <v>485</v>
      </c>
      <c r="G472" s="38"/>
      <c r="H472" s="38"/>
      <c r="I472" s="195"/>
      <c r="J472" s="38"/>
      <c r="K472" s="38"/>
      <c r="L472" s="39"/>
      <c r="M472" s="196"/>
      <c r="N472" s="197"/>
      <c r="O472" s="77"/>
      <c r="P472" s="77"/>
      <c r="Q472" s="77"/>
      <c r="R472" s="77"/>
      <c r="S472" s="77"/>
      <c r="T472" s="78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9" t="s">
        <v>143</v>
      </c>
      <c r="AU472" s="19" t="s">
        <v>85</v>
      </c>
    </row>
    <row r="473" s="13" customFormat="1">
      <c r="A473" s="13"/>
      <c r="B473" s="198"/>
      <c r="C473" s="13"/>
      <c r="D473" s="193" t="s">
        <v>145</v>
      </c>
      <c r="E473" s="199" t="s">
        <v>1</v>
      </c>
      <c r="F473" s="200" t="s">
        <v>486</v>
      </c>
      <c r="G473" s="13"/>
      <c r="H473" s="199" t="s">
        <v>1</v>
      </c>
      <c r="I473" s="201"/>
      <c r="J473" s="13"/>
      <c r="K473" s="13"/>
      <c r="L473" s="198"/>
      <c r="M473" s="202"/>
      <c r="N473" s="203"/>
      <c r="O473" s="203"/>
      <c r="P473" s="203"/>
      <c r="Q473" s="203"/>
      <c r="R473" s="203"/>
      <c r="S473" s="203"/>
      <c r="T473" s="20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199" t="s">
        <v>145</v>
      </c>
      <c r="AU473" s="199" t="s">
        <v>85</v>
      </c>
      <c r="AV473" s="13" t="s">
        <v>83</v>
      </c>
      <c r="AW473" s="13" t="s">
        <v>32</v>
      </c>
      <c r="AX473" s="13" t="s">
        <v>76</v>
      </c>
      <c r="AY473" s="199" t="s">
        <v>134</v>
      </c>
    </row>
    <row r="474" s="14" customFormat="1">
      <c r="A474" s="14"/>
      <c r="B474" s="205"/>
      <c r="C474" s="14"/>
      <c r="D474" s="193" t="s">
        <v>145</v>
      </c>
      <c r="E474" s="206" t="s">
        <v>1</v>
      </c>
      <c r="F474" s="207" t="s">
        <v>487</v>
      </c>
      <c r="G474" s="14"/>
      <c r="H474" s="208">
        <v>196.274</v>
      </c>
      <c r="I474" s="209"/>
      <c r="J474" s="14"/>
      <c r="K474" s="14"/>
      <c r="L474" s="205"/>
      <c r="M474" s="210"/>
      <c r="N474" s="211"/>
      <c r="O474" s="211"/>
      <c r="P474" s="211"/>
      <c r="Q474" s="211"/>
      <c r="R474" s="211"/>
      <c r="S474" s="211"/>
      <c r="T474" s="21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06" t="s">
        <v>145</v>
      </c>
      <c r="AU474" s="206" t="s">
        <v>85</v>
      </c>
      <c r="AV474" s="14" t="s">
        <v>85</v>
      </c>
      <c r="AW474" s="14" t="s">
        <v>32</v>
      </c>
      <c r="AX474" s="14" t="s">
        <v>76</v>
      </c>
      <c r="AY474" s="206" t="s">
        <v>134</v>
      </c>
    </row>
    <row r="475" s="15" customFormat="1">
      <c r="A475" s="15"/>
      <c r="B475" s="213"/>
      <c r="C475" s="15"/>
      <c r="D475" s="193" t="s">
        <v>145</v>
      </c>
      <c r="E475" s="214" t="s">
        <v>1</v>
      </c>
      <c r="F475" s="215" t="s">
        <v>149</v>
      </c>
      <c r="G475" s="15"/>
      <c r="H475" s="216">
        <v>196.274</v>
      </c>
      <c r="I475" s="217"/>
      <c r="J475" s="15"/>
      <c r="K475" s="15"/>
      <c r="L475" s="213"/>
      <c r="M475" s="218"/>
      <c r="N475" s="219"/>
      <c r="O475" s="219"/>
      <c r="P475" s="219"/>
      <c r="Q475" s="219"/>
      <c r="R475" s="219"/>
      <c r="S475" s="219"/>
      <c r="T475" s="220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14" t="s">
        <v>145</v>
      </c>
      <c r="AU475" s="214" t="s">
        <v>85</v>
      </c>
      <c r="AV475" s="15" t="s">
        <v>150</v>
      </c>
      <c r="AW475" s="15" t="s">
        <v>32</v>
      </c>
      <c r="AX475" s="15" t="s">
        <v>76</v>
      </c>
      <c r="AY475" s="214" t="s">
        <v>134</v>
      </c>
    </row>
    <row r="476" s="16" customFormat="1">
      <c r="A476" s="16"/>
      <c r="B476" s="221"/>
      <c r="C476" s="16"/>
      <c r="D476" s="193" t="s">
        <v>145</v>
      </c>
      <c r="E476" s="222" t="s">
        <v>1</v>
      </c>
      <c r="F476" s="223" t="s">
        <v>151</v>
      </c>
      <c r="G476" s="16"/>
      <c r="H476" s="224">
        <v>196.274</v>
      </c>
      <c r="I476" s="225"/>
      <c r="J476" s="16"/>
      <c r="K476" s="16"/>
      <c r="L476" s="221"/>
      <c r="M476" s="226"/>
      <c r="N476" s="227"/>
      <c r="O476" s="227"/>
      <c r="P476" s="227"/>
      <c r="Q476" s="227"/>
      <c r="R476" s="227"/>
      <c r="S476" s="227"/>
      <c r="T476" s="228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22" t="s">
        <v>145</v>
      </c>
      <c r="AU476" s="222" t="s">
        <v>85</v>
      </c>
      <c r="AV476" s="16" t="s">
        <v>141</v>
      </c>
      <c r="AW476" s="16" t="s">
        <v>32</v>
      </c>
      <c r="AX476" s="16" t="s">
        <v>83</v>
      </c>
      <c r="AY476" s="222" t="s">
        <v>134</v>
      </c>
    </row>
    <row r="477" s="2" customFormat="1">
      <c r="A477" s="38"/>
      <c r="B477" s="179"/>
      <c r="C477" s="180" t="s">
        <v>488</v>
      </c>
      <c r="D477" s="180" t="s">
        <v>136</v>
      </c>
      <c r="E477" s="181" t="s">
        <v>489</v>
      </c>
      <c r="F477" s="182" t="s">
        <v>490</v>
      </c>
      <c r="G477" s="183" t="s">
        <v>201</v>
      </c>
      <c r="H477" s="184">
        <v>392.548</v>
      </c>
      <c r="I477" s="185"/>
      <c r="J477" s="186">
        <f>ROUND(I477*H477,2)</f>
        <v>0</v>
      </c>
      <c r="K477" s="182" t="s">
        <v>140</v>
      </c>
      <c r="L477" s="39"/>
      <c r="M477" s="187" t="s">
        <v>1</v>
      </c>
      <c r="N477" s="188" t="s">
        <v>41</v>
      </c>
      <c r="O477" s="77"/>
      <c r="P477" s="189">
        <f>O477*H477</f>
        <v>0</v>
      </c>
      <c r="Q477" s="189">
        <v>0.00040999999999999999</v>
      </c>
      <c r="R477" s="189">
        <f>Q477*H477</f>
        <v>0.16094468000000001</v>
      </c>
      <c r="S477" s="189">
        <v>0</v>
      </c>
      <c r="T477" s="190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191" t="s">
        <v>243</v>
      </c>
      <c r="AT477" s="191" t="s">
        <v>136</v>
      </c>
      <c r="AU477" s="191" t="s">
        <v>85</v>
      </c>
      <c r="AY477" s="19" t="s">
        <v>134</v>
      </c>
      <c r="BE477" s="192">
        <f>IF(N477="základní",J477,0)</f>
        <v>0</v>
      </c>
      <c r="BF477" s="192">
        <f>IF(N477="snížená",J477,0)</f>
        <v>0</v>
      </c>
      <c r="BG477" s="192">
        <f>IF(N477="zákl. přenesená",J477,0)</f>
        <v>0</v>
      </c>
      <c r="BH477" s="192">
        <f>IF(N477="sníž. přenesená",J477,0)</f>
        <v>0</v>
      </c>
      <c r="BI477" s="192">
        <f>IF(N477="nulová",J477,0)</f>
        <v>0</v>
      </c>
      <c r="BJ477" s="19" t="s">
        <v>83</v>
      </c>
      <c r="BK477" s="192">
        <f>ROUND(I477*H477,2)</f>
        <v>0</v>
      </c>
      <c r="BL477" s="19" t="s">
        <v>243</v>
      </c>
      <c r="BM477" s="191" t="s">
        <v>491</v>
      </c>
    </row>
    <row r="478" s="2" customFormat="1">
      <c r="A478" s="38"/>
      <c r="B478" s="39"/>
      <c r="C478" s="38"/>
      <c r="D478" s="193" t="s">
        <v>143</v>
      </c>
      <c r="E478" s="38"/>
      <c r="F478" s="194" t="s">
        <v>492</v>
      </c>
      <c r="G478" s="38"/>
      <c r="H478" s="38"/>
      <c r="I478" s="195"/>
      <c r="J478" s="38"/>
      <c r="K478" s="38"/>
      <c r="L478" s="39"/>
      <c r="M478" s="196"/>
      <c r="N478" s="197"/>
      <c r="O478" s="77"/>
      <c r="P478" s="77"/>
      <c r="Q478" s="77"/>
      <c r="R478" s="77"/>
      <c r="S478" s="77"/>
      <c r="T478" s="78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9" t="s">
        <v>143</v>
      </c>
      <c r="AU478" s="19" t="s">
        <v>85</v>
      </c>
    </row>
    <row r="479" s="13" customFormat="1">
      <c r="A479" s="13"/>
      <c r="B479" s="198"/>
      <c r="C479" s="13"/>
      <c r="D479" s="193" t="s">
        <v>145</v>
      </c>
      <c r="E479" s="199" t="s">
        <v>1</v>
      </c>
      <c r="F479" s="200" t="s">
        <v>486</v>
      </c>
      <c r="G479" s="13"/>
      <c r="H479" s="199" t="s">
        <v>1</v>
      </c>
      <c r="I479" s="201"/>
      <c r="J479" s="13"/>
      <c r="K479" s="13"/>
      <c r="L479" s="198"/>
      <c r="M479" s="202"/>
      <c r="N479" s="203"/>
      <c r="O479" s="203"/>
      <c r="P479" s="203"/>
      <c r="Q479" s="203"/>
      <c r="R479" s="203"/>
      <c r="S479" s="203"/>
      <c r="T479" s="20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199" t="s">
        <v>145</v>
      </c>
      <c r="AU479" s="199" t="s">
        <v>85</v>
      </c>
      <c r="AV479" s="13" t="s">
        <v>83</v>
      </c>
      <c r="AW479" s="13" t="s">
        <v>32</v>
      </c>
      <c r="AX479" s="13" t="s">
        <v>76</v>
      </c>
      <c r="AY479" s="199" t="s">
        <v>134</v>
      </c>
    </row>
    <row r="480" s="13" customFormat="1">
      <c r="A480" s="13"/>
      <c r="B480" s="198"/>
      <c r="C480" s="13"/>
      <c r="D480" s="193" t="s">
        <v>145</v>
      </c>
      <c r="E480" s="199" t="s">
        <v>1</v>
      </c>
      <c r="F480" s="200" t="s">
        <v>493</v>
      </c>
      <c r="G480" s="13"/>
      <c r="H480" s="199" t="s">
        <v>1</v>
      </c>
      <c r="I480" s="201"/>
      <c r="J480" s="13"/>
      <c r="K480" s="13"/>
      <c r="L480" s="198"/>
      <c r="M480" s="202"/>
      <c r="N480" s="203"/>
      <c r="O480" s="203"/>
      <c r="P480" s="203"/>
      <c r="Q480" s="203"/>
      <c r="R480" s="203"/>
      <c r="S480" s="203"/>
      <c r="T480" s="20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199" t="s">
        <v>145</v>
      </c>
      <c r="AU480" s="199" t="s">
        <v>85</v>
      </c>
      <c r="AV480" s="13" t="s">
        <v>83</v>
      </c>
      <c r="AW480" s="13" t="s">
        <v>32</v>
      </c>
      <c r="AX480" s="13" t="s">
        <v>76</v>
      </c>
      <c r="AY480" s="199" t="s">
        <v>134</v>
      </c>
    </row>
    <row r="481" s="14" customFormat="1">
      <c r="A481" s="14"/>
      <c r="B481" s="205"/>
      <c r="C481" s="14"/>
      <c r="D481" s="193" t="s">
        <v>145</v>
      </c>
      <c r="E481" s="206" t="s">
        <v>1</v>
      </c>
      <c r="F481" s="207" t="s">
        <v>494</v>
      </c>
      <c r="G481" s="14"/>
      <c r="H481" s="208">
        <v>392.548</v>
      </c>
      <c r="I481" s="209"/>
      <c r="J481" s="14"/>
      <c r="K481" s="14"/>
      <c r="L481" s="205"/>
      <c r="M481" s="210"/>
      <c r="N481" s="211"/>
      <c r="O481" s="211"/>
      <c r="P481" s="211"/>
      <c r="Q481" s="211"/>
      <c r="R481" s="211"/>
      <c r="S481" s="211"/>
      <c r="T481" s="212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06" t="s">
        <v>145</v>
      </c>
      <c r="AU481" s="206" t="s">
        <v>85</v>
      </c>
      <c r="AV481" s="14" t="s">
        <v>85</v>
      </c>
      <c r="AW481" s="14" t="s">
        <v>32</v>
      </c>
      <c r="AX481" s="14" t="s">
        <v>76</v>
      </c>
      <c r="AY481" s="206" t="s">
        <v>134</v>
      </c>
    </row>
    <row r="482" s="15" customFormat="1">
      <c r="A482" s="15"/>
      <c r="B482" s="213"/>
      <c r="C482" s="15"/>
      <c r="D482" s="193" t="s">
        <v>145</v>
      </c>
      <c r="E482" s="214" t="s">
        <v>1</v>
      </c>
      <c r="F482" s="215" t="s">
        <v>149</v>
      </c>
      <c r="G482" s="15"/>
      <c r="H482" s="216">
        <v>392.548</v>
      </c>
      <c r="I482" s="217"/>
      <c r="J482" s="15"/>
      <c r="K482" s="15"/>
      <c r="L482" s="213"/>
      <c r="M482" s="218"/>
      <c r="N482" s="219"/>
      <c r="O482" s="219"/>
      <c r="P482" s="219"/>
      <c r="Q482" s="219"/>
      <c r="R482" s="219"/>
      <c r="S482" s="219"/>
      <c r="T482" s="220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14" t="s">
        <v>145</v>
      </c>
      <c r="AU482" s="214" t="s">
        <v>85</v>
      </c>
      <c r="AV482" s="15" t="s">
        <v>150</v>
      </c>
      <c r="AW482" s="15" t="s">
        <v>32</v>
      </c>
      <c r="AX482" s="15" t="s">
        <v>76</v>
      </c>
      <c r="AY482" s="214" t="s">
        <v>134</v>
      </c>
    </row>
    <row r="483" s="16" customFormat="1">
      <c r="A483" s="16"/>
      <c r="B483" s="221"/>
      <c r="C483" s="16"/>
      <c r="D483" s="193" t="s">
        <v>145</v>
      </c>
      <c r="E483" s="222" t="s">
        <v>1</v>
      </c>
      <c r="F483" s="223" t="s">
        <v>151</v>
      </c>
      <c r="G483" s="16"/>
      <c r="H483" s="224">
        <v>392.548</v>
      </c>
      <c r="I483" s="225"/>
      <c r="J483" s="16"/>
      <c r="K483" s="16"/>
      <c r="L483" s="221"/>
      <c r="M483" s="226"/>
      <c r="N483" s="227"/>
      <c r="O483" s="227"/>
      <c r="P483" s="227"/>
      <c r="Q483" s="227"/>
      <c r="R483" s="227"/>
      <c r="S483" s="227"/>
      <c r="T483" s="228"/>
      <c r="U483" s="16"/>
      <c r="V483" s="16"/>
      <c r="W483" s="16"/>
      <c r="X483" s="16"/>
      <c r="Y483" s="16"/>
      <c r="Z483" s="16"/>
      <c r="AA483" s="16"/>
      <c r="AB483" s="16"/>
      <c r="AC483" s="16"/>
      <c r="AD483" s="16"/>
      <c r="AE483" s="16"/>
      <c r="AT483" s="222" t="s">
        <v>145</v>
      </c>
      <c r="AU483" s="222" t="s">
        <v>85</v>
      </c>
      <c r="AV483" s="16" t="s">
        <v>141</v>
      </c>
      <c r="AW483" s="16" t="s">
        <v>32</v>
      </c>
      <c r="AX483" s="16" t="s">
        <v>83</v>
      </c>
      <c r="AY483" s="222" t="s">
        <v>134</v>
      </c>
    </row>
    <row r="484" s="12" customFormat="1" ht="25.92" customHeight="1">
      <c r="A484" s="12"/>
      <c r="B484" s="166"/>
      <c r="C484" s="12"/>
      <c r="D484" s="167" t="s">
        <v>75</v>
      </c>
      <c r="E484" s="168" t="s">
        <v>207</v>
      </c>
      <c r="F484" s="168" t="s">
        <v>495</v>
      </c>
      <c r="G484" s="12"/>
      <c r="H484" s="12"/>
      <c r="I484" s="169"/>
      <c r="J484" s="170">
        <f>BK484</f>
        <v>0</v>
      </c>
      <c r="K484" s="12"/>
      <c r="L484" s="166"/>
      <c r="M484" s="171"/>
      <c r="N484" s="172"/>
      <c r="O484" s="172"/>
      <c r="P484" s="173">
        <f>P485</f>
        <v>0</v>
      </c>
      <c r="Q484" s="172"/>
      <c r="R484" s="173">
        <f>R485</f>
        <v>0.00042000000000000002</v>
      </c>
      <c r="S484" s="172"/>
      <c r="T484" s="174">
        <f>T485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167" t="s">
        <v>150</v>
      </c>
      <c r="AT484" s="175" t="s">
        <v>75</v>
      </c>
      <c r="AU484" s="175" t="s">
        <v>76</v>
      </c>
      <c r="AY484" s="167" t="s">
        <v>134</v>
      </c>
      <c r="BK484" s="176">
        <f>BK485</f>
        <v>0</v>
      </c>
    </row>
    <row r="485" s="12" customFormat="1" ht="22.8" customHeight="1">
      <c r="A485" s="12"/>
      <c r="B485" s="166"/>
      <c r="C485" s="12"/>
      <c r="D485" s="167" t="s">
        <v>75</v>
      </c>
      <c r="E485" s="177" t="s">
        <v>496</v>
      </c>
      <c r="F485" s="177" t="s">
        <v>497</v>
      </c>
      <c r="G485" s="12"/>
      <c r="H485" s="12"/>
      <c r="I485" s="169"/>
      <c r="J485" s="178">
        <f>BK485</f>
        <v>0</v>
      </c>
      <c r="K485" s="12"/>
      <c r="L485" s="166"/>
      <c r="M485" s="171"/>
      <c r="N485" s="172"/>
      <c r="O485" s="172"/>
      <c r="P485" s="173">
        <f>SUM(P486:P499)</f>
        <v>0</v>
      </c>
      <c r="Q485" s="172"/>
      <c r="R485" s="173">
        <f>SUM(R486:R499)</f>
        <v>0.00042000000000000002</v>
      </c>
      <c r="S485" s="172"/>
      <c r="T485" s="174">
        <f>SUM(T486:T499)</f>
        <v>0</v>
      </c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R485" s="167" t="s">
        <v>150</v>
      </c>
      <c r="AT485" s="175" t="s">
        <v>75</v>
      </c>
      <c r="AU485" s="175" t="s">
        <v>83</v>
      </c>
      <c r="AY485" s="167" t="s">
        <v>134</v>
      </c>
      <c r="BK485" s="176">
        <f>SUM(BK486:BK499)</f>
        <v>0</v>
      </c>
    </row>
    <row r="486" s="2" customFormat="1">
      <c r="A486" s="38"/>
      <c r="B486" s="179"/>
      <c r="C486" s="180" t="s">
        <v>498</v>
      </c>
      <c r="D486" s="180" t="s">
        <v>136</v>
      </c>
      <c r="E486" s="181" t="s">
        <v>499</v>
      </c>
      <c r="F486" s="182" t="s">
        <v>500</v>
      </c>
      <c r="G486" s="183" t="s">
        <v>216</v>
      </c>
      <c r="H486" s="184">
        <v>6</v>
      </c>
      <c r="I486" s="185"/>
      <c r="J486" s="186">
        <f>ROUND(I486*H486,2)</f>
        <v>0</v>
      </c>
      <c r="K486" s="182" t="s">
        <v>140</v>
      </c>
      <c r="L486" s="39"/>
      <c r="M486" s="187" t="s">
        <v>1</v>
      </c>
      <c r="N486" s="188" t="s">
        <v>41</v>
      </c>
      <c r="O486" s="77"/>
      <c r="P486" s="189">
        <f>O486*H486</f>
        <v>0</v>
      </c>
      <c r="Q486" s="189">
        <v>0</v>
      </c>
      <c r="R486" s="189">
        <f>Q486*H486</f>
        <v>0</v>
      </c>
      <c r="S486" s="189">
        <v>0</v>
      </c>
      <c r="T486" s="190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191" t="s">
        <v>501</v>
      </c>
      <c r="AT486" s="191" t="s">
        <v>136</v>
      </c>
      <c r="AU486" s="191" t="s">
        <v>85</v>
      </c>
      <c r="AY486" s="19" t="s">
        <v>134</v>
      </c>
      <c r="BE486" s="192">
        <f>IF(N486="základní",J486,0)</f>
        <v>0</v>
      </c>
      <c r="BF486" s="192">
        <f>IF(N486="snížená",J486,0)</f>
        <v>0</v>
      </c>
      <c r="BG486" s="192">
        <f>IF(N486="zákl. přenesená",J486,0)</f>
        <v>0</v>
      </c>
      <c r="BH486" s="192">
        <f>IF(N486="sníž. přenesená",J486,0)</f>
        <v>0</v>
      </c>
      <c r="BI486" s="192">
        <f>IF(N486="nulová",J486,0)</f>
        <v>0</v>
      </c>
      <c r="BJ486" s="19" t="s">
        <v>83</v>
      </c>
      <c r="BK486" s="192">
        <f>ROUND(I486*H486,2)</f>
        <v>0</v>
      </c>
      <c r="BL486" s="19" t="s">
        <v>501</v>
      </c>
      <c r="BM486" s="191" t="s">
        <v>502</v>
      </c>
    </row>
    <row r="487" s="2" customFormat="1">
      <c r="A487" s="38"/>
      <c r="B487" s="39"/>
      <c r="C487" s="38"/>
      <c r="D487" s="193" t="s">
        <v>143</v>
      </c>
      <c r="E487" s="38"/>
      <c r="F487" s="194" t="s">
        <v>503</v>
      </c>
      <c r="G487" s="38"/>
      <c r="H487" s="38"/>
      <c r="I487" s="195"/>
      <c r="J487" s="38"/>
      <c r="K487" s="38"/>
      <c r="L487" s="39"/>
      <c r="M487" s="196"/>
      <c r="N487" s="197"/>
      <c r="O487" s="77"/>
      <c r="P487" s="77"/>
      <c r="Q487" s="77"/>
      <c r="R487" s="77"/>
      <c r="S487" s="77"/>
      <c r="T487" s="78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9" t="s">
        <v>143</v>
      </c>
      <c r="AU487" s="19" t="s">
        <v>85</v>
      </c>
    </row>
    <row r="488" s="13" customFormat="1">
      <c r="A488" s="13"/>
      <c r="B488" s="198"/>
      <c r="C488" s="13"/>
      <c r="D488" s="193" t="s">
        <v>145</v>
      </c>
      <c r="E488" s="199" t="s">
        <v>1</v>
      </c>
      <c r="F488" s="200" t="s">
        <v>504</v>
      </c>
      <c r="G488" s="13"/>
      <c r="H488" s="199" t="s">
        <v>1</v>
      </c>
      <c r="I488" s="201"/>
      <c r="J488" s="13"/>
      <c r="K488" s="13"/>
      <c r="L488" s="198"/>
      <c r="M488" s="202"/>
      <c r="N488" s="203"/>
      <c r="O488" s="203"/>
      <c r="P488" s="203"/>
      <c r="Q488" s="203"/>
      <c r="R488" s="203"/>
      <c r="S488" s="203"/>
      <c r="T488" s="204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199" t="s">
        <v>145</v>
      </c>
      <c r="AU488" s="199" t="s">
        <v>85</v>
      </c>
      <c r="AV488" s="13" t="s">
        <v>83</v>
      </c>
      <c r="AW488" s="13" t="s">
        <v>32</v>
      </c>
      <c r="AX488" s="13" t="s">
        <v>76</v>
      </c>
      <c r="AY488" s="199" t="s">
        <v>134</v>
      </c>
    </row>
    <row r="489" s="14" customFormat="1">
      <c r="A489" s="14"/>
      <c r="B489" s="205"/>
      <c r="C489" s="14"/>
      <c r="D489" s="193" t="s">
        <v>145</v>
      </c>
      <c r="E489" s="206" t="s">
        <v>1</v>
      </c>
      <c r="F489" s="207" t="s">
        <v>174</v>
      </c>
      <c r="G489" s="14"/>
      <c r="H489" s="208">
        <v>6</v>
      </c>
      <c r="I489" s="209"/>
      <c r="J489" s="14"/>
      <c r="K489" s="14"/>
      <c r="L489" s="205"/>
      <c r="M489" s="210"/>
      <c r="N489" s="211"/>
      <c r="O489" s="211"/>
      <c r="P489" s="211"/>
      <c r="Q489" s="211"/>
      <c r="R489" s="211"/>
      <c r="S489" s="211"/>
      <c r="T489" s="21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06" t="s">
        <v>145</v>
      </c>
      <c r="AU489" s="206" t="s">
        <v>85</v>
      </c>
      <c r="AV489" s="14" t="s">
        <v>85</v>
      </c>
      <c r="AW489" s="14" t="s">
        <v>32</v>
      </c>
      <c r="AX489" s="14" t="s">
        <v>76</v>
      </c>
      <c r="AY489" s="206" t="s">
        <v>134</v>
      </c>
    </row>
    <row r="490" s="15" customFormat="1">
      <c r="A490" s="15"/>
      <c r="B490" s="213"/>
      <c r="C490" s="15"/>
      <c r="D490" s="193" t="s">
        <v>145</v>
      </c>
      <c r="E490" s="214" t="s">
        <v>1</v>
      </c>
      <c r="F490" s="215" t="s">
        <v>149</v>
      </c>
      <c r="G490" s="15"/>
      <c r="H490" s="216">
        <v>6</v>
      </c>
      <c r="I490" s="217"/>
      <c r="J490" s="15"/>
      <c r="K490" s="15"/>
      <c r="L490" s="213"/>
      <c r="M490" s="218"/>
      <c r="N490" s="219"/>
      <c r="O490" s="219"/>
      <c r="P490" s="219"/>
      <c r="Q490" s="219"/>
      <c r="R490" s="219"/>
      <c r="S490" s="219"/>
      <c r="T490" s="220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14" t="s">
        <v>145</v>
      </c>
      <c r="AU490" s="214" t="s">
        <v>85</v>
      </c>
      <c r="AV490" s="15" t="s">
        <v>150</v>
      </c>
      <c r="AW490" s="15" t="s">
        <v>32</v>
      </c>
      <c r="AX490" s="15" t="s">
        <v>76</v>
      </c>
      <c r="AY490" s="214" t="s">
        <v>134</v>
      </c>
    </row>
    <row r="491" s="16" customFormat="1">
      <c r="A491" s="16"/>
      <c r="B491" s="221"/>
      <c r="C491" s="16"/>
      <c r="D491" s="193" t="s">
        <v>145</v>
      </c>
      <c r="E491" s="222" t="s">
        <v>1</v>
      </c>
      <c r="F491" s="223" t="s">
        <v>151</v>
      </c>
      <c r="G491" s="16"/>
      <c r="H491" s="224">
        <v>6</v>
      </c>
      <c r="I491" s="225"/>
      <c r="J491" s="16"/>
      <c r="K491" s="16"/>
      <c r="L491" s="221"/>
      <c r="M491" s="226"/>
      <c r="N491" s="227"/>
      <c r="O491" s="227"/>
      <c r="P491" s="227"/>
      <c r="Q491" s="227"/>
      <c r="R491" s="227"/>
      <c r="S491" s="227"/>
      <c r="T491" s="228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222" t="s">
        <v>145</v>
      </c>
      <c r="AU491" s="222" t="s">
        <v>85</v>
      </c>
      <c r="AV491" s="16" t="s">
        <v>141</v>
      </c>
      <c r="AW491" s="16" t="s">
        <v>32</v>
      </c>
      <c r="AX491" s="16" t="s">
        <v>83</v>
      </c>
      <c r="AY491" s="222" t="s">
        <v>134</v>
      </c>
    </row>
    <row r="492" s="2" customFormat="1" ht="21.75" customHeight="1">
      <c r="A492" s="38"/>
      <c r="B492" s="179"/>
      <c r="C492" s="229" t="s">
        <v>505</v>
      </c>
      <c r="D492" s="229" t="s">
        <v>207</v>
      </c>
      <c r="E492" s="230" t="s">
        <v>506</v>
      </c>
      <c r="F492" s="231" t="s">
        <v>507</v>
      </c>
      <c r="G492" s="232" t="s">
        <v>379</v>
      </c>
      <c r="H492" s="233">
        <v>2</v>
      </c>
      <c r="I492" s="234"/>
      <c r="J492" s="235">
        <f>ROUND(I492*H492,2)</f>
        <v>0</v>
      </c>
      <c r="K492" s="231" t="s">
        <v>140</v>
      </c>
      <c r="L492" s="236"/>
      <c r="M492" s="237" t="s">
        <v>1</v>
      </c>
      <c r="N492" s="238" t="s">
        <v>41</v>
      </c>
      <c r="O492" s="77"/>
      <c r="P492" s="189">
        <f>O492*H492</f>
        <v>0</v>
      </c>
      <c r="Q492" s="189">
        <v>0.00021000000000000001</v>
      </c>
      <c r="R492" s="189">
        <f>Q492*H492</f>
        <v>0.00042000000000000002</v>
      </c>
      <c r="S492" s="189">
        <v>0</v>
      </c>
      <c r="T492" s="19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191" t="s">
        <v>508</v>
      </c>
      <c r="AT492" s="191" t="s">
        <v>207</v>
      </c>
      <c r="AU492" s="191" t="s">
        <v>85</v>
      </c>
      <c r="AY492" s="19" t="s">
        <v>134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9" t="s">
        <v>83</v>
      </c>
      <c r="BK492" s="192">
        <f>ROUND(I492*H492,2)</f>
        <v>0</v>
      </c>
      <c r="BL492" s="19" t="s">
        <v>508</v>
      </c>
      <c r="BM492" s="191" t="s">
        <v>509</v>
      </c>
    </row>
    <row r="493" s="2" customFormat="1">
      <c r="A493" s="38"/>
      <c r="B493" s="39"/>
      <c r="C493" s="38"/>
      <c r="D493" s="193" t="s">
        <v>143</v>
      </c>
      <c r="E493" s="38"/>
      <c r="F493" s="194" t="s">
        <v>507</v>
      </c>
      <c r="G493" s="38"/>
      <c r="H493" s="38"/>
      <c r="I493" s="195"/>
      <c r="J493" s="38"/>
      <c r="K493" s="38"/>
      <c r="L493" s="39"/>
      <c r="M493" s="196"/>
      <c r="N493" s="197"/>
      <c r="O493" s="77"/>
      <c r="P493" s="77"/>
      <c r="Q493" s="77"/>
      <c r="R493" s="77"/>
      <c r="S493" s="77"/>
      <c r="T493" s="7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9" t="s">
        <v>143</v>
      </c>
      <c r="AU493" s="19" t="s">
        <v>85</v>
      </c>
    </row>
    <row r="494" s="2" customFormat="1">
      <c r="A494" s="38"/>
      <c r="B494" s="179"/>
      <c r="C494" s="180" t="s">
        <v>510</v>
      </c>
      <c r="D494" s="180" t="s">
        <v>136</v>
      </c>
      <c r="E494" s="181" t="s">
        <v>511</v>
      </c>
      <c r="F494" s="182" t="s">
        <v>512</v>
      </c>
      <c r="G494" s="183" t="s">
        <v>216</v>
      </c>
      <c r="H494" s="184">
        <v>6</v>
      </c>
      <c r="I494" s="185"/>
      <c r="J494" s="186">
        <f>ROUND(I494*H494,2)</f>
        <v>0</v>
      </c>
      <c r="K494" s="182" t="s">
        <v>140</v>
      </c>
      <c r="L494" s="39"/>
      <c r="M494" s="187" t="s">
        <v>1</v>
      </c>
      <c r="N494" s="188" t="s">
        <v>41</v>
      </c>
      <c r="O494" s="77"/>
      <c r="P494" s="189">
        <f>O494*H494</f>
        <v>0</v>
      </c>
      <c r="Q494" s="189">
        <v>0</v>
      </c>
      <c r="R494" s="189">
        <f>Q494*H494</f>
        <v>0</v>
      </c>
      <c r="S494" s="189">
        <v>0</v>
      </c>
      <c r="T494" s="190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191" t="s">
        <v>501</v>
      </c>
      <c r="AT494" s="191" t="s">
        <v>136</v>
      </c>
      <c r="AU494" s="191" t="s">
        <v>85</v>
      </c>
      <c r="AY494" s="19" t="s">
        <v>134</v>
      </c>
      <c r="BE494" s="192">
        <f>IF(N494="základní",J494,0)</f>
        <v>0</v>
      </c>
      <c r="BF494" s="192">
        <f>IF(N494="snížená",J494,0)</f>
        <v>0</v>
      </c>
      <c r="BG494" s="192">
        <f>IF(N494="zákl. přenesená",J494,0)</f>
        <v>0</v>
      </c>
      <c r="BH494" s="192">
        <f>IF(N494="sníž. přenesená",J494,0)</f>
        <v>0</v>
      </c>
      <c r="BI494" s="192">
        <f>IF(N494="nulová",J494,0)</f>
        <v>0</v>
      </c>
      <c r="BJ494" s="19" t="s">
        <v>83</v>
      </c>
      <c r="BK494" s="192">
        <f>ROUND(I494*H494,2)</f>
        <v>0</v>
      </c>
      <c r="BL494" s="19" t="s">
        <v>501</v>
      </c>
      <c r="BM494" s="191" t="s">
        <v>513</v>
      </c>
    </row>
    <row r="495" s="2" customFormat="1">
      <c r="A495" s="38"/>
      <c r="B495" s="39"/>
      <c r="C495" s="38"/>
      <c r="D495" s="193" t="s">
        <v>143</v>
      </c>
      <c r="E495" s="38"/>
      <c r="F495" s="194" t="s">
        <v>514</v>
      </c>
      <c r="G495" s="38"/>
      <c r="H495" s="38"/>
      <c r="I495" s="195"/>
      <c r="J495" s="38"/>
      <c r="K495" s="38"/>
      <c r="L495" s="39"/>
      <c r="M495" s="196"/>
      <c r="N495" s="197"/>
      <c r="O495" s="77"/>
      <c r="P495" s="77"/>
      <c r="Q495" s="77"/>
      <c r="R495" s="77"/>
      <c r="S495" s="77"/>
      <c r="T495" s="78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9" t="s">
        <v>143</v>
      </c>
      <c r="AU495" s="19" t="s">
        <v>85</v>
      </c>
    </row>
    <row r="496" s="13" customFormat="1">
      <c r="A496" s="13"/>
      <c r="B496" s="198"/>
      <c r="C496" s="13"/>
      <c r="D496" s="193" t="s">
        <v>145</v>
      </c>
      <c r="E496" s="199" t="s">
        <v>1</v>
      </c>
      <c r="F496" s="200" t="s">
        <v>515</v>
      </c>
      <c r="G496" s="13"/>
      <c r="H496" s="199" t="s">
        <v>1</v>
      </c>
      <c r="I496" s="201"/>
      <c r="J496" s="13"/>
      <c r="K496" s="13"/>
      <c r="L496" s="198"/>
      <c r="M496" s="202"/>
      <c r="N496" s="203"/>
      <c r="O496" s="203"/>
      <c r="P496" s="203"/>
      <c r="Q496" s="203"/>
      <c r="R496" s="203"/>
      <c r="S496" s="203"/>
      <c r="T496" s="204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199" t="s">
        <v>145</v>
      </c>
      <c r="AU496" s="199" t="s">
        <v>85</v>
      </c>
      <c r="AV496" s="13" t="s">
        <v>83</v>
      </c>
      <c r="AW496" s="13" t="s">
        <v>32</v>
      </c>
      <c r="AX496" s="13" t="s">
        <v>76</v>
      </c>
      <c r="AY496" s="199" t="s">
        <v>134</v>
      </c>
    </row>
    <row r="497" s="14" customFormat="1">
      <c r="A497" s="14"/>
      <c r="B497" s="205"/>
      <c r="C497" s="14"/>
      <c r="D497" s="193" t="s">
        <v>145</v>
      </c>
      <c r="E497" s="206" t="s">
        <v>1</v>
      </c>
      <c r="F497" s="207" t="s">
        <v>174</v>
      </c>
      <c r="G497" s="14"/>
      <c r="H497" s="208">
        <v>6</v>
      </c>
      <c r="I497" s="209"/>
      <c r="J497" s="14"/>
      <c r="K497" s="14"/>
      <c r="L497" s="205"/>
      <c r="M497" s="210"/>
      <c r="N497" s="211"/>
      <c r="O497" s="211"/>
      <c r="P497" s="211"/>
      <c r="Q497" s="211"/>
      <c r="R497" s="211"/>
      <c r="S497" s="211"/>
      <c r="T497" s="21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06" t="s">
        <v>145</v>
      </c>
      <c r="AU497" s="206" t="s">
        <v>85</v>
      </c>
      <c r="AV497" s="14" t="s">
        <v>85</v>
      </c>
      <c r="AW497" s="14" t="s">
        <v>32</v>
      </c>
      <c r="AX497" s="14" t="s">
        <v>76</v>
      </c>
      <c r="AY497" s="206" t="s">
        <v>134</v>
      </c>
    </row>
    <row r="498" s="15" customFormat="1">
      <c r="A498" s="15"/>
      <c r="B498" s="213"/>
      <c r="C498" s="15"/>
      <c r="D498" s="193" t="s">
        <v>145</v>
      </c>
      <c r="E498" s="214" t="s">
        <v>1</v>
      </c>
      <c r="F498" s="215" t="s">
        <v>149</v>
      </c>
      <c r="G498" s="15"/>
      <c r="H498" s="216">
        <v>6</v>
      </c>
      <c r="I498" s="217"/>
      <c r="J498" s="15"/>
      <c r="K498" s="15"/>
      <c r="L498" s="213"/>
      <c r="M498" s="218"/>
      <c r="N498" s="219"/>
      <c r="O498" s="219"/>
      <c r="P498" s="219"/>
      <c r="Q498" s="219"/>
      <c r="R498" s="219"/>
      <c r="S498" s="219"/>
      <c r="T498" s="220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14" t="s">
        <v>145</v>
      </c>
      <c r="AU498" s="214" t="s">
        <v>85</v>
      </c>
      <c r="AV498" s="15" t="s">
        <v>150</v>
      </c>
      <c r="AW498" s="15" t="s">
        <v>32</v>
      </c>
      <c r="AX498" s="15" t="s">
        <v>76</v>
      </c>
      <c r="AY498" s="214" t="s">
        <v>134</v>
      </c>
    </row>
    <row r="499" s="16" customFormat="1">
      <c r="A499" s="16"/>
      <c r="B499" s="221"/>
      <c r="C499" s="16"/>
      <c r="D499" s="193" t="s">
        <v>145</v>
      </c>
      <c r="E499" s="222" t="s">
        <v>1</v>
      </c>
      <c r="F499" s="223" t="s">
        <v>151</v>
      </c>
      <c r="G499" s="16"/>
      <c r="H499" s="224">
        <v>6</v>
      </c>
      <c r="I499" s="225"/>
      <c r="J499" s="16"/>
      <c r="K499" s="16"/>
      <c r="L499" s="221"/>
      <c r="M499" s="226"/>
      <c r="N499" s="227"/>
      <c r="O499" s="227"/>
      <c r="P499" s="227"/>
      <c r="Q499" s="227"/>
      <c r="R499" s="227"/>
      <c r="S499" s="227"/>
      <c r="T499" s="228"/>
      <c r="U499" s="16"/>
      <c r="V499" s="16"/>
      <c r="W499" s="16"/>
      <c r="X499" s="16"/>
      <c r="Y499" s="16"/>
      <c r="Z499" s="16"/>
      <c r="AA499" s="16"/>
      <c r="AB499" s="16"/>
      <c r="AC499" s="16"/>
      <c r="AD499" s="16"/>
      <c r="AE499" s="16"/>
      <c r="AT499" s="222" t="s">
        <v>145</v>
      </c>
      <c r="AU499" s="222" t="s">
        <v>85</v>
      </c>
      <c r="AV499" s="16" t="s">
        <v>141</v>
      </c>
      <c r="AW499" s="16" t="s">
        <v>32</v>
      </c>
      <c r="AX499" s="16" t="s">
        <v>83</v>
      </c>
      <c r="AY499" s="222" t="s">
        <v>134</v>
      </c>
    </row>
    <row r="500" s="12" customFormat="1" ht="25.92" customHeight="1">
      <c r="A500" s="12"/>
      <c r="B500" s="166"/>
      <c r="C500" s="12"/>
      <c r="D500" s="167" t="s">
        <v>75</v>
      </c>
      <c r="E500" s="168" t="s">
        <v>516</v>
      </c>
      <c r="F500" s="168" t="s">
        <v>517</v>
      </c>
      <c r="G500" s="12"/>
      <c r="H500" s="12"/>
      <c r="I500" s="169"/>
      <c r="J500" s="170">
        <f>BK500</f>
        <v>0</v>
      </c>
      <c r="K500" s="12"/>
      <c r="L500" s="166"/>
      <c r="M500" s="171"/>
      <c r="N500" s="172"/>
      <c r="O500" s="172"/>
      <c r="P500" s="173">
        <f>SUM(P501:P508)</f>
        <v>0</v>
      </c>
      <c r="Q500" s="172"/>
      <c r="R500" s="173">
        <f>SUM(R501:R508)</f>
        <v>0</v>
      </c>
      <c r="S500" s="172"/>
      <c r="T500" s="174">
        <f>SUM(T501:T508)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167" t="s">
        <v>141</v>
      </c>
      <c r="AT500" s="175" t="s">
        <v>75</v>
      </c>
      <c r="AU500" s="175" t="s">
        <v>76</v>
      </c>
      <c r="AY500" s="167" t="s">
        <v>134</v>
      </c>
      <c r="BK500" s="176">
        <f>SUM(BK501:BK508)</f>
        <v>0</v>
      </c>
    </row>
    <row r="501" s="2" customFormat="1" ht="16.5" customHeight="1">
      <c r="A501" s="38"/>
      <c r="B501" s="179"/>
      <c r="C501" s="180" t="s">
        <v>518</v>
      </c>
      <c r="D501" s="180" t="s">
        <v>136</v>
      </c>
      <c r="E501" s="181" t="s">
        <v>519</v>
      </c>
      <c r="F501" s="182" t="s">
        <v>520</v>
      </c>
      <c r="G501" s="183" t="s">
        <v>521</v>
      </c>
      <c r="H501" s="184">
        <v>26</v>
      </c>
      <c r="I501" s="185"/>
      <c r="J501" s="186">
        <f>ROUND(I501*H501,2)</f>
        <v>0</v>
      </c>
      <c r="K501" s="182" t="s">
        <v>140</v>
      </c>
      <c r="L501" s="39"/>
      <c r="M501" s="187" t="s">
        <v>1</v>
      </c>
      <c r="N501" s="188" t="s">
        <v>41</v>
      </c>
      <c r="O501" s="77"/>
      <c r="P501" s="189">
        <f>O501*H501</f>
        <v>0</v>
      </c>
      <c r="Q501" s="189">
        <v>0</v>
      </c>
      <c r="R501" s="189">
        <f>Q501*H501</f>
        <v>0</v>
      </c>
      <c r="S501" s="189">
        <v>0</v>
      </c>
      <c r="T501" s="190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191" t="s">
        <v>522</v>
      </c>
      <c r="AT501" s="191" t="s">
        <v>136</v>
      </c>
      <c r="AU501" s="191" t="s">
        <v>83</v>
      </c>
      <c r="AY501" s="19" t="s">
        <v>134</v>
      </c>
      <c r="BE501" s="192">
        <f>IF(N501="základní",J501,0)</f>
        <v>0</v>
      </c>
      <c r="BF501" s="192">
        <f>IF(N501="snížená",J501,0)</f>
        <v>0</v>
      </c>
      <c r="BG501" s="192">
        <f>IF(N501="zákl. přenesená",J501,0)</f>
        <v>0</v>
      </c>
      <c r="BH501" s="192">
        <f>IF(N501="sníž. přenesená",J501,0)</f>
        <v>0</v>
      </c>
      <c r="BI501" s="192">
        <f>IF(N501="nulová",J501,0)</f>
        <v>0</v>
      </c>
      <c r="BJ501" s="19" t="s">
        <v>83</v>
      </c>
      <c r="BK501" s="192">
        <f>ROUND(I501*H501,2)</f>
        <v>0</v>
      </c>
      <c r="BL501" s="19" t="s">
        <v>522</v>
      </c>
      <c r="BM501" s="191" t="s">
        <v>523</v>
      </c>
    </row>
    <row r="502" s="2" customFormat="1">
      <c r="A502" s="38"/>
      <c r="B502" s="39"/>
      <c r="C502" s="38"/>
      <c r="D502" s="193" t="s">
        <v>143</v>
      </c>
      <c r="E502" s="38"/>
      <c r="F502" s="194" t="s">
        <v>524</v>
      </c>
      <c r="G502" s="38"/>
      <c r="H502" s="38"/>
      <c r="I502" s="195"/>
      <c r="J502" s="38"/>
      <c r="K502" s="38"/>
      <c r="L502" s="39"/>
      <c r="M502" s="196"/>
      <c r="N502" s="197"/>
      <c r="O502" s="77"/>
      <c r="P502" s="77"/>
      <c r="Q502" s="77"/>
      <c r="R502" s="77"/>
      <c r="S502" s="77"/>
      <c r="T502" s="78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9" t="s">
        <v>143</v>
      </c>
      <c r="AU502" s="19" t="s">
        <v>83</v>
      </c>
    </row>
    <row r="503" s="13" customFormat="1">
      <c r="A503" s="13"/>
      <c r="B503" s="198"/>
      <c r="C503" s="13"/>
      <c r="D503" s="193" t="s">
        <v>145</v>
      </c>
      <c r="E503" s="199" t="s">
        <v>1</v>
      </c>
      <c r="F503" s="200" t="s">
        <v>525</v>
      </c>
      <c r="G503" s="13"/>
      <c r="H503" s="199" t="s">
        <v>1</v>
      </c>
      <c r="I503" s="201"/>
      <c r="J503" s="13"/>
      <c r="K503" s="13"/>
      <c r="L503" s="198"/>
      <c r="M503" s="202"/>
      <c r="N503" s="203"/>
      <c r="O503" s="203"/>
      <c r="P503" s="203"/>
      <c r="Q503" s="203"/>
      <c r="R503" s="203"/>
      <c r="S503" s="203"/>
      <c r="T503" s="204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199" t="s">
        <v>145</v>
      </c>
      <c r="AU503" s="199" t="s">
        <v>83</v>
      </c>
      <c r="AV503" s="13" t="s">
        <v>83</v>
      </c>
      <c r="AW503" s="13" t="s">
        <v>32</v>
      </c>
      <c r="AX503" s="13" t="s">
        <v>76</v>
      </c>
      <c r="AY503" s="199" t="s">
        <v>134</v>
      </c>
    </row>
    <row r="504" s="14" customFormat="1">
      <c r="A504" s="14"/>
      <c r="B504" s="205"/>
      <c r="C504" s="14"/>
      <c r="D504" s="193" t="s">
        <v>145</v>
      </c>
      <c r="E504" s="206" t="s">
        <v>1</v>
      </c>
      <c r="F504" s="207" t="s">
        <v>526</v>
      </c>
      <c r="G504" s="14"/>
      <c r="H504" s="208">
        <v>2</v>
      </c>
      <c r="I504" s="209"/>
      <c r="J504" s="14"/>
      <c r="K504" s="14"/>
      <c r="L504" s="205"/>
      <c r="M504" s="210"/>
      <c r="N504" s="211"/>
      <c r="O504" s="211"/>
      <c r="P504" s="211"/>
      <c r="Q504" s="211"/>
      <c r="R504" s="211"/>
      <c r="S504" s="211"/>
      <c r="T504" s="21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06" t="s">
        <v>145</v>
      </c>
      <c r="AU504" s="206" t="s">
        <v>83</v>
      </c>
      <c r="AV504" s="14" t="s">
        <v>85</v>
      </c>
      <c r="AW504" s="14" t="s">
        <v>32</v>
      </c>
      <c r="AX504" s="14" t="s">
        <v>76</v>
      </c>
      <c r="AY504" s="206" t="s">
        <v>134</v>
      </c>
    </row>
    <row r="505" s="13" customFormat="1">
      <c r="A505" s="13"/>
      <c r="B505" s="198"/>
      <c r="C505" s="13"/>
      <c r="D505" s="193" t="s">
        <v>145</v>
      </c>
      <c r="E505" s="199" t="s">
        <v>1</v>
      </c>
      <c r="F505" s="200" t="s">
        <v>527</v>
      </c>
      <c r="G505" s="13"/>
      <c r="H505" s="199" t="s">
        <v>1</v>
      </c>
      <c r="I505" s="201"/>
      <c r="J505" s="13"/>
      <c r="K505" s="13"/>
      <c r="L505" s="198"/>
      <c r="M505" s="202"/>
      <c r="N505" s="203"/>
      <c r="O505" s="203"/>
      <c r="P505" s="203"/>
      <c r="Q505" s="203"/>
      <c r="R505" s="203"/>
      <c r="S505" s="203"/>
      <c r="T505" s="20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199" t="s">
        <v>145</v>
      </c>
      <c r="AU505" s="199" t="s">
        <v>83</v>
      </c>
      <c r="AV505" s="13" t="s">
        <v>83</v>
      </c>
      <c r="AW505" s="13" t="s">
        <v>32</v>
      </c>
      <c r="AX505" s="13" t="s">
        <v>76</v>
      </c>
      <c r="AY505" s="199" t="s">
        <v>134</v>
      </c>
    </row>
    <row r="506" s="14" customFormat="1">
      <c r="A506" s="14"/>
      <c r="B506" s="205"/>
      <c r="C506" s="14"/>
      <c r="D506" s="193" t="s">
        <v>145</v>
      </c>
      <c r="E506" s="206" t="s">
        <v>1</v>
      </c>
      <c r="F506" s="207" t="s">
        <v>528</v>
      </c>
      <c r="G506" s="14"/>
      <c r="H506" s="208">
        <v>24</v>
      </c>
      <c r="I506" s="209"/>
      <c r="J506" s="14"/>
      <c r="K506" s="14"/>
      <c r="L506" s="205"/>
      <c r="M506" s="210"/>
      <c r="N506" s="211"/>
      <c r="O506" s="211"/>
      <c r="P506" s="211"/>
      <c r="Q506" s="211"/>
      <c r="R506" s="211"/>
      <c r="S506" s="211"/>
      <c r="T506" s="212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06" t="s">
        <v>145</v>
      </c>
      <c r="AU506" s="206" t="s">
        <v>83</v>
      </c>
      <c r="AV506" s="14" t="s">
        <v>85</v>
      </c>
      <c r="AW506" s="14" t="s">
        <v>32</v>
      </c>
      <c r="AX506" s="14" t="s">
        <v>76</v>
      </c>
      <c r="AY506" s="206" t="s">
        <v>134</v>
      </c>
    </row>
    <row r="507" s="15" customFormat="1">
      <c r="A507" s="15"/>
      <c r="B507" s="213"/>
      <c r="C507" s="15"/>
      <c r="D507" s="193" t="s">
        <v>145</v>
      </c>
      <c r="E507" s="214" t="s">
        <v>1</v>
      </c>
      <c r="F507" s="215" t="s">
        <v>149</v>
      </c>
      <c r="G507" s="15"/>
      <c r="H507" s="216">
        <v>26</v>
      </c>
      <c r="I507" s="217"/>
      <c r="J507" s="15"/>
      <c r="K507" s="15"/>
      <c r="L507" s="213"/>
      <c r="M507" s="218"/>
      <c r="N507" s="219"/>
      <c r="O507" s="219"/>
      <c r="P507" s="219"/>
      <c r="Q507" s="219"/>
      <c r="R507" s="219"/>
      <c r="S507" s="219"/>
      <c r="T507" s="220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14" t="s">
        <v>145</v>
      </c>
      <c r="AU507" s="214" t="s">
        <v>83</v>
      </c>
      <c r="AV507" s="15" t="s">
        <v>150</v>
      </c>
      <c r="AW507" s="15" t="s">
        <v>32</v>
      </c>
      <c r="AX507" s="15" t="s">
        <v>76</v>
      </c>
      <c r="AY507" s="214" t="s">
        <v>134</v>
      </c>
    </row>
    <row r="508" s="16" customFormat="1">
      <c r="A508" s="16"/>
      <c r="B508" s="221"/>
      <c r="C508" s="16"/>
      <c r="D508" s="193" t="s">
        <v>145</v>
      </c>
      <c r="E508" s="222" t="s">
        <v>1</v>
      </c>
      <c r="F508" s="223" t="s">
        <v>151</v>
      </c>
      <c r="G508" s="16"/>
      <c r="H508" s="224">
        <v>26</v>
      </c>
      <c r="I508" s="225"/>
      <c r="J508" s="16"/>
      <c r="K508" s="16"/>
      <c r="L508" s="221"/>
      <c r="M508" s="240"/>
      <c r="N508" s="241"/>
      <c r="O508" s="241"/>
      <c r="P508" s="241"/>
      <c r="Q508" s="241"/>
      <c r="R508" s="241"/>
      <c r="S508" s="241"/>
      <c r="T508" s="242"/>
      <c r="U508" s="16"/>
      <c r="V508" s="16"/>
      <c r="W508" s="16"/>
      <c r="X508" s="16"/>
      <c r="Y508" s="16"/>
      <c r="Z508" s="16"/>
      <c r="AA508" s="16"/>
      <c r="AB508" s="16"/>
      <c r="AC508" s="16"/>
      <c r="AD508" s="16"/>
      <c r="AE508" s="16"/>
      <c r="AT508" s="222" t="s">
        <v>145</v>
      </c>
      <c r="AU508" s="222" t="s">
        <v>83</v>
      </c>
      <c r="AV508" s="16" t="s">
        <v>141</v>
      </c>
      <c r="AW508" s="16" t="s">
        <v>32</v>
      </c>
      <c r="AX508" s="16" t="s">
        <v>83</v>
      </c>
      <c r="AY508" s="222" t="s">
        <v>134</v>
      </c>
    </row>
    <row r="509" s="2" customFormat="1" ht="6.96" customHeight="1">
      <c r="A509" s="38"/>
      <c r="B509" s="60"/>
      <c r="C509" s="61"/>
      <c r="D509" s="61"/>
      <c r="E509" s="61"/>
      <c r="F509" s="61"/>
      <c r="G509" s="61"/>
      <c r="H509" s="61"/>
      <c r="I509" s="61"/>
      <c r="J509" s="61"/>
      <c r="K509" s="61"/>
      <c r="L509" s="39"/>
      <c r="M509" s="38"/>
      <c r="O509" s="38"/>
      <c r="P509" s="38"/>
      <c r="Q509" s="38"/>
      <c r="R509" s="38"/>
      <c r="S509" s="38"/>
      <c r="T509" s="38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</row>
  </sheetData>
  <autoFilter ref="C134:K50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3:H12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94</v>
      </c>
      <c r="L4" s="22"/>
      <c r="M4" s="128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32" t="s">
        <v>16</v>
      </c>
      <c r="L6" s="22"/>
    </row>
    <row r="7" s="1" customFormat="1" ht="26.25" customHeight="1">
      <c r="B7" s="22"/>
      <c r="E7" s="129" t="str">
        <f>'Rekapitulace stavby'!K6</f>
        <v xml:space="preserve">BÝVALÝ AUGUSTINIÁNSKÝ KLÁŠTER  VE ŠTERNBERKU, PROJEKT OBNOVY A ZÁCHRANY 2020 - ETAPA Č. 1</v>
      </c>
      <c r="F7" s="32"/>
      <c r="G7" s="32"/>
      <c r="H7" s="32"/>
      <c r="L7" s="22"/>
    </row>
    <row r="8" s="1" customFormat="1" ht="12" customHeight="1">
      <c r="B8" s="22"/>
      <c r="D8" s="32" t="s">
        <v>95</v>
      </c>
      <c r="L8" s="22"/>
    </row>
    <row r="9" s="2" customFormat="1" ht="16.5" customHeight="1">
      <c r="A9" s="38"/>
      <c r="B9" s="39"/>
      <c r="C9" s="38"/>
      <c r="D9" s="38"/>
      <c r="E9" s="129" t="s">
        <v>96</v>
      </c>
      <c r="F9" s="38"/>
      <c r="G9" s="38"/>
      <c r="H9" s="38"/>
      <c r="I9" s="38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97</v>
      </c>
      <c r="E10" s="38"/>
      <c r="F10" s="38"/>
      <c r="G10" s="38"/>
      <c r="H10" s="38"/>
      <c r="I10" s="38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529</v>
      </c>
      <c r="F11" s="38"/>
      <c r="G11" s="38"/>
      <c r="H11" s="38"/>
      <c r="I11" s="38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38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32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32" t="s">
        <v>22</v>
      </c>
      <c r="J14" s="69" t="str">
        <f>'Rekapitulace stavby'!AN8</f>
        <v>3. 11. 2020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38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32" t="s">
        <v>25</v>
      </c>
      <c r="J16" s="27" t="s">
        <v>1</v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">
        <v>26</v>
      </c>
      <c r="F17" s="38"/>
      <c r="G17" s="38"/>
      <c r="H17" s="38"/>
      <c r="I17" s="32" t="s">
        <v>27</v>
      </c>
      <c r="J17" s="27" t="s">
        <v>1</v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38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32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32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38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32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31</v>
      </c>
      <c r="F23" s="38"/>
      <c r="G23" s="38"/>
      <c r="H23" s="38"/>
      <c r="I23" s="32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38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32" t="s">
        <v>25</v>
      </c>
      <c r="J25" s="27" t="s">
        <v>1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34</v>
      </c>
      <c r="F26" s="38"/>
      <c r="G26" s="38"/>
      <c r="H26" s="38"/>
      <c r="I26" s="32" t="s">
        <v>27</v>
      </c>
      <c r="J26" s="27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35</v>
      </c>
      <c r="E28" s="38"/>
      <c r="F28" s="38"/>
      <c r="G28" s="38"/>
      <c r="H28" s="38"/>
      <c r="I28" s="38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0"/>
      <c r="B29" s="131"/>
      <c r="C29" s="130"/>
      <c r="D29" s="130"/>
      <c r="E29" s="36" t="s">
        <v>1</v>
      </c>
      <c r="F29" s="36"/>
      <c r="G29" s="36"/>
      <c r="H29" s="36"/>
      <c r="I29" s="130"/>
      <c r="J29" s="130"/>
      <c r="K29" s="130"/>
      <c r="L29" s="132"/>
      <c r="S29" s="130"/>
      <c r="T29" s="130"/>
      <c r="U29" s="130"/>
      <c r="V29" s="130"/>
      <c r="W29" s="130"/>
      <c r="X29" s="130"/>
      <c r="Y29" s="130"/>
      <c r="Z29" s="130"/>
      <c r="AA29" s="130"/>
      <c r="AB29" s="130"/>
      <c r="AC29" s="130"/>
      <c r="AD29" s="130"/>
      <c r="AE29" s="130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38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90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3" t="s">
        <v>36</v>
      </c>
      <c r="E32" s="38"/>
      <c r="F32" s="38"/>
      <c r="G32" s="38"/>
      <c r="H32" s="38"/>
      <c r="I32" s="38"/>
      <c r="J32" s="96">
        <f>ROUND(J123, 2)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90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38</v>
      </c>
      <c r="G34" s="38"/>
      <c r="H34" s="38"/>
      <c r="I34" s="43" t="s">
        <v>37</v>
      </c>
      <c r="J34" s="43" t="s">
        <v>39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34" t="s">
        <v>40</v>
      </c>
      <c r="E35" s="32" t="s">
        <v>41</v>
      </c>
      <c r="F35" s="135">
        <f>ROUND((SUM(BE123:BE134)),  2)</f>
        <v>0</v>
      </c>
      <c r="G35" s="38"/>
      <c r="H35" s="38"/>
      <c r="I35" s="136">
        <v>0.20999999999999999</v>
      </c>
      <c r="J35" s="135">
        <f>ROUND(((SUM(BE123:BE134))*I35),  2)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42</v>
      </c>
      <c r="F36" s="135">
        <f>ROUND((SUM(BF123:BF134)),  2)</f>
        <v>0</v>
      </c>
      <c r="G36" s="38"/>
      <c r="H36" s="38"/>
      <c r="I36" s="136">
        <v>0.14999999999999999</v>
      </c>
      <c r="J36" s="135">
        <f>ROUND(((SUM(BF123:BF134))*I36),  2)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43</v>
      </c>
      <c r="F37" s="135">
        <f>ROUND((SUM(BG123:BG134)),  2)</f>
        <v>0</v>
      </c>
      <c r="G37" s="38"/>
      <c r="H37" s="38"/>
      <c r="I37" s="136">
        <v>0.20999999999999999</v>
      </c>
      <c r="J37" s="135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44</v>
      </c>
      <c r="F38" s="135">
        <f>ROUND((SUM(BH123:BH134)),  2)</f>
        <v>0</v>
      </c>
      <c r="G38" s="38"/>
      <c r="H38" s="38"/>
      <c r="I38" s="136">
        <v>0.14999999999999999</v>
      </c>
      <c r="J38" s="135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45</v>
      </c>
      <c r="F39" s="135">
        <f>ROUND((SUM(BI123:BI134)),  2)</f>
        <v>0</v>
      </c>
      <c r="G39" s="38"/>
      <c r="H39" s="38"/>
      <c r="I39" s="136">
        <v>0</v>
      </c>
      <c r="J39" s="135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38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37"/>
      <c r="D41" s="138" t="s">
        <v>46</v>
      </c>
      <c r="E41" s="81"/>
      <c r="F41" s="81"/>
      <c r="G41" s="139" t="s">
        <v>47</v>
      </c>
      <c r="H41" s="140" t="s">
        <v>48</v>
      </c>
      <c r="I41" s="81"/>
      <c r="J41" s="141">
        <f>SUM(J32:J39)</f>
        <v>0</v>
      </c>
      <c r="K41" s="142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38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55"/>
      <c r="D50" s="56" t="s">
        <v>49</v>
      </c>
      <c r="E50" s="57"/>
      <c r="F50" s="57"/>
      <c r="G50" s="56" t="s">
        <v>50</v>
      </c>
      <c r="H50" s="57"/>
      <c r="I50" s="57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51</v>
      </c>
      <c r="E61" s="41"/>
      <c r="F61" s="143" t="s">
        <v>52</v>
      </c>
      <c r="G61" s="58" t="s">
        <v>51</v>
      </c>
      <c r="H61" s="41"/>
      <c r="I61" s="41"/>
      <c r="J61" s="144" t="s">
        <v>52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53</v>
      </c>
      <c r="E65" s="59"/>
      <c r="F65" s="59"/>
      <c r="G65" s="56" t="s">
        <v>54</v>
      </c>
      <c r="H65" s="59"/>
      <c r="I65" s="59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51</v>
      </c>
      <c r="E76" s="41"/>
      <c r="F76" s="143" t="s">
        <v>52</v>
      </c>
      <c r="G76" s="58" t="s">
        <v>51</v>
      </c>
      <c r="H76" s="41"/>
      <c r="I76" s="41"/>
      <c r="J76" s="144" t="s">
        <v>52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38"/>
      <c r="E82" s="38"/>
      <c r="F82" s="38"/>
      <c r="G82" s="38"/>
      <c r="H82" s="38"/>
      <c r="I82" s="38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38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38"/>
      <c r="D85" s="38"/>
      <c r="E85" s="129" t="str">
        <f>E7</f>
        <v xml:space="preserve">BÝVALÝ AUGUSTINIÁNSKÝ KLÁŠTER  VE ŠTERNBERKU, PROJEKT OBNOVY A ZÁCHRANY 2020 - ETAPA Č. 1</v>
      </c>
      <c r="F85" s="32"/>
      <c r="G85" s="32"/>
      <c r="H85" s="32"/>
      <c r="I85" s="38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95</v>
      </c>
      <c r="L86" s="22"/>
    </row>
    <row r="87" s="2" customFormat="1" ht="16.5" customHeight="1">
      <c r="A87" s="38"/>
      <c r="B87" s="39"/>
      <c r="C87" s="38"/>
      <c r="D87" s="38"/>
      <c r="E87" s="129" t="s">
        <v>96</v>
      </c>
      <c r="F87" s="38"/>
      <c r="G87" s="38"/>
      <c r="H87" s="38"/>
      <c r="I87" s="38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97</v>
      </c>
      <c r="D88" s="38"/>
      <c r="E88" s="38"/>
      <c r="F88" s="38"/>
      <c r="G88" s="38"/>
      <c r="H88" s="38"/>
      <c r="I88" s="38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VRN - Vedlejší rozpočtové náklady</v>
      </c>
      <c r="F89" s="38"/>
      <c r="G89" s="38"/>
      <c r="H89" s="38"/>
      <c r="I89" s="38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38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Šternberk</v>
      </c>
      <c r="G91" s="38"/>
      <c r="H91" s="38"/>
      <c r="I91" s="32" t="s">
        <v>22</v>
      </c>
      <c r="J91" s="69" t="str">
        <f>IF(J14="","",J14)</f>
        <v>3. 11. 2020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38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>Město Šternberk</v>
      </c>
      <c r="G93" s="38"/>
      <c r="H93" s="38"/>
      <c r="I93" s="32" t="s">
        <v>30</v>
      </c>
      <c r="J93" s="36" t="str">
        <f>E23</f>
        <v>Atelier Polách &amp; Bravenec s.r.o.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32" t="s">
        <v>33</v>
      </c>
      <c r="J94" s="36" t="str">
        <f>E26</f>
        <v>Zdeněk Závodník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38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45" t="s">
        <v>100</v>
      </c>
      <c r="D96" s="137"/>
      <c r="E96" s="137"/>
      <c r="F96" s="137"/>
      <c r="G96" s="137"/>
      <c r="H96" s="137"/>
      <c r="I96" s="137"/>
      <c r="J96" s="146" t="s">
        <v>101</v>
      </c>
      <c r="K96" s="137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38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47" t="s">
        <v>102</v>
      </c>
      <c r="D98" s="38"/>
      <c r="E98" s="38"/>
      <c r="F98" s="38"/>
      <c r="G98" s="38"/>
      <c r="H98" s="38"/>
      <c r="I98" s="38"/>
      <c r="J98" s="96">
        <f>J123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103</v>
      </c>
    </row>
    <row r="99" s="9" customFormat="1" ht="24.96" customHeight="1">
      <c r="A99" s="9"/>
      <c r="B99" s="148"/>
      <c r="C99" s="9"/>
      <c r="D99" s="149" t="s">
        <v>529</v>
      </c>
      <c r="E99" s="150"/>
      <c r="F99" s="150"/>
      <c r="G99" s="150"/>
      <c r="H99" s="150"/>
      <c r="I99" s="150"/>
      <c r="J99" s="151">
        <f>J124</f>
        <v>0</v>
      </c>
      <c r="K99" s="9"/>
      <c r="L99" s="148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2"/>
      <c r="C100" s="10"/>
      <c r="D100" s="153" t="s">
        <v>530</v>
      </c>
      <c r="E100" s="154"/>
      <c r="F100" s="154"/>
      <c r="G100" s="154"/>
      <c r="H100" s="154"/>
      <c r="I100" s="154"/>
      <c r="J100" s="155">
        <f>J125</f>
        <v>0</v>
      </c>
      <c r="K100" s="10"/>
      <c r="L100" s="15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2"/>
      <c r="C101" s="10"/>
      <c r="D101" s="153" t="s">
        <v>531</v>
      </c>
      <c r="E101" s="154"/>
      <c r="F101" s="154"/>
      <c r="G101" s="154"/>
      <c r="H101" s="154"/>
      <c r="I101" s="154"/>
      <c r="J101" s="155">
        <f>J128</f>
        <v>0</v>
      </c>
      <c r="K101" s="10"/>
      <c r="L101" s="15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38"/>
      <c r="D102" s="38"/>
      <c r="E102" s="38"/>
      <c r="F102" s="38"/>
      <c r="G102" s="38"/>
      <c r="H102" s="38"/>
      <c r="I102" s="38"/>
      <c r="J102" s="38"/>
      <c r="K102" s="38"/>
      <c r="L102" s="55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55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119</v>
      </c>
      <c r="D108" s="38"/>
      <c r="E108" s="38"/>
      <c r="F108" s="38"/>
      <c r="G108" s="38"/>
      <c r="H108" s="38"/>
      <c r="I108" s="38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38"/>
      <c r="D109" s="38"/>
      <c r="E109" s="38"/>
      <c r="F109" s="38"/>
      <c r="G109" s="38"/>
      <c r="H109" s="38"/>
      <c r="I109" s="38"/>
      <c r="J109" s="38"/>
      <c r="K109" s="38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38"/>
      <c r="E110" s="38"/>
      <c r="F110" s="38"/>
      <c r="G110" s="38"/>
      <c r="H110" s="38"/>
      <c r="I110" s="38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38"/>
      <c r="D111" s="38"/>
      <c r="E111" s="129" t="str">
        <f>E7</f>
        <v xml:space="preserve">BÝVALÝ AUGUSTINIÁNSKÝ KLÁŠTER  VE ŠTERNBERKU, PROJEKT OBNOVY A ZÁCHRANY 2020 - ETAPA Č. 1</v>
      </c>
      <c r="F111" s="32"/>
      <c r="G111" s="32"/>
      <c r="H111" s="32"/>
      <c r="I111" s="38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1" customFormat="1" ht="12" customHeight="1">
      <c r="B112" s="22"/>
      <c r="C112" s="32" t="s">
        <v>95</v>
      </c>
      <c r="L112" s="22"/>
    </row>
    <row r="113" s="2" customFormat="1" ht="16.5" customHeight="1">
      <c r="A113" s="38"/>
      <c r="B113" s="39"/>
      <c r="C113" s="38"/>
      <c r="D113" s="38"/>
      <c r="E113" s="129" t="s">
        <v>96</v>
      </c>
      <c r="F113" s="38"/>
      <c r="G113" s="38"/>
      <c r="H113" s="38"/>
      <c r="I113" s="38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38"/>
      <c r="E114" s="38"/>
      <c r="F114" s="38"/>
      <c r="G114" s="38"/>
      <c r="H114" s="38"/>
      <c r="I114" s="38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38"/>
      <c r="D115" s="38"/>
      <c r="E115" s="67" t="str">
        <f>E11</f>
        <v>VRN - Vedlejší rozpočtové náklady</v>
      </c>
      <c r="F115" s="38"/>
      <c r="G115" s="38"/>
      <c r="H115" s="38"/>
      <c r="I115" s="38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38"/>
      <c r="D116" s="38"/>
      <c r="E116" s="38"/>
      <c r="F116" s="38"/>
      <c r="G116" s="38"/>
      <c r="H116" s="38"/>
      <c r="I116" s="38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38"/>
      <c r="E117" s="38"/>
      <c r="F117" s="27" t="str">
        <f>F14</f>
        <v>Šternberk</v>
      </c>
      <c r="G117" s="38"/>
      <c r="H117" s="38"/>
      <c r="I117" s="32" t="s">
        <v>22</v>
      </c>
      <c r="J117" s="69" t="str">
        <f>IF(J14="","",J14)</f>
        <v>3. 11. 2020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38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38"/>
      <c r="E119" s="38"/>
      <c r="F119" s="27" t="str">
        <f>E17</f>
        <v>Město Šternberk</v>
      </c>
      <c r="G119" s="38"/>
      <c r="H119" s="38"/>
      <c r="I119" s="32" t="s">
        <v>30</v>
      </c>
      <c r="J119" s="36" t="str">
        <f>E23</f>
        <v>Atelier Polách &amp; Bravenec s.r.o.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38"/>
      <c r="E120" s="38"/>
      <c r="F120" s="27" t="str">
        <f>IF(E20="","",E20)</f>
        <v>Vyplň údaj</v>
      </c>
      <c r="G120" s="38"/>
      <c r="H120" s="38"/>
      <c r="I120" s="32" t="s">
        <v>33</v>
      </c>
      <c r="J120" s="36" t="str">
        <f>E26</f>
        <v>Zdeněk Závodník</v>
      </c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38"/>
      <c r="D121" s="38"/>
      <c r="E121" s="38"/>
      <c r="F121" s="38"/>
      <c r="G121" s="38"/>
      <c r="H121" s="38"/>
      <c r="I121" s="38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56"/>
      <c r="B122" s="157"/>
      <c r="C122" s="158" t="s">
        <v>120</v>
      </c>
      <c r="D122" s="159" t="s">
        <v>61</v>
      </c>
      <c r="E122" s="159" t="s">
        <v>57</v>
      </c>
      <c r="F122" s="159" t="s">
        <v>58</v>
      </c>
      <c r="G122" s="159" t="s">
        <v>121</v>
      </c>
      <c r="H122" s="159" t="s">
        <v>122</v>
      </c>
      <c r="I122" s="159" t="s">
        <v>123</v>
      </c>
      <c r="J122" s="159" t="s">
        <v>101</v>
      </c>
      <c r="K122" s="160" t="s">
        <v>124</v>
      </c>
      <c r="L122" s="161"/>
      <c r="M122" s="86" t="s">
        <v>1</v>
      </c>
      <c r="N122" s="87" t="s">
        <v>40</v>
      </c>
      <c r="O122" s="87" t="s">
        <v>125</v>
      </c>
      <c r="P122" s="87" t="s">
        <v>126</v>
      </c>
      <c r="Q122" s="87" t="s">
        <v>127</v>
      </c>
      <c r="R122" s="87" t="s">
        <v>128</v>
      </c>
      <c r="S122" s="87" t="s">
        <v>129</v>
      </c>
      <c r="T122" s="88" t="s">
        <v>130</v>
      </c>
      <c r="U122" s="156"/>
      <c r="V122" s="156"/>
      <c r="W122" s="156"/>
      <c r="X122" s="156"/>
      <c r="Y122" s="156"/>
      <c r="Z122" s="156"/>
      <c r="AA122" s="156"/>
      <c r="AB122" s="156"/>
      <c r="AC122" s="156"/>
      <c r="AD122" s="156"/>
      <c r="AE122" s="156"/>
    </row>
    <row r="123" s="2" customFormat="1" ht="22.8" customHeight="1">
      <c r="A123" s="38"/>
      <c r="B123" s="39"/>
      <c r="C123" s="93" t="s">
        <v>131</v>
      </c>
      <c r="D123" s="38"/>
      <c r="E123" s="38"/>
      <c r="F123" s="38"/>
      <c r="G123" s="38"/>
      <c r="H123" s="38"/>
      <c r="I123" s="38"/>
      <c r="J123" s="162">
        <f>BK123</f>
        <v>0</v>
      </c>
      <c r="K123" s="38"/>
      <c r="L123" s="39"/>
      <c r="M123" s="89"/>
      <c r="N123" s="73"/>
      <c r="O123" s="90"/>
      <c r="P123" s="163">
        <f>P124</f>
        <v>0</v>
      </c>
      <c r="Q123" s="90"/>
      <c r="R123" s="163">
        <f>R124</f>
        <v>0</v>
      </c>
      <c r="S123" s="90"/>
      <c r="T123" s="164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9" t="s">
        <v>75</v>
      </c>
      <c r="AU123" s="19" t="s">
        <v>103</v>
      </c>
      <c r="BK123" s="165">
        <f>BK124</f>
        <v>0</v>
      </c>
    </row>
    <row r="124" s="12" customFormat="1" ht="25.92" customHeight="1">
      <c r="A124" s="12"/>
      <c r="B124" s="166"/>
      <c r="C124" s="12"/>
      <c r="D124" s="167" t="s">
        <v>75</v>
      </c>
      <c r="E124" s="168" t="s">
        <v>91</v>
      </c>
      <c r="F124" s="168" t="s">
        <v>92</v>
      </c>
      <c r="G124" s="12"/>
      <c r="H124" s="12"/>
      <c r="I124" s="169"/>
      <c r="J124" s="170">
        <f>BK124</f>
        <v>0</v>
      </c>
      <c r="K124" s="12"/>
      <c r="L124" s="166"/>
      <c r="M124" s="171"/>
      <c r="N124" s="172"/>
      <c r="O124" s="172"/>
      <c r="P124" s="173">
        <f>P125+P128</f>
        <v>0</v>
      </c>
      <c r="Q124" s="172"/>
      <c r="R124" s="173">
        <f>R125+R128</f>
        <v>0</v>
      </c>
      <c r="S124" s="172"/>
      <c r="T124" s="174">
        <f>T125+T128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7" t="s">
        <v>168</v>
      </c>
      <c r="AT124" s="175" t="s">
        <v>75</v>
      </c>
      <c r="AU124" s="175" t="s">
        <v>76</v>
      </c>
      <c r="AY124" s="167" t="s">
        <v>134</v>
      </c>
      <c r="BK124" s="176">
        <f>BK125+BK128</f>
        <v>0</v>
      </c>
    </row>
    <row r="125" s="12" customFormat="1" ht="22.8" customHeight="1">
      <c r="A125" s="12"/>
      <c r="B125" s="166"/>
      <c r="C125" s="12"/>
      <c r="D125" s="167" t="s">
        <v>75</v>
      </c>
      <c r="E125" s="177" t="s">
        <v>532</v>
      </c>
      <c r="F125" s="177" t="s">
        <v>533</v>
      </c>
      <c r="G125" s="12"/>
      <c r="H125" s="12"/>
      <c r="I125" s="169"/>
      <c r="J125" s="178">
        <f>BK125</f>
        <v>0</v>
      </c>
      <c r="K125" s="12"/>
      <c r="L125" s="166"/>
      <c r="M125" s="171"/>
      <c r="N125" s="172"/>
      <c r="O125" s="172"/>
      <c r="P125" s="173">
        <f>SUM(P126:P127)</f>
        <v>0</v>
      </c>
      <c r="Q125" s="172"/>
      <c r="R125" s="173">
        <f>SUM(R126:R127)</f>
        <v>0</v>
      </c>
      <c r="S125" s="172"/>
      <c r="T125" s="174">
        <f>SUM(T126:T127)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7" t="s">
        <v>168</v>
      </c>
      <c r="AT125" s="175" t="s">
        <v>75</v>
      </c>
      <c r="AU125" s="175" t="s">
        <v>83</v>
      </c>
      <c r="AY125" s="167" t="s">
        <v>134</v>
      </c>
      <c r="BK125" s="176">
        <f>SUM(BK126:BK127)</f>
        <v>0</v>
      </c>
    </row>
    <row r="126" s="2" customFormat="1" ht="16.5" customHeight="1">
      <c r="A126" s="38"/>
      <c r="B126" s="179"/>
      <c r="C126" s="180" t="s">
        <v>83</v>
      </c>
      <c r="D126" s="180" t="s">
        <v>136</v>
      </c>
      <c r="E126" s="181" t="s">
        <v>534</v>
      </c>
      <c r="F126" s="182" t="s">
        <v>535</v>
      </c>
      <c r="G126" s="183" t="s">
        <v>379</v>
      </c>
      <c r="H126" s="184">
        <v>1</v>
      </c>
      <c r="I126" s="185"/>
      <c r="J126" s="186">
        <f>ROUND(I126*H126,2)</f>
        <v>0</v>
      </c>
      <c r="K126" s="182" t="s">
        <v>1</v>
      </c>
      <c r="L126" s="39"/>
      <c r="M126" s="187" t="s">
        <v>1</v>
      </c>
      <c r="N126" s="188" t="s">
        <v>41</v>
      </c>
      <c r="O126" s="77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191" t="s">
        <v>536</v>
      </c>
      <c r="AT126" s="191" t="s">
        <v>136</v>
      </c>
      <c r="AU126" s="191" t="s">
        <v>85</v>
      </c>
      <c r="AY126" s="19" t="s">
        <v>134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83</v>
      </c>
      <c r="BK126" s="192">
        <f>ROUND(I126*H126,2)</f>
        <v>0</v>
      </c>
      <c r="BL126" s="19" t="s">
        <v>536</v>
      </c>
      <c r="BM126" s="191" t="s">
        <v>537</v>
      </c>
    </row>
    <row r="127" s="2" customFormat="1">
      <c r="A127" s="38"/>
      <c r="B127" s="39"/>
      <c r="C127" s="38"/>
      <c r="D127" s="193" t="s">
        <v>143</v>
      </c>
      <c r="E127" s="38"/>
      <c r="F127" s="194" t="s">
        <v>535</v>
      </c>
      <c r="G127" s="38"/>
      <c r="H127" s="38"/>
      <c r="I127" s="195"/>
      <c r="J127" s="38"/>
      <c r="K127" s="38"/>
      <c r="L127" s="39"/>
      <c r="M127" s="196"/>
      <c r="N127" s="197"/>
      <c r="O127" s="77"/>
      <c r="P127" s="77"/>
      <c r="Q127" s="77"/>
      <c r="R127" s="77"/>
      <c r="S127" s="77"/>
      <c r="T127" s="7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9" t="s">
        <v>143</v>
      </c>
      <c r="AU127" s="19" t="s">
        <v>85</v>
      </c>
    </row>
    <row r="128" s="12" customFormat="1" ht="22.8" customHeight="1">
      <c r="A128" s="12"/>
      <c r="B128" s="166"/>
      <c r="C128" s="12"/>
      <c r="D128" s="167" t="s">
        <v>75</v>
      </c>
      <c r="E128" s="177" t="s">
        <v>538</v>
      </c>
      <c r="F128" s="177" t="s">
        <v>539</v>
      </c>
      <c r="G128" s="12"/>
      <c r="H128" s="12"/>
      <c r="I128" s="169"/>
      <c r="J128" s="178">
        <f>BK128</f>
        <v>0</v>
      </c>
      <c r="K128" s="12"/>
      <c r="L128" s="166"/>
      <c r="M128" s="171"/>
      <c r="N128" s="172"/>
      <c r="O128" s="172"/>
      <c r="P128" s="173">
        <f>SUM(P129:P134)</f>
        <v>0</v>
      </c>
      <c r="Q128" s="172"/>
      <c r="R128" s="173">
        <f>SUM(R129:R134)</f>
        <v>0</v>
      </c>
      <c r="S128" s="172"/>
      <c r="T128" s="174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7" t="s">
        <v>168</v>
      </c>
      <c r="AT128" s="175" t="s">
        <v>75</v>
      </c>
      <c r="AU128" s="175" t="s">
        <v>83</v>
      </c>
      <c r="AY128" s="167" t="s">
        <v>134</v>
      </c>
      <c r="BK128" s="176">
        <f>SUM(BK129:BK134)</f>
        <v>0</v>
      </c>
    </row>
    <row r="129" s="2" customFormat="1" ht="16.5" customHeight="1">
      <c r="A129" s="38"/>
      <c r="B129" s="179"/>
      <c r="C129" s="180" t="s">
        <v>85</v>
      </c>
      <c r="D129" s="180" t="s">
        <v>136</v>
      </c>
      <c r="E129" s="181" t="s">
        <v>540</v>
      </c>
      <c r="F129" s="182" t="s">
        <v>539</v>
      </c>
      <c r="G129" s="183" t="s">
        <v>379</v>
      </c>
      <c r="H129" s="184">
        <v>1</v>
      </c>
      <c r="I129" s="185"/>
      <c r="J129" s="186">
        <f>ROUND(I129*H129,2)</f>
        <v>0</v>
      </c>
      <c r="K129" s="182" t="s">
        <v>1</v>
      </c>
      <c r="L129" s="39"/>
      <c r="M129" s="187" t="s">
        <v>1</v>
      </c>
      <c r="N129" s="188" t="s">
        <v>41</v>
      </c>
      <c r="O129" s="77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191" t="s">
        <v>536</v>
      </c>
      <c r="AT129" s="191" t="s">
        <v>136</v>
      </c>
      <c r="AU129" s="191" t="s">
        <v>85</v>
      </c>
      <c r="AY129" s="19" t="s">
        <v>134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83</v>
      </c>
      <c r="BK129" s="192">
        <f>ROUND(I129*H129,2)</f>
        <v>0</v>
      </c>
      <c r="BL129" s="19" t="s">
        <v>536</v>
      </c>
      <c r="BM129" s="191" t="s">
        <v>541</v>
      </c>
    </row>
    <row r="130" s="2" customFormat="1">
      <c r="A130" s="38"/>
      <c r="B130" s="39"/>
      <c r="C130" s="38"/>
      <c r="D130" s="193" t="s">
        <v>143</v>
      </c>
      <c r="E130" s="38"/>
      <c r="F130" s="194" t="s">
        <v>539</v>
      </c>
      <c r="G130" s="38"/>
      <c r="H130" s="38"/>
      <c r="I130" s="195"/>
      <c r="J130" s="38"/>
      <c r="K130" s="38"/>
      <c r="L130" s="39"/>
      <c r="M130" s="196"/>
      <c r="N130" s="197"/>
      <c r="O130" s="77"/>
      <c r="P130" s="77"/>
      <c r="Q130" s="77"/>
      <c r="R130" s="77"/>
      <c r="S130" s="77"/>
      <c r="T130" s="7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9" t="s">
        <v>143</v>
      </c>
      <c r="AU130" s="19" t="s">
        <v>85</v>
      </c>
    </row>
    <row r="131" s="2" customFormat="1" ht="16.5" customHeight="1">
      <c r="A131" s="38"/>
      <c r="B131" s="179"/>
      <c r="C131" s="180" t="s">
        <v>150</v>
      </c>
      <c r="D131" s="180" t="s">
        <v>136</v>
      </c>
      <c r="E131" s="181" t="s">
        <v>542</v>
      </c>
      <c r="F131" s="182" t="s">
        <v>543</v>
      </c>
      <c r="G131" s="183" t="s">
        <v>379</v>
      </c>
      <c r="H131" s="184">
        <v>1</v>
      </c>
      <c r="I131" s="185"/>
      <c r="J131" s="186">
        <f>ROUND(I131*H131,2)</f>
        <v>0</v>
      </c>
      <c r="K131" s="182" t="s">
        <v>1</v>
      </c>
      <c r="L131" s="39"/>
      <c r="M131" s="187" t="s">
        <v>1</v>
      </c>
      <c r="N131" s="188" t="s">
        <v>41</v>
      </c>
      <c r="O131" s="77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191" t="s">
        <v>536</v>
      </c>
      <c r="AT131" s="191" t="s">
        <v>136</v>
      </c>
      <c r="AU131" s="191" t="s">
        <v>85</v>
      </c>
      <c r="AY131" s="19" t="s">
        <v>134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83</v>
      </c>
      <c r="BK131" s="192">
        <f>ROUND(I131*H131,2)</f>
        <v>0</v>
      </c>
      <c r="BL131" s="19" t="s">
        <v>536</v>
      </c>
      <c r="BM131" s="191" t="s">
        <v>544</v>
      </c>
    </row>
    <row r="132" s="2" customFormat="1">
      <c r="A132" s="38"/>
      <c r="B132" s="39"/>
      <c r="C132" s="38"/>
      <c r="D132" s="193" t="s">
        <v>143</v>
      </c>
      <c r="E132" s="38"/>
      <c r="F132" s="194" t="s">
        <v>543</v>
      </c>
      <c r="G132" s="38"/>
      <c r="H132" s="38"/>
      <c r="I132" s="195"/>
      <c r="J132" s="38"/>
      <c r="K132" s="38"/>
      <c r="L132" s="39"/>
      <c r="M132" s="196"/>
      <c r="N132" s="197"/>
      <c r="O132" s="77"/>
      <c r="P132" s="77"/>
      <c r="Q132" s="77"/>
      <c r="R132" s="77"/>
      <c r="S132" s="77"/>
      <c r="T132" s="7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9" t="s">
        <v>143</v>
      </c>
      <c r="AU132" s="19" t="s">
        <v>85</v>
      </c>
    </row>
    <row r="133" s="2" customFormat="1" ht="16.5" customHeight="1">
      <c r="A133" s="38"/>
      <c r="B133" s="179"/>
      <c r="C133" s="180" t="s">
        <v>141</v>
      </c>
      <c r="D133" s="180" t="s">
        <v>136</v>
      </c>
      <c r="E133" s="181" t="s">
        <v>545</v>
      </c>
      <c r="F133" s="182" t="s">
        <v>546</v>
      </c>
      <c r="G133" s="183" t="s">
        <v>379</v>
      </c>
      <c r="H133" s="184">
        <v>1</v>
      </c>
      <c r="I133" s="185"/>
      <c r="J133" s="186">
        <f>ROUND(I133*H133,2)</f>
        <v>0</v>
      </c>
      <c r="K133" s="182" t="s">
        <v>1</v>
      </c>
      <c r="L133" s="39"/>
      <c r="M133" s="187" t="s">
        <v>1</v>
      </c>
      <c r="N133" s="188" t="s">
        <v>41</v>
      </c>
      <c r="O133" s="77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191" t="s">
        <v>536</v>
      </c>
      <c r="AT133" s="191" t="s">
        <v>136</v>
      </c>
      <c r="AU133" s="191" t="s">
        <v>85</v>
      </c>
      <c r="AY133" s="19" t="s">
        <v>134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83</v>
      </c>
      <c r="BK133" s="192">
        <f>ROUND(I133*H133,2)</f>
        <v>0</v>
      </c>
      <c r="BL133" s="19" t="s">
        <v>536</v>
      </c>
      <c r="BM133" s="191" t="s">
        <v>547</v>
      </c>
    </row>
    <row r="134" s="2" customFormat="1">
      <c r="A134" s="38"/>
      <c r="B134" s="39"/>
      <c r="C134" s="38"/>
      <c r="D134" s="193" t="s">
        <v>143</v>
      </c>
      <c r="E134" s="38"/>
      <c r="F134" s="194" t="s">
        <v>546</v>
      </c>
      <c r="G134" s="38"/>
      <c r="H134" s="38"/>
      <c r="I134" s="195"/>
      <c r="J134" s="38"/>
      <c r="K134" s="38"/>
      <c r="L134" s="39"/>
      <c r="M134" s="243"/>
      <c r="N134" s="244"/>
      <c r="O134" s="245"/>
      <c r="P134" s="245"/>
      <c r="Q134" s="245"/>
      <c r="R134" s="245"/>
      <c r="S134" s="245"/>
      <c r="T134" s="246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9" t="s">
        <v>143</v>
      </c>
      <c r="AU134" s="19" t="s">
        <v>85</v>
      </c>
    </row>
    <row r="135" s="2" customFormat="1" ht="6.96" customHeight="1">
      <c r="A135" s="38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39"/>
      <c r="M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</sheetData>
  <autoFilter ref="C122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ZAVODNIK-PC\PC</dc:creator>
  <cp:lastModifiedBy>ZAVODNIK-PC\PC</cp:lastModifiedBy>
  <dcterms:created xsi:type="dcterms:W3CDTF">2021-02-15T11:26:45Z</dcterms:created>
  <dcterms:modified xsi:type="dcterms:W3CDTF">2021-02-15T11:26:47Z</dcterms:modified>
</cp:coreProperties>
</file>