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Sportoviště + Naše\Znojmo byty Velká Mikulášská 18\"/>
    </mc:Choice>
  </mc:AlternateContent>
  <xr:revisionPtr revIDLastSave="0" documentId="13_ncr:1_{03E684E5-F222-47C1-ACDE-EB0972DDFFD9}" xr6:coauthVersionLast="46" xr6:coauthVersionMax="46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1 30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30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30 Pol'!$A$1:$G$59</definedName>
    <definedName name="_xlnm.Print_Area" localSheetId="1">Stavba!$A$1:$J$66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2" l="1"/>
  <c r="G10" i="12"/>
  <c r="G12" i="12"/>
  <c r="G11" i="12" s="1"/>
  <c r="G14" i="12"/>
  <c r="G16" i="12"/>
  <c r="G17" i="12"/>
  <c r="G18" i="12"/>
  <c r="G20" i="12"/>
  <c r="G19" i="12" s="1"/>
  <c r="G22" i="12"/>
  <c r="G24" i="12"/>
  <c r="G25" i="12"/>
  <c r="G26" i="12"/>
  <c r="G27" i="12"/>
  <c r="G28" i="12"/>
  <c r="G30" i="12"/>
  <c r="G31" i="12"/>
  <c r="G32" i="12"/>
  <c r="G34" i="12"/>
  <c r="G35" i="12"/>
  <c r="G37" i="12"/>
  <c r="G39" i="12"/>
  <c r="G41" i="12"/>
  <c r="G42" i="12"/>
  <c r="G44" i="12"/>
  <c r="G45" i="12"/>
  <c r="G46" i="12"/>
  <c r="G48" i="12"/>
  <c r="G49" i="12"/>
  <c r="G51" i="12"/>
  <c r="G52" i="12"/>
  <c r="G54" i="12"/>
  <c r="G55" i="12"/>
  <c r="G56" i="12"/>
  <c r="G57" i="12"/>
  <c r="I66" i="1"/>
  <c r="J65" i="1" s="1"/>
  <c r="F42" i="1"/>
  <c r="G42" i="1"/>
  <c r="H42" i="1"/>
  <c r="I42" i="1"/>
  <c r="J41" i="1" s="1"/>
  <c r="J50" i="1" l="1"/>
  <c r="J54" i="1"/>
  <c r="J52" i="1"/>
  <c r="J57" i="1"/>
  <c r="J51" i="1"/>
  <c r="J53" i="1"/>
  <c r="J55" i="1"/>
  <c r="J59" i="1"/>
  <c r="J56" i="1"/>
  <c r="J58" i="1"/>
  <c r="J62" i="1"/>
  <c r="J60" i="1"/>
  <c r="J64" i="1"/>
  <c r="J61" i="1"/>
  <c r="J63" i="1"/>
  <c r="G47" i="12"/>
  <c r="G40" i="12"/>
  <c r="G36" i="12"/>
  <c r="G21" i="12"/>
  <c r="G13" i="12"/>
  <c r="G53" i="12"/>
  <c r="G43" i="12"/>
  <c r="G15" i="12"/>
  <c r="G8" i="12"/>
  <c r="G33" i="12"/>
  <c r="G29" i="12"/>
  <c r="G50" i="12"/>
  <c r="G38" i="12"/>
  <c r="G23" i="12"/>
  <c r="J40" i="1"/>
  <c r="J39" i="1"/>
  <c r="J42" i="1" s="1"/>
  <c r="I21" i="1"/>
  <c r="J28" i="1"/>
  <c r="J26" i="1"/>
  <c r="G38" i="1"/>
  <c r="F38" i="1"/>
  <c r="J23" i="1"/>
  <c r="J24" i="1"/>
  <c r="J25" i="1"/>
  <c r="J27" i="1"/>
  <c r="E24" i="1"/>
  <c r="E26" i="1"/>
  <c r="J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<sst xmlns="http://schemas.openxmlformats.org/spreadsheetml/2006/main" count="340" uniqueCount="180">
  <si>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</si>
  <si>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</si>
  <si>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</si>
  <si>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</si>
  <si>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</si>
  <si>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</si>
  <si>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</si>
  <si>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</si>
  <si>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</si>
  <si>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</si>
  <si>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</si>
  <si>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</si>
  <si>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</si>
  <si>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</si>
  <si>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</si>
  <si>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</si>
  <si>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</si>
  <si>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</si>
  <si>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</si>
  <si>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</si>
  <si>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</si>
  <si>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</si>
  <si>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</si>
  <si>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</si>
  <si>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</si>
  <si>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</si>
  <si>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</si>
  <si>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</si>
  <si>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</si>
  <si>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</si>
  <si>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</si>
  <si>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</si>
  <si>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</si>
  <si>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</si>
  <si>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</si>
  <si>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</si>
  <si>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</si>
  <si>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</si>
  <si>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</si>
  <si>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</si>
  <si>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</si>
  <si>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30</t>
  </si>
  <si>
    <t>Velká Mikulášská 18, byt č. 4</t>
  </si>
  <si>
    <t>01</t>
  </si>
  <si>
    <t>Stavby 2020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</si>
  <si>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</si>
  <si>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</si>
  <si>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</si>
  <si>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</si>
  <si>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</si>
  <si>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</si>
  <si>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</si>
  <si>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6</t>
  </si>
  <si>
    <t>Úpravy povrchu, podlahy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</si>
  <si>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</si>
  <si>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</si>
  <si>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</si>
  <si>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</si>
  <si>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</si>
  <si>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</si>
  <si>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</si>
  <si>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</si>
  <si>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735</t>
  </si>
  <si>
    <t>Otopná tělesa</t>
  </si>
  <si>
    <t>766</t>
  </si>
  <si>
    <t>Konstrukce truhlářské</t>
  </si>
  <si>
    <t>771</t>
  </si>
  <si>
    <t>Podlahy z dlaždic a obklady</t>
  </si>
  <si>
    <t>775</t>
  </si>
  <si>
    <t>Podlahy vlysové a parketové</t>
  </si>
  <si>
    <t>776</t>
  </si>
  <si>
    <t>Podlahy povlakové</t>
  </si>
  <si>
    <t>777</t>
  </si>
  <si>
    <t>Podlahy ze syntetických hmot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</si>
  <si>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</si>
  <si>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</si>
  <si>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</si>
  <si>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</si>
  <si>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</si>
  <si>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</si>
  <si>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</si>
  <si>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</si>
  <si>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</si>
  <si>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</si>
  <si>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</si>
  <si>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</si>
  <si>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</si>
  <si>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</si>
  <si>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</si>
  <si>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</si>
  <si>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</si>
  <si>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</si>
  <si>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</si>
  <si>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</si>
  <si>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</si>
  <si>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</si>
  <si>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</si>
  <si>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DPH</t>
  </si>
  <si>
    <t>Díl:</t>
  </si>
  <si>
    <t>DIL</t>
  </si>
  <si>
    <t>602016142R00</t>
  </si>
  <si>
    <t>Štuk na stěnách vnitřní PROFI MK1, ručně</t>
  </si>
  <si>
    <t>m2</t>
  </si>
  <si>
    <t>POL1_</t>
  </si>
  <si>
    <t>602016211RT5</t>
  </si>
  <si>
    <t>Omítka stěn jádrová PROFI MK1, tloušťka vrstvy 40 mm</t>
  </si>
  <si>
    <t>941955003R00</t>
  </si>
  <si>
    <t>Lešení lehké pomocné, výška podlahy do 2,5 m</t>
  </si>
  <si>
    <t>952901111R00</t>
  </si>
  <si>
    <t>Vyčištění budov o výšce podlaží do 4 m</t>
  </si>
  <si>
    <t>963065511R00</t>
  </si>
  <si>
    <t>Bourání dřevěných podlah z prken ze dřeva měkkého</t>
  </si>
  <si>
    <t>978015241R00</t>
  </si>
  <si>
    <t>Otlučení omítek vnějších MVC v složit.1-4 do 30 %</t>
  </si>
  <si>
    <t>978059531R00</t>
  </si>
  <si>
    <t>Odsekání vnitřních obkladů stěn nad 2 m2</t>
  </si>
  <si>
    <t>999281111R00</t>
  </si>
  <si>
    <t>Přesun hmot pro opravy a údržbu do výšky 25 m</t>
  </si>
  <si>
    <t>t</t>
  </si>
  <si>
    <t>POL7_</t>
  </si>
  <si>
    <t>735-A</t>
  </si>
  <si>
    <t>Dodávka topení</t>
  </si>
  <si>
    <t>Soubor</t>
  </si>
  <si>
    <t>POL6_</t>
  </si>
  <si>
    <t>766661122R00</t>
  </si>
  <si>
    <t>Montáž dveří do zárubně,otevíravých 1kř.nad 0,8 m</t>
  </si>
  <si>
    <t>kus</t>
  </si>
  <si>
    <t>766670021R00</t>
  </si>
  <si>
    <t>Montáž kliky a štítku</t>
  </si>
  <si>
    <t>998766101R00</t>
  </si>
  <si>
    <t>Přesun hmot pro truhlářské konstr., výšky do 6 m</t>
  </si>
  <si>
    <t>54914591R</t>
  </si>
  <si>
    <t xml:space="preserve">Kliky se štítem dveř.  </t>
  </si>
  <si>
    <t>POL3_</t>
  </si>
  <si>
    <t>61160112R</t>
  </si>
  <si>
    <t>Dveře vnitřní fólie KLASIK plné 1kř. 80x197 třešeň</t>
  </si>
  <si>
    <t>771212113R00</t>
  </si>
  <si>
    <t>Kladení dlažby keramické do TM, vel. do 400x400 mm</t>
  </si>
  <si>
    <t>771579795RT2</t>
  </si>
  <si>
    <t>Příplatek za spárování vodotěsnou hmotou - plošně Aso-flexfuge (Schomburg)</t>
  </si>
  <si>
    <t>597642030R</t>
  </si>
  <si>
    <t>Dlažba Taurus Granit matná 300x300x9 mm Rio Negro</t>
  </si>
  <si>
    <t>775413022R00</t>
  </si>
  <si>
    <t>Montáž podlahové lišty připevněné vruty, výš. 8 cm</t>
  </si>
  <si>
    <t>m</t>
  </si>
  <si>
    <t>28342400R</t>
  </si>
  <si>
    <t>Lišta podlahová z měkčeného PVC č. h. 1357</t>
  </si>
  <si>
    <t>776561110RT1</t>
  </si>
  <si>
    <t>Položení volné podlah, linoleum nebo imitace PVC tl. 3mm</t>
  </si>
  <si>
    <t>777553210R00</t>
  </si>
  <si>
    <t>Vyrovnání podlah, samonivel. hmota Nivelit tl. 2mm</t>
  </si>
  <si>
    <t>781475118RT1</t>
  </si>
  <si>
    <t>Obklad vnitřní stěn keramický, do tmele, 45x45 cm weberfor profiflex (lep),webercolor perfect (sp)</t>
  </si>
  <si>
    <t>597813720R</t>
  </si>
  <si>
    <t>Obkládačka 20x40 bílá mat Color One</t>
  </si>
  <si>
    <t>783323330R00</t>
  </si>
  <si>
    <t>Nátěr syntetický radiátorů - 5ks+ potrubí</t>
  </si>
  <si>
    <t>Kpl</t>
  </si>
  <si>
    <t>783921220R00</t>
  </si>
  <si>
    <t>Nátěr syntetický zárubní - 2x</t>
  </si>
  <si>
    <t>783-1</t>
  </si>
  <si>
    <t>Nátěr oken - kompelt vč. očištění - 2x nátěr bílá</t>
  </si>
  <si>
    <t>784402801R00</t>
  </si>
  <si>
    <t>Odstranění malby oškrábáním v místnosti H do 3,8 m</t>
  </si>
  <si>
    <t>784165111R00</t>
  </si>
  <si>
    <t>Malba bílá, 2 x vč. penetrace</t>
  </si>
  <si>
    <t>M21-B</t>
  </si>
  <si>
    <t>Dodávka a montáž rozvaděče komplet vč. jističů</t>
  </si>
  <si>
    <t>M21-d</t>
  </si>
  <si>
    <t>Oprava elektro</t>
  </si>
  <si>
    <t>979082316R00</t>
  </si>
  <si>
    <t>Vodorovná doprava suti a hmot po suchu do 4000 m</t>
  </si>
  <si>
    <t>979011111R00</t>
  </si>
  <si>
    <t>Svislá doprava suti a vybour. hmot za 2.NP a 1.PP</t>
  </si>
  <si>
    <t>979082111R00</t>
  </si>
  <si>
    <t>Vnitrostaveništní doprava suti do 10 m</t>
  </si>
  <si>
    <t>979990001R00</t>
  </si>
  <si>
    <t>Poplatek za skládku stavební suti</t>
  </si>
  <si>
    <t>END</t>
  </si>
  <si>
    <t>Rozpočet slouží pouze a výhradně pro výběr zhotovitele, nikoliv jako výrobní. Množství v položkách je předpokládané a řídí se po vzoru vyhláškou č.169/2016 Sb. Zhotovitel je povinen zkontrolovat rozpočet a doplňit chybějící položky. V opačném případě je zhotovitel povinen upozornit zadavatele na případné nedostatky. Ceny v nabídce musí vycházet nejen z předloženého soupisu výkonů, ale i ze znalosti celého projektu (budovy). Prostudování kompletní dokumentace je nedílnou podmínkou předložení nabídky. Dílo se dodává jako plně funkční celek. Položky označené D+M jsou kalkulovány včetně přesunu hmot. Zhotovitel je plně kvalifikovaná odborná firma a chyby v projektu a ve výkazu výměr měl předpokládat a doplnit do rozpočtu.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</si>
</sst>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7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71" t="s">
        <v>39</v>
      </c>
      <c r="B2" s="171"/>
      <c r="C2" s="171"/>
      <c r="D2" s="171"/>
      <c r="E2" s="171"/>
      <c r="F2" s="171"/>
      <c r="G2" s="17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9"/>
  <sheetViews>
    <sheetView showGridLines="0" tabSelected="1" topLeftCell="B1" zoomScaleNormal="100" zoomScaleSheetLayoutView="75" workbookViewId="0">
      <selection activeCell="N47" sqref="N47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7" width="13" customWidth="1"/>
    <col min="8" max="8" width="11.88671875" customWidth="1"/>
    <col min="9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207" t="s">
        <v>4</v>
      </c>
      <c r="C1" s="208"/>
      <c r="D1" s="208"/>
      <c r="E1" s="208"/>
      <c r="F1" s="208"/>
      <c r="G1" s="208"/>
      <c r="H1" s="208"/>
      <c r="I1" s="208"/>
      <c r="J1" s="209"/>
    </row>
    <row r="2" spans="1:15" ht="36" customHeight="1" x14ac:dyDescent="0.25">
      <c r="A2" s="2"/>
      <c r="B2" s="77" t="s">
        <v>24</v>
      </c>
      <c r="C2" s="78"/>
      <c r="D2" s="79"/>
      <c r="E2" s="213"/>
      <c r="F2" s="214"/>
      <c r="G2" s="214"/>
      <c r="H2" s="214"/>
      <c r="I2" s="214"/>
      <c r="J2" s="215"/>
      <c r="O2" s="1"/>
    </row>
    <row r="3" spans="1:15" ht="27" customHeight="1" x14ac:dyDescent="0.25">
      <c r="A3" s="2"/>
      <c r="B3" s="80" t="s">
        <v>45</v>
      </c>
      <c r="C3" s="78"/>
      <c r="D3" s="81"/>
      <c r="E3" s="216"/>
      <c r="F3" s="217"/>
      <c r="G3" s="217"/>
      <c r="H3" s="217"/>
      <c r="I3" s="217"/>
      <c r="J3" s="218"/>
    </row>
    <row r="4" spans="1:15" ht="23.25" customHeight="1" x14ac:dyDescent="0.25">
      <c r="A4" s="76">
        <v>412</v>
      </c>
      <c r="B4" s="82" t="s">
        <v>46</v>
      </c>
      <c r="C4" s="83"/>
      <c r="D4" s="84"/>
      <c r="E4" s="196" t="s">
        <v>42</v>
      </c>
      <c r="F4" s="197"/>
      <c r="G4" s="197"/>
      <c r="H4" s="197"/>
      <c r="I4" s="197"/>
      <c r="J4" s="198"/>
    </row>
    <row r="5" spans="1:15" ht="24" customHeight="1" x14ac:dyDescent="0.25">
      <c r="A5" s="2"/>
      <c r="B5" s="31" t="s">
        <v>23</v>
      </c>
      <c r="D5" s="201"/>
      <c r="E5" s="202"/>
      <c r="F5" s="202"/>
      <c r="G5" s="202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203"/>
      <c r="E6" s="204"/>
      <c r="F6" s="204"/>
      <c r="G6" s="204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205"/>
      <c r="F7" s="206"/>
      <c r="G7" s="206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20"/>
      <c r="E11" s="220"/>
      <c r="F11" s="220"/>
      <c r="G11" s="220"/>
      <c r="H11" s="18" t="s">
        <v>40</v>
      </c>
      <c r="I11" s="22"/>
      <c r="J11" s="8"/>
    </row>
    <row r="12" spans="1:15" ht="15.75" customHeight="1" x14ac:dyDescent="0.25">
      <c r="A12" s="2"/>
      <c r="B12" s="28"/>
      <c r="C12" s="55"/>
      <c r="D12" s="195"/>
      <c r="E12" s="195"/>
      <c r="F12" s="195"/>
      <c r="G12" s="195"/>
      <c r="H12" s="18" t="s">
        <v>34</v>
      </c>
      <c r="I12" s="22"/>
      <c r="J12" s="8"/>
    </row>
    <row r="13" spans="1:15" ht="15.75" customHeight="1" x14ac:dyDescent="0.25">
      <c r="A13" s="2"/>
      <c r="B13" s="29"/>
      <c r="C13" s="56"/>
      <c r="D13" s="53"/>
      <c r="E13" s="199"/>
      <c r="F13" s="200"/>
      <c r="G13" s="200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219"/>
      <c r="F15" s="219"/>
      <c r="G15" s="221"/>
      <c r="H15" s="221"/>
      <c r="I15" s="221" t="s">
        <v>31</v>
      </c>
      <c r="J15" s="222"/>
    </row>
    <row r="16" spans="1:15" ht="23.25" customHeight="1" x14ac:dyDescent="0.25">
      <c r="A16" s="137" t="s">
        <v>26</v>
      </c>
      <c r="B16" s="38" t="s">
        <v>26</v>
      </c>
      <c r="C16" s="62"/>
      <c r="D16" s="63"/>
      <c r="E16" s="184"/>
      <c r="F16" s="185"/>
      <c r="G16" s="184"/>
      <c r="H16" s="185"/>
      <c r="I16" s="184">
        <v>0</v>
      </c>
      <c r="J16" s="186"/>
    </row>
    <row r="17" spans="1:10" ht="23.25" customHeight="1" x14ac:dyDescent="0.25">
      <c r="A17" s="137" t="s">
        <v>27</v>
      </c>
      <c r="B17" s="38" t="s">
        <v>27</v>
      </c>
      <c r="C17" s="62"/>
      <c r="D17" s="63"/>
      <c r="E17" s="184"/>
      <c r="F17" s="185"/>
      <c r="G17" s="184"/>
      <c r="H17" s="185"/>
      <c r="I17" s="184">
        <v>0</v>
      </c>
      <c r="J17" s="186"/>
    </row>
    <row r="18" spans="1:10" ht="23.25" customHeight="1" x14ac:dyDescent="0.25">
      <c r="A18" s="137" t="s">
        <v>28</v>
      </c>
      <c r="B18" s="38" t="s">
        <v>28</v>
      </c>
      <c r="C18" s="62"/>
      <c r="D18" s="63"/>
      <c r="E18" s="184"/>
      <c r="F18" s="185"/>
      <c r="G18" s="184"/>
      <c r="H18" s="185"/>
      <c r="I18" s="184">
        <v>0</v>
      </c>
      <c r="J18" s="186"/>
    </row>
    <row r="19" spans="1:10" ht="23.25" customHeight="1" x14ac:dyDescent="0.25">
      <c r="A19" s="137" t="s">
        <v>85</v>
      </c>
      <c r="B19" s="38" t="s">
        <v>29</v>
      </c>
      <c r="C19" s="62"/>
      <c r="D19" s="63"/>
      <c r="E19" s="184"/>
      <c r="F19" s="185"/>
      <c r="G19" s="184"/>
      <c r="H19" s="185"/>
      <c r="I19" s="184">
        <v>0</v>
      </c>
      <c r="J19" s="186"/>
    </row>
    <row r="20" spans="1:10" ht="23.25" customHeight="1" x14ac:dyDescent="0.25">
      <c r="A20" s="137" t="s">
        <v>86</v>
      </c>
      <c r="B20" s="38" t="s">
        <v>30</v>
      </c>
      <c r="C20" s="62"/>
      <c r="D20" s="63"/>
      <c r="E20" s="184"/>
      <c r="F20" s="185"/>
      <c r="G20" s="184"/>
      <c r="H20" s="185"/>
      <c r="I20" s="184">
        <v>0</v>
      </c>
      <c r="J20" s="186"/>
    </row>
    <row r="21" spans="1:10" ht="23.25" customHeight="1" x14ac:dyDescent="0.25">
      <c r="A21" s="2"/>
      <c r="B21" s="48" t="s">
        <v>31</v>
      </c>
      <c r="C21" s="64"/>
      <c r="D21" s="65"/>
      <c r="E21" s="187"/>
      <c r="F21" s="223"/>
      <c r="G21" s="187"/>
      <c r="H21" s="223"/>
      <c r="I21" s="187">
        <f>SUM(I16:J20)</f>
        <v>0</v>
      </c>
      <c r="J21" s="188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13</v>
      </c>
      <c r="C23" s="62"/>
      <c r="D23" s="63"/>
      <c r="E23" s="67">
        <v>15</v>
      </c>
      <c r="F23" s="39" t="s">
        <v>0</v>
      </c>
      <c r="G23" s="182">
        <v>0</v>
      </c>
      <c r="H23" s="183"/>
      <c r="I23" s="183"/>
      <c r="J23" s="40" t="str">
        <f t="shared" ref="J23:J28" si="0">Mena</f>
        <v>CZK</v>
      </c>
    </row>
    <row r="24" spans="1:10" ht="23.25" customHeight="1" x14ac:dyDescent="0.25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180">
        <v>0</v>
      </c>
      <c r="H24" s="181"/>
      <c r="I24" s="181"/>
      <c r="J24" s="40" t="str">
        <f t="shared" si="0"/>
        <v>CZK</v>
      </c>
    </row>
    <row r="25" spans="1:10" ht="23.25" customHeight="1" x14ac:dyDescent="0.25">
      <c r="A25" s="2"/>
      <c r="B25" s="38" t="s">
        <v>15</v>
      </c>
      <c r="C25" s="62"/>
      <c r="D25" s="63"/>
      <c r="E25" s="67">
        <v>21</v>
      </c>
      <c r="F25" s="39" t="s">
        <v>0</v>
      </c>
      <c r="G25" s="182">
        <v>0</v>
      </c>
      <c r="H25" s="183"/>
      <c r="I25" s="183"/>
      <c r="J25" s="40" t="str">
        <f t="shared" si="0"/>
        <v>CZK</v>
      </c>
    </row>
    <row r="26" spans="1:10" ht="23.25" customHeight="1" x14ac:dyDescent="0.25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10">
        <v>0</v>
      </c>
      <c r="H26" s="211"/>
      <c r="I26" s="211"/>
      <c r="J26" s="37" t="str">
        <f t="shared" si="0"/>
        <v>CZK</v>
      </c>
    </row>
    <row r="27" spans="1:10" ht="23.25" customHeight="1" thickBot="1" x14ac:dyDescent="0.3">
      <c r="A27" s="2"/>
      <c r="B27" s="31" t="s">
        <v>5</v>
      </c>
      <c r="C27" s="70"/>
      <c r="D27" s="71"/>
      <c r="E27" s="70"/>
      <c r="F27" s="16"/>
      <c r="G27" s="212">
        <v>0</v>
      </c>
      <c r="H27" s="212"/>
      <c r="I27" s="212"/>
      <c r="J27" s="41" t="str">
        <f t="shared" si="0"/>
        <v>CZK</v>
      </c>
    </row>
    <row r="28" spans="1:10" ht="27.75" hidden="1" customHeight="1" thickBot="1" x14ac:dyDescent="0.3">
      <c r="A28" s="2"/>
      <c r="B28" s="111" t="s">
        <v>25</v>
      </c>
      <c r="C28" s="112"/>
      <c r="D28" s="112"/>
      <c r="E28" s="113"/>
      <c r="F28" s="114"/>
      <c r="G28" s="189">
        <v>320062.98</v>
      </c>
      <c r="H28" s="190"/>
      <c r="I28" s="190"/>
      <c r="J28" s="115" t="str">
        <f t="shared" si="0"/>
        <v>CZK</v>
      </c>
    </row>
    <row r="29" spans="1:10" ht="27.75" customHeight="1" thickBot="1" x14ac:dyDescent="0.3">
      <c r="A29" s="2"/>
      <c r="B29" s="111" t="s">
        <v>35</v>
      </c>
      <c r="C29" s="116"/>
      <c r="D29" s="116"/>
      <c r="E29" s="116"/>
      <c r="F29" s="117"/>
      <c r="G29" s="189">
        <v>0</v>
      </c>
      <c r="H29" s="189"/>
      <c r="I29" s="189"/>
      <c r="J29" s="118" t="s">
        <v>49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91"/>
      <c r="E34" s="192"/>
      <c r="G34" s="193"/>
      <c r="H34" s="194"/>
      <c r="I34" s="194"/>
      <c r="J34" s="25"/>
    </row>
    <row r="35" spans="1:10" ht="12.75" customHeight="1" x14ac:dyDescent="0.25">
      <c r="A35" s="2"/>
      <c r="B35" s="2"/>
      <c r="D35" s="179" t="s">
        <v>2</v>
      </c>
      <c r="E35" s="179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hidden="1" customHeight="1" x14ac:dyDescent="0.25">
      <c r="A38" s="87" t="s">
        <v>37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5">
      <c r="A39" s="87">
        <v>1</v>
      </c>
      <c r="B39" s="97" t="s">
        <v>47</v>
      </c>
      <c r="C39" s="174"/>
      <c r="D39" s="174"/>
      <c r="E39" s="174"/>
      <c r="F39" s="98">
        <v>0</v>
      </c>
      <c r="G39" s="99">
        <v>320062.98</v>
      </c>
      <c r="H39" s="100">
        <v>67213.23</v>
      </c>
      <c r="I39" s="100">
        <v>387276.21</v>
      </c>
      <c r="J39" s="101">
        <f>IF(CenaCelkemVypocet=0,"",I39/CenaCelkemVypocet*100)</f>
        <v>100</v>
      </c>
    </row>
    <row r="40" spans="1:10" ht="25.5" hidden="1" customHeight="1" x14ac:dyDescent="0.25">
      <c r="A40" s="87">
        <v>2</v>
      </c>
      <c r="B40" s="102" t="s">
        <v>43</v>
      </c>
      <c r="C40" s="175" t="s">
        <v>44</v>
      </c>
      <c r="D40" s="175"/>
      <c r="E40" s="175"/>
      <c r="F40" s="103">
        <v>0</v>
      </c>
      <c r="G40" s="104">
        <v>320062.98</v>
      </c>
      <c r="H40" s="104">
        <v>67213.23</v>
      </c>
      <c r="I40" s="104">
        <v>387276.21</v>
      </c>
      <c r="J40" s="105">
        <f>IF(CenaCelkemVypocet=0,"",I40/CenaCelkemVypocet*100)</f>
        <v>100</v>
      </c>
    </row>
    <row r="41" spans="1:10" ht="25.5" hidden="1" customHeight="1" x14ac:dyDescent="0.25">
      <c r="A41" s="87">
        <v>3</v>
      </c>
      <c r="B41" s="106" t="s">
        <v>41</v>
      </c>
      <c r="C41" s="174" t="s">
        <v>42</v>
      </c>
      <c r="D41" s="174"/>
      <c r="E41" s="174"/>
      <c r="F41" s="107">
        <v>0</v>
      </c>
      <c r="G41" s="100">
        <v>320062.98</v>
      </c>
      <c r="H41" s="100">
        <v>67213.23</v>
      </c>
      <c r="I41" s="100">
        <v>387276.21</v>
      </c>
      <c r="J41" s="101">
        <f>IF(CenaCelkemVypocet=0,"",I41/CenaCelkemVypocet*100)</f>
        <v>100</v>
      </c>
    </row>
    <row r="42" spans="1:10" ht="25.5" hidden="1" customHeight="1" x14ac:dyDescent="0.25">
      <c r="A42" s="87"/>
      <c r="B42" s="176" t="s">
        <v>48</v>
      </c>
      <c r="C42" s="177"/>
      <c r="D42" s="177"/>
      <c r="E42" s="178"/>
      <c r="F42" s="108">
        <f>SUMIF(A39:A41,"=1",F39:F41)</f>
        <v>0</v>
      </c>
      <c r="G42" s="109">
        <f>SUMIF(A39:A41,"=1",G39:G41)</f>
        <v>320062.98</v>
      </c>
      <c r="H42" s="109">
        <f>SUMIF(A39:A41,"=1",H39:H41)</f>
        <v>67213.23</v>
      </c>
      <c r="I42" s="109">
        <f>SUMIF(A39:A41,"=1",I39:I41)</f>
        <v>387276.21</v>
      </c>
      <c r="J42" s="110">
        <f>SUMIF(A39:A41,"=1",J39:J41)</f>
        <v>100</v>
      </c>
    </row>
    <row r="44" spans="1:10" ht="94.2" customHeight="1" x14ac:dyDescent="0.25">
      <c r="A44" s="235" t="s">
        <v>179</v>
      </c>
      <c r="B44" s="236"/>
      <c r="C44" s="236"/>
      <c r="D44" s="236"/>
      <c r="E44" s="236"/>
      <c r="F44" s="236"/>
      <c r="G44" s="236"/>
      <c r="H44" s="236"/>
      <c r="I44" s="236"/>
      <c r="J44" s="236"/>
    </row>
    <row r="47" spans="1:10" ht="15.6" x14ac:dyDescent="0.3">
      <c r="B47" s="119" t="s">
        <v>50</v>
      </c>
    </row>
    <row r="49" spans="1:10" ht="25.5" customHeight="1" x14ac:dyDescent="0.25">
      <c r="A49" s="121"/>
      <c r="B49" s="124" t="s">
        <v>18</v>
      </c>
      <c r="C49" s="124" t="s">
        <v>6</v>
      </c>
      <c r="D49" s="125"/>
      <c r="E49" s="125"/>
      <c r="F49" s="126" t="s">
        <v>51</v>
      </c>
      <c r="G49" s="126"/>
      <c r="H49" s="126"/>
      <c r="I49" s="126" t="s">
        <v>31</v>
      </c>
      <c r="J49" s="126" t="s">
        <v>0</v>
      </c>
    </row>
    <row r="50" spans="1:10" ht="36.75" customHeight="1" x14ac:dyDescent="0.25">
      <c r="A50" s="122"/>
      <c r="B50" s="127" t="s">
        <v>52</v>
      </c>
      <c r="C50" s="172" t="s">
        <v>53</v>
      </c>
      <c r="D50" s="173"/>
      <c r="E50" s="173"/>
      <c r="F50" s="135" t="s">
        <v>26</v>
      </c>
      <c r="G50" s="128"/>
      <c r="H50" s="128"/>
      <c r="I50" s="128">
        <v>0</v>
      </c>
      <c r="J50" s="133" t="str">
        <f>IF(I66=0,"",I50/I66*100)</f>
        <v/>
      </c>
    </row>
    <row r="51" spans="1:10" ht="36.75" customHeight="1" x14ac:dyDescent="0.25">
      <c r="A51" s="122"/>
      <c r="B51" s="127" t="s">
        <v>54</v>
      </c>
      <c r="C51" s="172" t="s">
        <v>55</v>
      </c>
      <c r="D51" s="173"/>
      <c r="E51" s="173"/>
      <c r="F51" s="135" t="s">
        <v>26</v>
      </c>
      <c r="G51" s="128"/>
      <c r="H51" s="128"/>
      <c r="I51" s="128">
        <v>0</v>
      </c>
      <c r="J51" s="133" t="str">
        <f>IF(I66=0,"",I51/I66*100)</f>
        <v/>
      </c>
    </row>
    <row r="52" spans="1:10" ht="36.75" customHeight="1" x14ac:dyDescent="0.25">
      <c r="A52" s="122"/>
      <c r="B52" s="127" t="s">
        <v>56</v>
      </c>
      <c r="C52" s="172" t="s">
        <v>57</v>
      </c>
      <c r="D52" s="173"/>
      <c r="E52" s="173"/>
      <c r="F52" s="135" t="s">
        <v>26</v>
      </c>
      <c r="G52" s="128"/>
      <c r="H52" s="128"/>
      <c r="I52" s="128">
        <v>0</v>
      </c>
      <c r="J52" s="133" t="str">
        <f>IF(I66=0,"",I52/I66*100)</f>
        <v/>
      </c>
    </row>
    <row r="53" spans="1:10" ht="36.75" customHeight="1" x14ac:dyDescent="0.25">
      <c r="A53" s="122"/>
      <c r="B53" s="127" t="s">
        <v>58</v>
      </c>
      <c r="C53" s="172" t="s">
        <v>59</v>
      </c>
      <c r="D53" s="173"/>
      <c r="E53" s="173"/>
      <c r="F53" s="135" t="s">
        <v>26</v>
      </c>
      <c r="G53" s="128"/>
      <c r="H53" s="128"/>
      <c r="I53" s="128">
        <v>0</v>
      </c>
      <c r="J53" s="133" t="str">
        <f>IF(I66=0,"",I53/I66*100)</f>
        <v/>
      </c>
    </row>
    <row r="54" spans="1:10" ht="36.75" customHeight="1" x14ac:dyDescent="0.25">
      <c r="A54" s="122"/>
      <c r="B54" s="127" t="s">
        <v>60</v>
      </c>
      <c r="C54" s="172" t="s">
        <v>61</v>
      </c>
      <c r="D54" s="173"/>
      <c r="E54" s="173"/>
      <c r="F54" s="135" t="s">
        <v>26</v>
      </c>
      <c r="G54" s="128"/>
      <c r="H54" s="128"/>
      <c r="I54" s="128">
        <v>0</v>
      </c>
      <c r="J54" s="133" t="str">
        <f>IF(I66=0,"",I54/I66*100)</f>
        <v/>
      </c>
    </row>
    <row r="55" spans="1:10" ht="36.75" customHeight="1" x14ac:dyDescent="0.25">
      <c r="A55" s="122"/>
      <c r="B55" s="127" t="s">
        <v>62</v>
      </c>
      <c r="C55" s="172" t="s">
        <v>63</v>
      </c>
      <c r="D55" s="173"/>
      <c r="E55" s="173"/>
      <c r="F55" s="135" t="s">
        <v>27</v>
      </c>
      <c r="G55" s="128"/>
      <c r="H55" s="128"/>
      <c r="I55" s="128">
        <v>0</v>
      </c>
      <c r="J55" s="133" t="str">
        <f>IF(I66=0,"",I55/I66*100)</f>
        <v/>
      </c>
    </row>
    <row r="56" spans="1:10" ht="36.75" customHeight="1" x14ac:dyDescent="0.25">
      <c r="A56" s="122"/>
      <c r="B56" s="127" t="s">
        <v>64</v>
      </c>
      <c r="C56" s="172" t="s">
        <v>65</v>
      </c>
      <c r="D56" s="173"/>
      <c r="E56" s="173"/>
      <c r="F56" s="135" t="s">
        <v>27</v>
      </c>
      <c r="G56" s="128"/>
      <c r="H56" s="128"/>
      <c r="I56" s="128">
        <v>0</v>
      </c>
      <c r="J56" s="133" t="str">
        <f>IF(I66=0,"",I56/I66*100)</f>
        <v/>
      </c>
    </row>
    <row r="57" spans="1:10" ht="36.75" customHeight="1" x14ac:dyDescent="0.25">
      <c r="A57" s="122"/>
      <c r="B57" s="127" t="s">
        <v>66</v>
      </c>
      <c r="C57" s="172" t="s">
        <v>67</v>
      </c>
      <c r="D57" s="173"/>
      <c r="E57" s="173"/>
      <c r="F57" s="135" t="s">
        <v>27</v>
      </c>
      <c r="G57" s="128"/>
      <c r="H57" s="128"/>
      <c r="I57" s="128">
        <v>0</v>
      </c>
      <c r="J57" s="133" t="str">
        <f>IF(I66=0,"",I57/I66*100)</f>
        <v/>
      </c>
    </row>
    <row r="58" spans="1:10" ht="36.75" customHeight="1" x14ac:dyDescent="0.25">
      <c r="A58" s="122"/>
      <c r="B58" s="127" t="s">
        <v>68</v>
      </c>
      <c r="C58" s="172" t="s">
        <v>69</v>
      </c>
      <c r="D58" s="173"/>
      <c r="E58" s="173"/>
      <c r="F58" s="135" t="s">
        <v>27</v>
      </c>
      <c r="G58" s="128"/>
      <c r="H58" s="128"/>
      <c r="I58" s="128">
        <v>0</v>
      </c>
      <c r="J58" s="133" t="str">
        <f>IF(I66=0,"",I58/I66*100)</f>
        <v/>
      </c>
    </row>
    <row r="59" spans="1:10" ht="36.75" customHeight="1" x14ac:dyDescent="0.25">
      <c r="A59" s="122"/>
      <c r="B59" s="127" t="s">
        <v>70</v>
      </c>
      <c r="C59" s="172" t="s">
        <v>71</v>
      </c>
      <c r="D59" s="173"/>
      <c r="E59" s="173"/>
      <c r="F59" s="135" t="s">
        <v>27</v>
      </c>
      <c r="G59" s="128"/>
      <c r="H59" s="128"/>
      <c r="I59" s="128">
        <v>0</v>
      </c>
      <c r="J59" s="133" t="str">
        <f>IF(I66=0,"",I59/I66*100)</f>
        <v/>
      </c>
    </row>
    <row r="60" spans="1:10" ht="36.75" customHeight="1" x14ac:dyDescent="0.25">
      <c r="A60" s="122"/>
      <c r="B60" s="127" t="s">
        <v>72</v>
      </c>
      <c r="C60" s="172" t="s">
        <v>73</v>
      </c>
      <c r="D60" s="173"/>
      <c r="E60" s="173"/>
      <c r="F60" s="135" t="s">
        <v>27</v>
      </c>
      <c r="G60" s="128"/>
      <c r="H60" s="128"/>
      <c r="I60" s="128">
        <v>0</v>
      </c>
      <c r="J60" s="133" t="str">
        <f>IF(I66=0,"",I60/I66*100)</f>
        <v/>
      </c>
    </row>
    <row r="61" spans="1:10" ht="36.75" customHeight="1" x14ac:dyDescent="0.25">
      <c r="A61" s="122"/>
      <c r="B61" s="127" t="s">
        <v>74</v>
      </c>
      <c r="C61" s="172" t="s">
        <v>75</v>
      </c>
      <c r="D61" s="173"/>
      <c r="E61" s="173"/>
      <c r="F61" s="135" t="s">
        <v>27</v>
      </c>
      <c r="G61" s="128"/>
      <c r="H61" s="128"/>
      <c r="I61" s="128">
        <v>0</v>
      </c>
      <c r="J61" s="133" t="str">
        <f>IF(I66=0,"",I61/I66*100)</f>
        <v/>
      </c>
    </row>
    <row r="62" spans="1:10" ht="36.75" customHeight="1" x14ac:dyDescent="0.25">
      <c r="A62" s="122"/>
      <c r="B62" s="127" t="s">
        <v>76</v>
      </c>
      <c r="C62" s="172" t="s">
        <v>77</v>
      </c>
      <c r="D62" s="173"/>
      <c r="E62" s="173"/>
      <c r="F62" s="135" t="s">
        <v>27</v>
      </c>
      <c r="G62" s="128"/>
      <c r="H62" s="128"/>
      <c r="I62" s="128">
        <v>0</v>
      </c>
      <c r="J62" s="133" t="str">
        <f>IF(I66=0,"",I62/I66*100)</f>
        <v/>
      </c>
    </row>
    <row r="63" spans="1:10" ht="36.75" customHeight="1" x14ac:dyDescent="0.25">
      <c r="A63" s="122"/>
      <c r="B63" s="127" t="s">
        <v>78</v>
      </c>
      <c r="C63" s="172" t="s">
        <v>79</v>
      </c>
      <c r="D63" s="173"/>
      <c r="E63" s="173"/>
      <c r="F63" s="135" t="s">
        <v>27</v>
      </c>
      <c r="G63" s="128"/>
      <c r="H63" s="128"/>
      <c r="I63" s="128">
        <v>0</v>
      </c>
      <c r="J63" s="133" t="str">
        <f>IF(I66=0,"",I63/I66*100)</f>
        <v/>
      </c>
    </row>
    <row r="64" spans="1:10" ht="36.75" customHeight="1" x14ac:dyDescent="0.25">
      <c r="A64" s="122"/>
      <c r="B64" s="127" t="s">
        <v>80</v>
      </c>
      <c r="C64" s="172" t="s">
        <v>81</v>
      </c>
      <c r="D64" s="173"/>
      <c r="E64" s="173"/>
      <c r="F64" s="135" t="s">
        <v>28</v>
      </c>
      <c r="G64" s="128"/>
      <c r="H64" s="128"/>
      <c r="I64" s="128">
        <v>0</v>
      </c>
      <c r="J64" s="133" t="str">
        <f>IF(I66=0,"",I64/I66*100)</f>
        <v/>
      </c>
    </row>
    <row r="65" spans="1:10" ht="36.75" customHeight="1" x14ac:dyDescent="0.25">
      <c r="A65" s="122"/>
      <c r="B65" s="127" t="s">
        <v>82</v>
      </c>
      <c r="C65" s="172" t="s">
        <v>83</v>
      </c>
      <c r="D65" s="173"/>
      <c r="E65" s="173"/>
      <c r="F65" s="135" t="s">
        <v>84</v>
      </c>
      <c r="G65" s="128"/>
      <c r="H65" s="128"/>
      <c r="I65" s="128">
        <v>0</v>
      </c>
      <c r="J65" s="133" t="str">
        <f>IF(I66=0,"",I65/I66*100)</f>
        <v/>
      </c>
    </row>
    <row r="66" spans="1:10" ht="25.5" customHeight="1" x14ac:dyDescent="0.25">
      <c r="A66" s="123"/>
      <c r="B66" s="129" t="s">
        <v>1</v>
      </c>
      <c r="C66" s="130"/>
      <c r="D66" s="131"/>
      <c r="E66" s="131"/>
      <c r="F66" s="136"/>
      <c r="G66" s="132"/>
      <c r="H66" s="132"/>
      <c r="I66" s="132">
        <f>SUM(I50:I65)</f>
        <v>0</v>
      </c>
      <c r="J66" s="134">
        <f>SUM(J50:J65)</f>
        <v>0</v>
      </c>
    </row>
    <row r="67" spans="1:10" x14ac:dyDescent="0.25">
      <c r="F67" s="85"/>
      <c r="G67" s="85"/>
      <c r="H67" s="85"/>
      <c r="I67" s="85"/>
      <c r="J67" s="86"/>
    </row>
    <row r="68" spans="1:10" x14ac:dyDescent="0.25">
      <c r="F68" s="85"/>
      <c r="G68" s="85"/>
      <c r="H68" s="85"/>
      <c r="I68" s="85"/>
      <c r="J68" s="86"/>
    </row>
    <row r="69" spans="1:10" x14ac:dyDescent="0.25">
      <c r="F69" s="85"/>
      <c r="G69" s="85"/>
      <c r="H69" s="85"/>
      <c r="I69" s="85"/>
      <c r="J69" s="8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2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50:E50"/>
    <mergeCell ref="A44:J44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24" t="s">
        <v>7</v>
      </c>
      <c r="B1" s="224"/>
      <c r="C1" s="225"/>
      <c r="D1" s="224"/>
      <c r="E1" s="224"/>
      <c r="F1" s="224"/>
      <c r="G1" s="224"/>
    </row>
    <row r="2" spans="1:7" ht="24.9" customHeight="1" x14ac:dyDescent="0.25">
      <c r="A2" s="50" t="s">
        <v>8</v>
      </c>
      <c r="B2" s="49"/>
      <c r="C2" s="226"/>
      <c r="D2" s="226"/>
      <c r="E2" s="226"/>
      <c r="F2" s="226"/>
      <c r="G2" s="227"/>
    </row>
    <row r="3" spans="1:7" ht="24.9" customHeight="1" x14ac:dyDescent="0.25">
      <c r="A3" s="50" t="s">
        <v>9</v>
      </c>
      <c r="B3" s="49"/>
      <c r="C3" s="226"/>
      <c r="D3" s="226"/>
      <c r="E3" s="226"/>
      <c r="F3" s="226"/>
      <c r="G3" s="227"/>
    </row>
    <row r="4" spans="1:7" ht="24.9" customHeight="1" x14ac:dyDescent="0.25">
      <c r="A4" s="50" t="s">
        <v>10</v>
      </c>
      <c r="B4" s="49"/>
      <c r="C4" s="226"/>
      <c r="D4" s="226"/>
      <c r="E4" s="226"/>
      <c r="F4" s="226"/>
      <c r="G4" s="227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AQ5000"/>
  <sheetViews>
    <sheetView workbookViewId="0">
      <pane ySplit="7" topLeftCell="A41" activePane="bottomLeft" state="frozen"/>
      <selection pane="bottomLeft" activeCell="F58" sqref="F58"/>
    </sheetView>
  </sheetViews>
  <sheetFormatPr defaultRowHeight="13.2" outlineLevelRow="1" x14ac:dyDescent="0.25"/>
  <cols>
    <col min="1" max="1" width="3.44140625" customWidth="1"/>
    <col min="2" max="2" width="12.6640625" style="120" customWidth="1"/>
    <col min="3" max="3" width="38.33203125" style="120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12" max="12" width="0" hidden="1" customWidth="1"/>
    <col min="14" max="24" width="0" hidden="1" customWidth="1"/>
  </cols>
  <sheetData>
    <row r="1" spans="1:43" ht="15.75" customHeight="1" x14ac:dyDescent="0.3">
      <c r="A1" s="228" t="s">
        <v>7</v>
      </c>
      <c r="B1" s="228"/>
      <c r="C1" s="228"/>
      <c r="D1" s="228"/>
      <c r="E1" s="228"/>
      <c r="F1" s="228"/>
      <c r="G1" s="228"/>
      <c r="P1" t="s">
        <v>87</v>
      </c>
    </row>
    <row r="2" spans="1:43" ht="25.05" customHeight="1" x14ac:dyDescent="0.25">
      <c r="A2" s="138" t="s">
        <v>8</v>
      </c>
      <c r="B2" s="49"/>
      <c r="C2" s="229"/>
      <c r="D2" s="230"/>
      <c r="E2" s="230"/>
      <c r="F2" s="230"/>
      <c r="G2" s="231"/>
      <c r="P2" t="s">
        <v>88</v>
      </c>
    </row>
    <row r="3" spans="1:43" ht="25.05" customHeight="1" x14ac:dyDescent="0.25">
      <c r="A3" s="138" t="s">
        <v>9</v>
      </c>
      <c r="B3" s="49"/>
      <c r="C3" s="229"/>
      <c r="D3" s="230"/>
      <c r="E3" s="230"/>
      <c r="F3" s="230"/>
      <c r="G3" s="231"/>
      <c r="L3" s="120" t="s">
        <v>88</v>
      </c>
      <c r="P3" t="s">
        <v>89</v>
      </c>
    </row>
    <row r="4" spans="1:43" ht="25.05" customHeight="1" x14ac:dyDescent="0.25">
      <c r="A4" s="139" t="s">
        <v>10</v>
      </c>
      <c r="B4" s="140"/>
      <c r="C4" s="232" t="s">
        <v>42</v>
      </c>
      <c r="D4" s="233"/>
      <c r="E4" s="233"/>
      <c r="F4" s="233"/>
      <c r="G4" s="234"/>
      <c r="P4" t="s">
        <v>90</v>
      </c>
    </row>
    <row r="5" spans="1:43" x14ac:dyDescent="0.25">
      <c r="D5" s="10"/>
    </row>
    <row r="6" spans="1:43" x14ac:dyDescent="0.25">
      <c r="A6" s="142" t="s">
        <v>91</v>
      </c>
      <c r="B6" s="144" t="s">
        <v>92</v>
      </c>
      <c r="C6" s="144" t="s">
        <v>93</v>
      </c>
      <c r="D6" s="143" t="s">
        <v>94</v>
      </c>
      <c r="E6" s="142" t="s">
        <v>95</v>
      </c>
      <c r="F6" s="141" t="s">
        <v>96</v>
      </c>
      <c r="G6" s="142" t="s">
        <v>31</v>
      </c>
    </row>
    <row r="7" spans="1:43" hidden="1" x14ac:dyDescent="0.25">
      <c r="A7" s="3"/>
      <c r="B7" s="4"/>
      <c r="C7" s="4"/>
      <c r="D7" s="6"/>
      <c r="E7" s="146"/>
      <c r="F7" s="147"/>
      <c r="G7" s="147"/>
    </row>
    <row r="8" spans="1:43" x14ac:dyDescent="0.25">
      <c r="A8" s="148" t="s">
        <v>98</v>
      </c>
      <c r="B8" s="149" t="s">
        <v>52</v>
      </c>
      <c r="C8" s="166" t="s">
        <v>53</v>
      </c>
      <c r="D8" s="150"/>
      <c r="E8" s="151"/>
      <c r="F8" s="152"/>
      <c r="G8" s="153">
        <f>SUMIF(P9:P10,"&lt;&gt;NOR",G9:G10)</f>
        <v>0</v>
      </c>
      <c r="P8" t="s">
        <v>99</v>
      </c>
    </row>
    <row r="9" spans="1:43" outlineLevel="1" x14ac:dyDescent="0.25">
      <c r="A9" s="160">
        <v>1</v>
      </c>
      <c r="B9" s="161" t="s">
        <v>100</v>
      </c>
      <c r="C9" s="167" t="s">
        <v>101</v>
      </c>
      <c r="D9" s="162" t="s">
        <v>102</v>
      </c>
      <c r="E9" s="163">
        <v>112.8</v>
      </c>
      <c r="F9" s="164">
        <v>0</v>
      </c>
      <c r="G9" s="165">
        <f>ROUND(E9*F9,2)</f>
        <v>0</v>
      </c>
      <c r="H9" s="145"/>
      <c r="I9" s="145"/>
      <c r="J9" s="145"/>
      <c r="K9" s="145"/>
      <c r="L9" s="145"/>
      <c r="M9" s="145"/>
      <c r="N9" s="145"/>
      <c r="O9" s="145"/>
      <c r="P9" s="145" t="s">
        <v>103</v>
      </c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</row>
    <row r="10" spans="1:43" outlineLevel="1" x14ac:dyDescent="0.25">
      <c r="A10" s="160">
        <v>2</v>
      </c>
      <c r="B10" s="161" t="s">
        <v>104</v>
      </c>
      <c r="C10" s="167" t="s">
        <v>105</v>
      </c>
      <c r="D10" s="162" t="s">
        <v>102</v>
      </c>
      <c r="E10" s="163">
        <v>112.8</v>
      </c>
      <c r="F10" s="164">
        <v>0</v>
      </c>
      <c r="G10" s="165">
        <f>ROUND(E10*F10,2)</f>
        <v>0</v>
      </c>
      <c r="H10" s="145"/>
      <c r="I10" s="145"/>
      <c r="J10" s="145"/>
      <c r="K10" s="145"/>
      <c r="L10" s="145"/>
      <c r="M10" s="145"/>
      <c r="N10" s="145"/>
      <c r="O10" s="145"/>
      <c r="P10" s="145" t="s">
        <v>103</v>
      </c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</row>
    <row r="11" spans="1:43" x14ac:dyDescent="0.25">
      <c r="A11" s="148" t="s">
        <v>98</v>
      </c>
      <c r="B11" s="149" t="s">
        <v>54</v>
      </c>
      <c r="C11" s="166" t="s">
        <v>55</v>
      </c>
      <c r="D11" s="150"/>
      <c r="E11" s="151"/>
      <c r="F11" s="152"/>
      <c r="G11" s="153">
        <f>SUMIF(P12:P12,"&lt;&gt;NOR",G12:G12)</f>
        <v>0</v>
      </c>
      <c r="P11" t="s">
        <v>99</v>
      </c>
    </row>
    <row r="12" spans="1:43" outlineLevel="1" x14ac:dyDescent="0.25">
      <c r="A12" s="160">
        <v>3</v>
      </c>
      <c r="B12" s="161" t="s">
        <v>106</v>
      </c>
      <c r="C12" s="167" t="s">
        <v>107</v>
      </c>
      <c r="D12" s="162" t="s">
        <v>102</v>
      </c>
      <c r="E12" s="163">
        <v>50</v>
      </c>
      <c r="F12" s="164">
        <v>0</v>
      </c>
      <c r="G12" s="165">
        <f>ROUND(E12*F12,2)</f>
        <v>0</v>
      </c>
      <c r="H12" s="145"/>
      <c r="I12" s="145"/>
      <c r="J12" s="145"/>
      <c r="K12" s="145"/>
      <c r="L12" s="145"/>
      <c r="M12" s="145"/>
      <c r="N12" s="145"/>
      <c r="O12" s="145"/>
      <c r="P12" s="145" t="s">
        <v>103</v>
      </c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</row>
    <row r="13" spans="1:43" ht="26.4" x14ac:dyDescent="0.25">
      <c r="A13" s="148" t="s">
        <v>98</v>
      </c>
      <c r="B13" s="149" t="s">
        <v>56</v>
      </c>
      <c r="C13" s="166" t="s">
        <v>57</v>
      </c>
      <c r="D13" s="150"/>
      <c r="E13" s="151"/>
      <c r="F13" s="152"/>
      <c r="G13" s="153">
        <f>SUMIF(P14:P14,"&lt;&gt;NOR",G14:G14)</f>
        <v>0</v>
      </c>
      <c r="P13" t="s">
        <v>99</v>
      </c>
    </row>
    <row r="14" spans="1:43" outlineLevel="1" x14ac:dyDescent="0.25">
      <c r="A14" s="160">
        <v>4</v>
      </c>
      <c r="B14" s="161" t="s">
        <v>108</v>
      </c>
      <c r="C14" s="167" t="s">
        <v>109</v>
      </c>
      <c r="D14" s="162" t="s">
        <v>102</v>
      </c>
      <c r="E14" s="163">
        <v>100</v>
      </c>
      <c r="F14" s="164">
        <v>0</v>
      </c>
      <c r="G14" s="165">
        <f>ROUND(E14*F14,2)</f>
        <v>0</v>
      </c>
      <c r="H14" s="145"/>
      <c r="I14" s="145"/>
      <c r="J14" s="145"/>
      <c r="K14" s="145"/>
      <c r="L14" s="145"/>
      <c r="M14" s="145"/>
      <c r="N14" s="145"/>
      <c r="O14" s="145"/>
      <c r="P14" s="145" t="s">
        <v>103</v>
      </c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</row>
    <row r="15" spans="1:43" x14ac:dyDescent="0.25">
      <c r="A15" s="148" t="s">
        <v>98</v>
      </c>
      <c r="B15" s="149" t="s">
        <v>58</v>
      </c>
      <c r="C15" s="166" t="s">
        <v>59</v>
      </c>
      <c r="D15" s="150"/>
      <c r="E15" s="151"/>
      <c r="F15" s="152"/>
      <c r="G15" s="153">
        <f>SUMIF(P16:P18,"&lt;&gt;NOR",G16:G18)</f>
        <v>0</v>
      </c>
      <c r="P15" t="s">
        <v>99</v>
      </c>
    </row>
    <row r="16" spans="1:43" outlineLevel="1" x14ac:dyDescent="0.25">
      <c r="A16" s="160">
        <v>5</v>
      </c>
      <c r="B16" s="161" t="s">
        <v>110</v>
      </c>
      <c r="C16" s="167" t="s">
        <v>111</v>
      </c>
      <c r="D16" s="162" t="s">
        <v>102</v>
      </c>
      <c r="E16" s="163">
        <v>48.75</v>
      </c>
      <c r="F16" s="164">
        <v>0</v>
      </c>
      <c r="G16" s="165">
        <f>ROUND(E16*F16,2)</f>
        <v>0</v>
      </c>
      <c r="H16" s="145"/>
      <c r="I16" s="145"/>
      <c r="J16" s="145"/>
      <c r="K16" s="145"/>
      <c r="L16" s="145"/>
      <c r="M16" s="145"/>
      <c r="N16" s="145"/>
      <c r="O16" s="145"/>
      <c r="P16" s="145" t="s">
        <v>103</v>
      </c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</row>
    <row r="17" spans="1:43" outlineLevel="1" x14ac:dyDescent="0.25">
      <c r="A17" s="160">
        <v>6</v>
      </c>
      <c r="B17" s="161" t="s">
        <v>112</v>
      </c>
      <c r="C17" s="167" t="s">
        <v>113</v>
      </c>
      <c r="D17" s="162" t="s">
        <v>102</v>
      </c>
      <c r="E17" s="163">
        <v>376.2</v>
      </c>
      <c r="F17" s="164">
        <v>0</v>
      </c>
      <c r="G17" s="165">
        <f>ROUND(E17*F17,2)</f>
        <v>0</v>
      </c>
      <c r="H17" s="145"/>
      <c r="I17" s="145"/>
      <c r="J17" s="145"/>
      <c r="K17" s="145"/>
      <c r="L17" s="145"/>
      <c r="M17" s="145"/>
      <c r="N17" s="145"/>
      <c r="O17" s="145"/>
      <c r="P17" s="145" t="s">
        <v>103</v>
      </c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</row>
    <row r="18" spans="1:43" outlineLevel="1" x14ac:dyDescent="0.25">
      <c r="A18" s="160">
        <v>7</v>
      </c>
      <c r="B18" s="161" t="s">
        <v>114</v>
      </c>
      <c r="C18" s="167" t="s">
        <v>115</v>
      </c>
      <c r="D18" s="162" t="s">
        <v>102</v>
      </c>
      <c r="E18" s="163">
        <v>6</v>
      </c>
      <c r="F18" s="164">
        <v>0</v>
      </c>
      <c r="G18" s="165">
        <f>ROUND(E18*F18,2)</f>
        <v>0</v>
      </c>
      <c r="H18" s="145"/>
      <c r="I18" s="145"/>
      <c r="J18" s="145"/>
      <c r="K18" s="145"/>
      <c r="L18" s="145"/>
      <c r="M18" s="145"/>
      <c r="N18" s="145"/>
      <c r="O18" s="145"/>
      <c r="P18" s="145" t="s">
        <v>103</v>
      </c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</row>
    <row r="19" spans="1:43" x14ac:dyDescent="0.25">
      <c r="A19" s="148" t="s">
        <v>98</v>
      </c>
      <c r="B19" s="149" t="s">
        <v>60</v>
      </c>
      <c r="C19" s="166" t="s">
        <v>61</v>
      </c>
      <c r="D19" s="150"/>
      <c r="E19" s="151"/>
      <c r="F19" s="152"/>
      <c r="G19" s="153">
        <f>SUMIF(P20:P20,"&lt;&gt;NOR",G20:G20)</f>
        <v>0</v>
      </c>
      <c r="P19" t="s">
        <v>99</v>
      </c>
    </row>
    <row r="20" spans="1:43" outlineLevel="1" x14ac:dyDescent="0.25">
      <c r="A20" s="160">
        <v>8</v>
      </c>
      <c r="B20" s="161" t="s">
        <v>116</v>
      </c>
      <c r="C20" s="167" t="s">
        <v>117</v>
      </c>
      <c r="D20" s="162" t="s">
        <v>118</v>
      </c>
      <c r="E20" s="163">
        <v>4.1137699999999997</v>
      </c>
      <c r="F20" s="164">
        <v>0</v>
      </c>
      <c r="G20" s="165">
        <f>ROUND(E20*F20,2)</f>
        <v>0</v>
      </c>
      <c r="H20" s="145"/>
      <c r="I20" s="145"/>
      <c r="J20" s="145"/>
      <c r="K20" s="145"/>
      <c r="L20" s="145"/>
      <c r="M20" s="145"/>
      <c r="N20" s="145"/>
      <c r="O20" s="145"/>
      <c r="P20" s="145" t="s">
        <v>119</v>
      </c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</row>
    <row r="21" spans="1:43" x14ac:dyDescent="0.25">
      <c r="A21" s="148" t="s">
        <v>98</v>
      </c>
      <c r="B21" s="149" t="s">
        <v>62</v>
      </c>
      <c r="C21" s="166" t="s">
        <v>63</v>
      </c>
      <c r="D21" s="150"/>
      <c r="E21" s="151"/>
      <c r="F21" s="152"/>
      <c r="G21" s="153">
        <f>SUMIF(P22:P22,"&lt;&gt;NOR",G22:G22)</f>
        <v>0</v>
      </c>
      <c r="P21" t="s">
        <v>99</v>
      </c>
    </row>
    <row r="22" spans="1:43" outlineLevel="1" x14ac:dyDescent="0.25">
      <c r="A22" s="160">
        <v>9</v>
      </c>
      <c r="B22" s="161" t="s">
        <v>120</v>
      </c>
      <c r="C22" s="167" t="s">
        <v>121</v>
      </c>
      <c r="D22" s="162" t="s">
        <v>122</v>
      </c>
      <c r="E22" s="163">
        <v>1</v>
      </c>
      <c r="F22" s="164">
        <v>0</v>
      </c>
      <c r="G22" s="165">
        <f>ROUND(E22*F22,2)</f>
        <v>0</v>
      </c>
      <c r="H22" s="145"/>
      <c r="I22" s="145"/>
      <c r="J22" s="145"/>
      <c r="K22" s="145"/>
      <c r="L22" s="145"/>
      <c r="M22" s="145"/>
      <c r="N22" s="145"/>
      <c r="O22" s="145"/>
      <c r="P22" s="145" t="s">
        <v>123</v>
      </c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</row>
    <row r="23" spans="1:43" x14ac:dyDescent="0.25">
      <c r="A23" s="148" t="s">
        <v>98</v>
      </c>
      <c r="B23" s="149" t="s">
        <v>64</v>
      </c>
      <c r="C23" s="166" t="s">
        <v>65</v>
      </c>
      <c r="D23" s="150"/>
      <c r="E23" s="151"/>
      <c r="F23" s="152"/>
      <c r="G23" s="153">
        <f>SUMIF(P24:P28,"&lt;&gt;NOR",G24:G28)</f>
        <v>0</v>
      </c>
      <c r="P23" t="s">
        <v>99</v>
      </c>
    </row>
    <row r="24" spans="1:43" outlineLevel="1" x14ac:dyDescent="0.25">
      <c r="A24" s="160">
        <v>10</v>
      </c>
      <c r="B24" s="161" t="s">
        <v>124</v>
      </c>
      <c r="C24" s="167" t="s">
        <v>125</v>
      </c>
      <c r="D24" s="162" t="s">
        <v>126</v>
      </c>
      <c r="E24" s="163">
        <v>5</v>
      </c>
      <c r="F24" s="164">
        <v>0</v>
      </c>
      <c r="G24" s="165">
        <f>ROUND(E24*F24,2)</f>
        <v>0</v>
      </c>
      <c r="H24" s="145"/>
      <c r="I24" s="145"/>
      <c r="J24" s="145"/>
      <c r="K24" s="145"/>
      <c r="L24" s="145"/>
      <c r="M24" s="145"/>
      <c r="N24" s="145"/>
      <c r="O24" s="145"/>
      <c r="P24" s="145" t="s">
        <v>103</v>
      </c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</row>
    <row r="25" spans="1:43" outlineLevel="1" x14ac:dyDescent="0.25">
      <c r="A25" s="160">
        <v>11</v>
      </c>
      <c r="B25" s="161" t="s">
        <v>127</v>
      </c>
      <c r="C25" s="167" t="s">
        <v>128</v>
      </c>
      <c r="D25" s="162" t="s">
        <v>126</v>
      </c>
      <c r="E25" s="163">
        <v>5</v>
      </c>
      <c r="F25" s="164">
        <v>0</v>
      </c>
      <c r="G25" s="165">
        <f>ROUND(E25*F25,2)</f>
        <v>0</v>
      </c>
      <c r="H25" s="145"/>
      <c r="I25" s="145"/>
      <c r="J25" s="145"/>
      <c r="K25" s="145"/>
      <c r="L25" s="145"/>
      <c r="M25" s="145"/>
      <c r="N25" s="145"/>
      <c r="O25" s="145"/>
      <c r="P25" s="145" t="s">
        <v>103</v>
      </c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</row>
    <row r="26" spans="1:43" outlineLevel="1" x14ac:dyDescent="0.25">
      <c r="A26" s="160">
        <v>12</v>
      </c>
      <c r="B26" s="161" t="s">
        <v>129</v>
      </c>
      <c r="C26" s="167" t="s">
        <v>130</v>
      </c>
      <c r="D26" s="162" t="s">
        <v>118</v>
      </c>
      <c r="E26" s="163">
        <v>1.8374999999999999</v>
      </c>
      <c r="F26" s="164">
        <v>0</v>
      </c>
      <c r="G26" s="165">
        <f>ROUND(E26*F26,2)</f>
        <v>0</v>
      </c>
      <c r="H26" s="145"/>
      <c r="I26" s="145"/>
      <c r="J26" s="145"/>
      <c r="K26" s="145"/>
      <c r="L26" s="145"/>
      <c r="M26" s="145"/>
      <c r="N26" s="145"/>
      <c r="O26" s="145"/>
      <c r="P26" s="145" t="s">
        <v>103</v>
      </c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</row>
    <row r="27" spans="1:43" outlineLevel="1" x14ac:dyDescent="0.25">
      <c r="A27" s="160">
        <v>13</v>
      </c>
      <c r="B27" s="161" t="s">
        <v>131</v>
      </c>
      <c r="C27" s="167" t="s">
        <v>132</v>
      </c>
      <c r="D27" s="162" t="s">
        <v>126</v>
      </c>
      <c r="E27" s="163">
        <v>5</v>
      </c>
      <c r="F27" s="164">
        <v>0</v>
      </c>
      <c r="G27" s="165">
        <f>ROUND(E27*F27,2)</f>
        <v>0</v>
      </c>
      <c r="H27" s="145"/>
      <c r="I27" s="145"/>
      <c r="J27" s="145"/>
      <c r="K27" s="145"/>
      <c r="L27" s="145"/>
      <c r="M27" s="145"/>
      <c r="N27" s="145"/>
      <c r="O27" s="145"/>
      <c r="P27" s="145" t="s">
        <v>133</v>
      </c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</row>
    <row r="28" spans="1:43" outlineLevel="1" x14ac:dyDescent="0.25">
      <c r="A28" s="160">
        <v>14</v>
      </c>
      <c r="B28" s="161" t="s">
        <v>134</v>
      </c>
      <c r="C28" s="167" t="s">
        <v>135</v>
      </c>
      <c r="D28" s="162" t="s">
        <v>126</v>
      </c>
      <c r="E28" s="163">
        <v>5</v>
      </c>
      <c r="F28" s="164">
        <v>0</v>
      </c>
      <c r="G28" s="165">
        <f>ROUND(E28*F28,2)</f>
        <v>0</v>
      </c>
      <c r="H28" s="145"/>
      <c r="I28" s="145"/>
      <c r="J28" s="145"/>
      <c r="K28" s="145"/>
      <c r="L28" s="145"/>
      <c r="M28" s="145"/>
      <c r="N28" s="145"/>
      <c r="O28" s="145"/>
      <c r="P28" s="145" t="s">
        <v>133</v>
      </c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</row>
    <row r="29" spans="1:43" x14ac:dyDescent="0.25">
      <c r="A29" s="148" t="s">
        <v>98</v>
      </c>
      <c r="B29" s="149" t="s">
        <v>66</v>
      </c>
      <c r="C29" s="166" t="s">
        <v>67</v>
      </c>
      <c r="D29" s="150"/>
      <c r="E29" s="151"/>
      <c r="F29" s="152"/>
      <c r="G29" s="153">
        <f>SUMIF(P30:P32,"&lt;&gt;NOR",G30:G32)</f>
        <v>0</v>
      </c>
      <c r="P29" t="s">
        <v>99</v>
      </c>
    </row>
    <row r="30" spans="1:43" outlineLevel="1" x14ac:dyDescent="0.25">
      <c r="A30" s="160">
        <v>15</v>
      </c>
      <c r="B30" s="161" t="s">
        <v>136</v>
      </c>
      <c r="C30" s="167" t="s">
        <v>137</v>
      </c>
      <c r="D30" s="162" t="s">
        <v>102</v>
      </c>
      <c r="E30" s="163">
        <v>3</v>
      </c>
      <c r="F30" s="164">
        <v>0</v>
      </c>
      <c r="G30" s="165">
        <f>ROUND(E30*F30,2)</f>
        <v>0</v>
      </c>
      <c r="H30" s="145"/>
      <c r="I30" s="145"/>
      <c r="J30" s="145"/>
      <c r="K30" s="145"/>
      <c r="L30" s="145"/>
      <c r="M30" s="145"/>
      <c r="N30" s="145"/>
      <c r="O30" s="145"/>
      <c r="P30" s="145" t="s">
        <v>103</v>
      </c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</row>
    <row r="31" spans="1:43" ht="20.399999999999999" outlineLevel="1" x14ac:dyDescent="0.25">
      <c r="A31" s="160">
        <v>16</v>
      </c>
      <c r="B31" s="161" t="s">
        <v>138</v>
      </c>
      <c r="C31" s="167" t="s">
        <v>139</v>
      </c>
      <c r="D31" s="162" t="s">
        <v>102</v>
      </c>
      <c r="E31" s="163">
        <v>9</v>
      </c>
      <c r="F31" s="164">
        <v>0</v>
      </c>
      <c r="G31" s="165">
        <f>ROUND(E31*F31,2)</f>
        <v>0</v>
      </c>
      <c r="H31" s="145"/>
      <c r="I31" s="145"/>
      <c r="J31" s="145"/>
      <c r="K31" s="145"/>
      <c r="L31" s="145"/>
      <c r="M31" s="145"/>
      <c r="N31" s="145"/>
      <c r="O31" s="145"/>
      <c r="P31" s="145" t="s">
        <v>103</v>
      </c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</row>
    <row r="32" spans="1:43" outlineLevel="1" x14ac:dyDescent="0.25">
      <c r="A32" s="160">
        <v>17</v>
      </c>
      <c r="B32" s="161" t="s">
        <v>140</v>
      </c>
      <c r="C32" s="167" t="s">
        <v>141</v>
      </c>
      <c r="D32" s="162" t="s">
        <v>102</v>
      </c>
      <c r="E32" s="163">
        <v>5</v>
      </c>
      <c r="F32" s="164">
        <v>0</v>
      </c>
      <c r="G32" s="165">
        <f>ROUND(E32*F32,2)</f>
        <v>0</v>
      </c>
      <c r="H32" s="145"/>
      <c r="I32" s="145"/>
      <c r="J32" s="145"/>
      <c r="K32" s="145"/>
      <c r="L32" s="145"/>
      <c r="M32" s="145"/>
      <c r="N32" s="145"/>
      <c r="O32" s="145"/>
      <c r="P32" s="145" t="s">
        <v>133</v>
      </c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</row>
    <row r="33" spans="1:43" x14ac:dyDescent="0.25">
      <c r="A33" s="148" t="s">
        <v>98</v>
      </c>
      <c r="B33" s="149" t="s">
        <v>68</v>
      </c>
      <c r="C33" s="166" t="s">
        <v>69</v>
      </c>
      <c r="D33" s="150"/>
      <c r="E33" s="151"/>
      <c r="F33" s="152"/>
      <c r="G33" s="153">
        <f>SUMIF(P34:P35,"&lt;&gt;NOR",G34:G35)</f>
        <v>0</v>
      </c>
      <c r="P33" t="s">
        <v>99</v>
      </c>
    </row>
    <row r="34" spans="1:43" outlineLevel="1" x14ac:dyDescent="0.25">
      <c r="A34" s="160">
        <v>18</v>
      </c>
      <c r="B34" s="161" t="s">
        <v>142</v>
      </c>
      <c r="C34" s="167" t="s">
        <v>143</v>
      </c>
      <c r="D34" s="162" t="s">
        <v>144</v>
      </c>
      <c r="E34" s="163">
        <v>18</v>
      </c>
      <c r="F34" s="164">
        <v>0</v>
      </c>
      <c r="G34" s="165">
        <f>ROUND(E34*F34,2)</f>
        <v>0</v>
      </c>
      <c r="H34" s="145"/>
      <c r="I34" s="145"/>
      <c r="J34" s="145"/>
      <c r="K34" s="145"/>
      <c r="L34" s="145"/>
      <c r="M34" s="145"/>
      <c r="N34" s="145"/>
      <c r="O34" s="145"/>
      <c r="P34" s="145" t="s">
        <v>103</v>
      </c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</row>
    <row r="35" spans="1:43" outlineLevel="1" x14ac:dyDescent="0.25">
      <c r="A35" s="160">
        <v>19</v>
      </c>
      <c r="B35" s="161" t="s">
        <v>145</v>
      </c>
      <c r="C35" s="167" t="s">
        <v>146</v>
      </c>
      <c r="D35" s="162" t="s">
        <v>144</v>
      </c>
      <c r="E35" s="163">
        <v>20</v>
      </c>
      <c r="F35" s="164">
        <v>0</v>
      </c>
      <c r="G35" s="165">
        <f>ROUND(E35*F35,2)</f>
        <v>0</v>
      </c>
      <c r="H35" s="145"/>
      <c r="I35" s="145"/>
      <c r="J35" s="145"/>
      <c r="K35" s="145"/>
      <c r="L35" s="145"/>
      <c r="M35" s="145"/>
      <c r="N35" s="145"/>
      <c r="O35" s="145"/>
      <c r="P35" s="145" t="s">
        <v>133</v>
      </c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</row>
    <row r="36" spans="1:43" x14ac:dyDescent="0.25">
      <c r="A36" s="148" t="s">
        <v>98</v>
      </c>
      <c r="B36" s="149" t="s">
        <v>70</v>
      </c>
      <c r="C36" s="166" t="s">
        <v>71</v>
      </c>
      <c r="D36" s="150"/>
      <c r="E36" s="151"/>
      <c r="F36" s="152"/>
      <c r="G36" s="153">
        <f>SUMIF(P37:P37,"&lt;&gt;NOR",G37:G37)</f>
        <v>0</v>
      </c>
      <c r="P36" t="s">
        <v>99</v>
      </c>
    </row>
    <row r="37" spans="1:43" ht="20.399999999999999" outlineLevel="1" x14ac:dyDescent="0.25">
      <c r="A37" s="160">
        <v>20</v>
      </c>
      <c r="B37" s="161" t="s">
        <v>147</v>
      </c>
      <c r="C37" s="167" t="s">
        <v>148</v>
      </c>
      <c r="D37" s="162" t="s">
        <v>102</v>
      </c>
      <c r="E37" s="163">
        <v>69</v>
      </c>
      <c r="F37" s="164">
        <v>0</v>
      </c>
      <c r="G37" s="165">
        <f>ROUND(E37*F37,2)</f>
        <v>0</v>
      </c>
      <c r="H37" s="145"/>
      <c r="I37" s="145"/>
      <c r="J37" s="145"/>
      <c r="K37" s="145"/>
      <c r="L37" s="145"/>
      <c r="M37" s="145"/>
      <c r="N37" s="145"/>
      <c r="O37" s="145"/>
      <c r="P37" s="145" t="s">
        <v>103</v>
      </c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</row>
    <row r="38" spans="1:43" x14ac:dyDescent="0.25">
      <c r="A38" s="148" t="s">
        <v>98</v>
      </c>
      <c r="B38" s="149" t="s">
        <v>72</v>
      </c>
      <c r="C38" s="166" t="s">
        <v>73</v>
      </c>
      <c r="D38" s="150"/>
      <c r="E38" s="151"/>
      <c r="F38" s="152"/>
      <c r="G38" s="153">
        <f>SUMIF(P39:P39,"&lt;&gt;NOR",G39:G39)</f>
        <v>0</v>
      </c>
      <c r="P38" t="s">
        <v>99</v>
      </c>
    </row>
    <row r="39" spans="1:43" outlineLevel="1" x14ac:dyDescent="0.25">
      <c r="A39" s="160">
        <v>21</v>
      </c>
      <c r="B39" s="161" t="s">
        <v>149</v>
      </c>
      <c r="C39" s="167" t="s">
        <v>150</v>
      </c>
      <c r="D39" s="162" t="s">
        <v>102</v>
      </c>
      <c r="E39" s="163">
        <v>69</v>
      </c>
      <c r="F39" s="164">
        <v>0</v>
      </c>
      <c r="G39" s="165">
        <f>ROUND(E39*F39,2)</f>
        <v>0</v>
      </c>
      <c r="H39" s="145"/>
      <c r="I39" s="145"/>
      <c r="J39" s="145"/>
      <c r="K39" s="145"/>
      <c r="L39" s="145"/>
      <c r="M39" s="145"/>
      <c r="N39" s="145"/>
      <c r="O39" s="145"/>
      <c r="P39" s="145" t="s">
        <v>103</v>
      </c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</row>
    <row r="40" spans="1:43" x14ac:dyDescent="0.25">
      <c r="A40" s="148" t="s">
        <v>98</v>
      </c>
      <c r="B40" s="149" t="s">
        <v>74</v>
      </c>
      <c r="C40" s="166" t="s">
        <v>75</v>
      </c>
      <c r="D40" s="150"/>
      <c r="E40" s="151"/>
      <c r="F40" s="152"/>
      <c r="G40" s="153">
        <f>SUMIF(P41:P42,"&lt;&gt;NOR",G41:G42)</f>
        <v>0</v>
      </c>
      <c r="P40" t="s">
        <v>99</v>
      </c>
    </row>
    <row r="41" spans="1:43" ht="20.399999999999999" outlineLevel="1" x14ac:dyDescent="0.25">
      <c r="A41" s="160">
        <v>22</v>
      </c>
      <c r="B41" s="161" t="s">
        <v>151</v>
      </c>
      <c r="C41" s="167" t="s">
        <v>152</v>
      </c>
      <c r="D41" s="162" t="s">
        <v>102</v>
      </c>
      <c r="E41" s="163">
        <v>6</v>
      </c>
      <c r="F41" s="164">
        <v>0</v>
      </c>
      <c r="G41" s="165">
        <f>ROUND(E41*F41,2)</f>
        <v>0</v>
      </c>
      <c r="H41" s="145"/>
      <c r="I41" s="145"/>
      <c r="J41" s="145"/>
      <c r="K41" s="145"/>
      <c r="L41" s="145"/>
      <c r="M41" s="145"/>
      <c r="N41" s="145"/>
      <c r="O41" s="145"/>
      <c r="P41" s="145" t="s">
        <v>103</v>
      </c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</row>
    <row r="42" spans="1:43" outlineLevel="1" x14ac:dyDescent="0.25">
      <c r="A42" s="160">
        <v>23</v>
      </c>
      <c r="B42" s="161" t="s">
        <v>153</v>
      </c>
      <c r="C42" s="167" t="s">
        <v>154</v>
      </c>
      <c r="D42" s="162" t="s">
        <v>102</v>
      </c>
      <c r="E42" s="163">
        <v>8</v>
      </c>
      <c r="F42" s="164">
        <v>0</v>
      </c>
      <c r="G42" s="165">
        <f>ROUND(E42*F42,2)</f>
        <v>0</v>
      </c>
      <c r="H42" s="145"/>
      <c r="I42" s="145"/>
      <c r="J42" s="145"/>
      <c r="K42" s="145"/>
      <c r="L42" s="145"/>
      <c r="M42" s="145"/>
      <c r="N42" s="145"/>
      <c r="O42" s="145"/>
      <c r="P42" s="145" t="s">
        <v>133</v>
      </c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</row>
    <row r="43" spans="1:43" x14ac:dyDescent="0.25">
      <c r="A43" s="148" t="s">
        <v>98</v>
      </c>
      <c r="B43" s="149" t="s">
        <v>76</v>
      </c>
      <c r="C43" s="166" t="s">
        <v>77</v>
      </c>
      <c r="D43" s="150"/>
      <c r="E43" s="151"/>
      <c r="F43" s="152"/>
      <c r="G43" s="153">
        <f>SUMIF(P44:P46,"&lt;&gt;NOR",G44:G46)</f>
        <v>0</v>
      </c>
      <c r="P43" t="s">
        <v>99</v>
      </c>
    </row>
    <row r="44" spans="1:43" outlineLevel="1" x14ac:dyDescent="0.25">
      <c r="A44" s="160">
        <v>24</v>
      </c>
      <c r="B44" s="161" t="s">
        <v>155</v>
      </c>
      <c r="C44" s="167" t="s">
        <v>156</v>
      </c>
      <c r="D44" s="162" t="s">
        <v>157</v>
      </c>
      <c r="E44" s="163">
        <v>1</v>
      </c>
      <c r="F44" s="164">
        <v>0</v>
      </c>
      <c r="G44" s="165">
        <f>ROUND(E44*F44,2)</f>
        <v>0</v>
      </c>
      <c r="H44" s="145"/>
      <c r="I44" s="145"/>
      <c r="J44" s="145"/>
      <c r="K44" s="145"/>
      <c r="L44" s="145"/>
      <c r="M44" s="145"/>
      <c r="N44" s="145"/>
      <c r="O44" s="145"/>
      <c r="P44" s="145" t="s">
        <v>103</v>
      </c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</row>
    <row r="45" spans="1:43" outlineLevel="1" x14ac:dyDescent="0.25">
      <c r="A45" s="160">
        <v>25</v>
      </c>
      <c r="B45" s="161" t="s">
        <v>158</v>
      </c>
      <c r="C45" s="167" t="s">
        <v>159</v>
      </c>
      <c r="D45" s="162" t="s">
        <v>126</v>
      </c>
      <c r="E45" s="163">
        <v>7</v>
      </c>
      <c r="F45" s="164">
        <v>0</v>
      </c>
      <c r="G45" s="165">
        <f>ROUND(E45*F45,2)</f>
        <v>0</v>
      </c>
      <c r="H45" s="145"/>
      <c r="I45" s="145"/>
      <c r="J45" s="145"/>
      <c r="K45" s="145"/>
      <c r="L45" s="145"/>
      <c r="M45" s="145"/>
      <c r="N45" s="145"/>
      <c r="O45" s="145"/>
      <c r="P45" s="145" t="s">
        <v>103</v>
      </c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</row>
    <row r="46" spans="1:43" outlineLevel="1" x14ac:dyDescent="0.25">
      <c r="A46" s="160">
        <v>26</v>
      </c>
      <c r="B46" s="161" t="s">
        <v>160</v>
      </c>
      <c r="C46" s="167" t="s">
        <v>161</v>
      </c>
      <c r="D46" s="162" t="s">
        <v>157</v>
      </c>
      <c r="E46" s="163">
        <v>1</v>
      </c>
      <c r="F46" s="164">
        <v>0</v>
      </c>
      <c r="G46" s="165">
        <f>ROUND(E46*F46,2)</f>
        <v>0</v>
      </c>
      <c r="H46" s="145"/>
      <c r="I46" s="145"/>
      <c r="J46" s="145"/>
      <c r="K46" s="145"/>
      <c r="L46" s="145"/>
      <c r="M46" s="145"/>
      <c r="N46" s="145"/>
      <c r="O46" s="145"/>
      <c r="P46" s="145" t="s">
        <v>103</v>
      </c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</row>
    <row r="47" spans="1:43" x14ac:dyDescent="0.25">
      <c r="A47" s="148" t="s">
        <v>98</v>
      </c>
      <c r="B47" s="149" t="s">
        <v>78</v>
      </c>
      <c r="C47" s="166" t="s">
        <v>79</v>
      </c>
      <c r="D47" s="150"/>
      <c r="E47" s="151"/>
      <c r="F47" s="152"/>
      <c r="G47" s="153">
        <f>SUMIF(P48:P49,"&lt;&gt;NOR",G48:G49)</f>
        <v>0</v>
      </c>
      <c r="P47" t="s">
        <v>99</v>
      </c>
    </row>
    <row r="48" spans="1:43" outlineLevel="1" x14ac:dyDescent="0.25">
      <c r="A48" s="160">
        <v>27</v>
      </c>
      <c r="B48" s="161" t="s">
        <v>162</v>
      </c>
      <c r="C48" s="167" t="s">
        <v>163</v>
      </c>
      <c r="D48" s="162" t="s">
        <v>102</v>
      </c>
      <c r="E48" s="163">
        <v>402.65</v>
      </c>
      <c r="F48" s="164">
        <v>0</v>
      </c>
      <c r="G48" s="165">
        <f>ROUND(E48*F48,2)</f>
        <v>0</v>
      </c>
      <c r="H48" s="145"/>
      <c r="I48" s="145"/>
      <c r="J48" s="145"/>
      <c r="K48" s="145"/>
      <c r="L48" s="145"/>
      <c r="M48" s="145"/>
      <c r="N48" s="145"/>
      <c r="O48" s="145"/>
      <c r="P48" s="145" t="s">
        <v>103</v>
      </c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</row>
    <row r="49" spans="1:43" outlineLevel="1" x14ac:dyDescent="0.25">
      <c r="A49" s="160">
        <v>28</v>
      </c>
      <c r="B49" s="161" t="s">
        <v>164</v>
      </c>
      <c r="C49" s="167" t="s">
        <v>165</v>
      </c>
      <c r="D49" s="162" t="s">
        <v>102</v>
      </c>
      <c r="E49" s="163">
        <v>515.45000000000005</v>
      </c>
      <c r="F49" s="164">
        <v>0</v>
      </c>
      <c r="G49" s="165">
        <f>ROUND(E49*F49,2)</f>
        <v>0</v>
      </c>
      <c r="H49" s="145"/>
      <c r="I49" s="145"/>
      <c r="J49" s="145"/>
      <c r="K49" s="145"/>
      <c r="L49" s="145"/>
      <c r="M49" s="145"/>
      <c r="N49" s="145"/>
      <c r="O49" s="145"/>
      <c r="P49" s="145" t="s">
        <v>103</v>
      </c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</row>
    <row r="50" spans="1:43" x14ac:dyDescent="0.25">
      <c r="A50" s="148" t="s">
        <v>98</v>
      </c>
      <c r="B50" s="149" t="s">
        <v>80</v>
      </c>
      <c r="C50" s="166" t="s">
        <v>81</v>
      </c>
      <c r="D50" s="150"/>
      <c r="E50" s="151"/>
      <c r="F50" s="152"/>
      <c r="G50" s="153">
        <f>SUMIF(P51:P52,"&lt;&gt;NOR",G51:G52)</f>
        <v>0</v>
      </c>
      <c r="P50" t="s">
        <v>99</v>
      </c>
    </row>
    <row r="51" spans="1:43" outlineLevel="1" x14ac:dyDescent="0.25">
      <c r="A51" s="160">
        <v>29</v>
      </c>
      <c r="B51" s="161" t="s">
        <v>166</v>
      </c>
      <c r="C51" s="167" t="s">
        <v>167</v>
      </c>
      <c r="D51" s="162" t="s">
        <v>157</v>
      </c>
      <c r="E51" s="163">
        <v>1</v>
      </c>
      <c r="F51" s="164">
        <v>0</v>
      </c>
      <c r="G51" s="165">
        <f>ROUND(E51*F51,2)</f>
        <v>0</v>
      </c>
      <c r="H51" s="145"/>
      <c r="I51" s="145"/>
      <c r="J51" s="145"/>
      <c r="K51" s="145"/>
      <c r="L51" s="145"/>
      <c r="M51" s="145"/>
      <c r="N51" s="145"/>
      <c r="O51" s="145"/>
      <c r="P51" s="145" t="s">
        <v>103</v>
      </c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</row>
    <row r="52" spans="1:43" outlineLevel="1" x14ac:dyDescent="0.25">
      <c r="A52" s="160">
        <v>30</v>
      </c>
      <c r="B52" s="161" t="s">
        <v>168</v>
      </c>
      <c r="C52" s="167" t="s">
        <v>169</v>
      </c>
      <c r="D52" s="162" t="s">
        <v>157</v>
      </c>
      <c r="E52" s="163">
        <v>1</v>
      </c>
      <c r="F52" s="164">
        <v>0</v>
      </c>
      <c r="G52" s="165">
        <f>ROUND(E52*F52,2)</f>
        <v>0</v>
      </c>
      <c r="H52" s="145"/>
      <c r="I52" s="145"/>
      <c r="J52" s="145"/>
      <c r="K52" s="145"/>
      <c r="L52" s="145"/>
      <c r="M52" s="145"/>
      <c r="N52" s="145"/>
      <c r="O52" s="145"/>
      <c r="P52" s="145" t="s">
        <v>103</v>
      </c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</row>
    <row r="53" spans="1:43" x14ac:dyDescent="0.25">
      <c r="A53" s="148" t="s">
        <v>98</v>
      </c>
      <c r="B53" s="149" t="s">
        <v>82</v>
      </c>
      <c r="C53" s="166" t="s">
        <v>83</v>
      </c>
      <c r="D53" s="150"/>
      <c r="E53" s="151"/>
      <c r="F53" s="152"/>
      <c r="G53" s="153">
        <f>SUMIF(P54:P57,"&lt;&gt;NOR",G54:G57)</f>
        <v>0</v>
      </c>
      <c r="P53" t="s">
        <v>99</v>
      </c>
    </row>
    <row r="54" spans="1:43" outlineLevel="1" x14ac:dyDescent="0.25">
      <c r="A54" s="160">
        <v>31</v>
      </c>
      <c r="B54" s="161" t="s">
        <v>170</v>
      </c>
      <c r="C54" s="167" t="s">
        <v>171</v>
      </c>
      <c r="D54" s="162" t="s">
        <v>118</v>
      </c>
      <c r="E54" s="163">
        <v>3.0835300000000001</v>
      </c>
      <c r="F54" s="164">
        <v>0</v>
      </c>
      <c r="G54" s="165">
        <f>ROUND(E54*F54,2)</f>
        <v>0</v>
      </c>
      <c r="H54" s="145"/>
      <c r="I54" s="145"/>
      <c r="J54" s="145"/>
      <c r="K54" s="145"/>
      <c r="L54" s="145"/>
      <c r="M54" s="145"/>
      <c r="N54" s="145"/>
      <c r="O54" s="145"/>
      <c r="P54" s="145" t="s">
        <v>103</v>
      </c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</row>
    <row r="55" spans="1:43" outlineLevel="1" x14ac:dyDescent="0.25">
      <c r="A55" s="160">
        <v>32</v>
      </c>
      <c r="B55" s="161" t="s">
        <v>172</v>
      </c>
      <c r="C55" s="167" t="s">
        <v>173</v>
      </c>
      <c r="D55" s="162" t="s">
        <v>118</v>
      </c>
      <c r="E55" s="163">
        <v>3.0835300000000001</v>
      </c>
      <c r="F55" s="164">
        <v>0</v>
      </c>
      <c r="G55" s="165">
        <f>ROUND(E55*F55,2)</f>
        <v>0</v>
      </c>
      <c r="H55" s="145"/>
      <c r="I55" s="145"/>
      <c r="J55" s="145"/>
      <c r="K55" s="145"/>
      <c r="L55" s="145"/>
      <c r="M55" s="145"/>
      <c r="N55" s="145"/>
      <c r="O55" s="145"/>
      <c r="P55" s="145" t="s">
        <v>103</v>
      </c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</row>
    <row r="56" spans="1:43" outlineLevel="1" x14ac:dyDescent="0.25">
      <c r="A56" s="160">
        <v>33</v>
      </c>
      <c r="B56" s="161" t="s">
        <v>174</v>
      </c>
      <c r="C56" s="167" t="s">
        <v>175</v>
      </c>
      <c r="D56" s="162" t="s">
        <v>118</v>
      </c>
      <c r="E56" s="163">
        <v>3.0835300000000001</v>
      </c>
      <c r="F56" s="164">
        <v>0</v>
      </c>
      <c r="G56" s="165">
        <f>ROUND(E56*F56,2)</f>
        <v>0</v>
      </c>
      <c r="H56" s="145"/>
      <c r="I56" s="145"/>
      <c r="J56" s="145"/>
      <c r="K56" s="145"/>
      <c r="L56" s="145"/>
      <c r="M56" s="145"/>
      <c r="N56" s="145"/>
      <c r="O56" s="145"/>
      <c r="P56" s="145" t="s">
        <v>103</v>
      </c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</row>
    <row r="57" spans="1:43" outlineLevel="1" x14ac:dyDescent="0.25">
      <c r="A57" s="154">
        <v>34</v>
      </c>
      <c r="B57" s="155" t="s">
        <v>176</v>
      </c>
      <c r="C57" s="168" t="s">
        <v>177</v>
      </c>
      <c r="D57" s="156" t="s">
        <v>118</v>
      </c>
      <c r="E57" s="157">
        <v>3.0835300000000001</v>
      </c>
      <c r="F57" s="158">
        <v>0</v>
      </c>
      <c r="G57" s="159">
        <f>ROUND(E57*F57,2)</f>
        <v>0</v>
      </c>
      <c r="H57" s="145"/>
      <c r="I57" s="145"/>
      <c r="J57" s="145"/>
      <c r="K57" s="145"/>
      <c r="L57" s="145"/>
      <c r="M57" s="145"/>
      <c r="N57" s="145"/>
      <c r="O57" s="145"/>
      <c r="P57" s="145" t="s">
        <v>103</v>
      </c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</row>
    <row r="58" spans="1:43" x14ac:dyDescent="0.25">
      <c r="A58" s="3"/>
      <c r="B58" s="4"/>
      <c r="C58" s="169"/>
      <c r="D58" s="6"/>
      <c r="E58" s="3"/>
      <c r="F58" s="3"/>
      <c r="G58" s="3"/>
      <c r="N58">
        <v>15</v>
      </c>
      <c r="O58">
        <v>21</v>
      </c>
      <c r="P58" t="s">
        <v>97</v>
      </c>
    </row>
    <row r="59" spans="1:43" x14ac:dyDescent="0.25">
      <c r="C59" s="170"/>
      <c r="D59" s="10"/>
      <c r="P59" t="s">
        <v>178</v>
      </c>
    </row>
    <row r="60" spans="1:43" x14ac:dyDescent="0.25">
      <c r="D60" s="10"/>
    </row>
    <row r="61" spans="1:43" x14ac:dyDescent="0.25">
      <c r="D61" s="10"/>
    </row>
    <row r="62" spans="1:43" x14ac:dyDescent="0.25">
      <c r="D62" s="10"/>
    </row>
    <row r="63" spans="1:43" x14ac:dyDescent="0.25">
      <c r="D63" s="10"/>
    </row>
    <row r="64" spans="1:43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30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30 Pol'!Názvy_tisku</vt:lpstr>
      <vt:lpstr>oadresa</vt:lpstr>
      <vt:lpstr>Stavba!Objednatel</vt:lpstr>
      <vt:lpstr>Stavba!Objekt</vt:lpstr>
      <vt:lpstr>'01 30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a Luboš</dc:creator>
  <cp:lastModifiedBy>Motl</cp:lastModifiedBy>
  <cp:lastPrinted>2019-03-19T12:27:02Z</cp:lastPrinted>
  <dcterms:created xsi:type="dcterms:W3CDTF">2009-04-08T07:15:50Z</dcterms:created>
  <dcterms:modified xsi:type="dcterms:W3CDTF">2021-03-09T05:57:50Z</dcterms:modified>
</cp:coreProperties>
</file>