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J:\Projekty\Projekty\Projekty - 2021\04. Rekonstrukcia MS Kmeta\Projektova dokumentacia\Rozpočet\"/>
    </mc:Choice>
  </mc:AlternateContent>
  <xr:revisionPtr revIDLastSave="0" documentId="8_{1DA4DF30-AEE6-44C2-8A06-6EACC83243C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kapitulácia stavby" sheetId="1" r:id="rId1"/>
    <sheet name="1 - Stavebná časť" sheetId="2" r:id="rId2"/>
    <sheet name="2 - Zdravotechnika" sheetId="3" r:id="rId3"/>
    <sheet name="3 - Vykurovanie" sheetId="4" r:id="rId4"/>
    <sheet name="4 - Elektroinštalácia" sheetId="5" r:id="rId5"/>
  </sheets>
  <definedNames>
    <definedName name="_xlnm._FilterDatabase" localSheetId="1" hidden="1">'1 - Stavebná časť'!$C$131:$K$233</definedName>
    <definedName name="_xlnm._FilterDatabase" localSheetId="2" hidden="1">'2 - Zdravotechnika'!$C$124:$K$248</definedName>
    <definedName name="_xlnm._FilterDatabase" localSheetId="3" hidden="1">'3 - Vykurovanie'!$C$125:$K$185</definedName>
    <definedName name="_xlnm._FilterDatabase" localSheetId="4" hidden="1">'4 - Elektroinštalácia'!$C$115:$K$159</definedName>
    <definedName name="_xlnm.Print_Titles" localSheetId="1">'1 - Stavebná časť'!$131:$131</definedName>
    <definedName name="_xlnm.Print_Titles" localSheetId="2">'2 - Zdravotechnika'!$124:$124</definedName>
    <definedName name="_xlnm.Print_Titles" localSheetId="3">'3 - Vykurovanie'!$125:$125</definedName>
    <definedName name="_xlnm.Print_Titles" localSheetId="4">'4 - Elektroinštalácia'!$115:$115</definedName>
    <definedName name="_xlnm.Print_Titles" localSheetId="0">'Rekapitulácia stavby'!$92:$92</definedName>
    <definedName name="_xlnm.Print_Area" localSheetId="1">'1 - Stavebná časť'!$C$4:$J$76,'1 - Stavebná časť'!$C$82:$J$113,'1 - Stavebná časť'!$C$119:$J$233</definedName>
    <definedName name="_xlnm.Print_Area" localSheetId="2">'2 - Zdravotechnika'!$C$4:$J$76,'2 - Zdravotechnika'!$C$82:$J$106,'2 - Zdravotechnika'!$C$112:$J$248</definedName>
    <definedName name="_xlnm.Print_Area" localSheetId="3">'3 - Vykurovanie'!$C$4:$J$76,'3 - Vykurovanie'!$C$82:$J$107,'3 - Vykurovanie'!$C$113:$J$185</definedName>
    <definedName name="_xlnm.Print_Area" localSheetId="4">'4 - Elektroinštalácia'!$C$4:$J$76,'4 - Elektroinštalácia'!$C$82:$J$97,'4 - Elektroinštalácia'!$C$103:$J$159</definedName>
    <definedName name="_xlnm.Print_Area" localSheetId="0">'Rekapitulácia stavby'!$D$4:$AO$76,'Rekapitulácia stavby'!$C$82:$AQ$99</definedName>
  </definedNames>
  <calcPr calcId="181029"/>
</workbook>
</file>

<file path=xl/calcChain.xml><?xml version="1.0" encoding="utf-8"?>
<calcChain xmlns="http://schemas.openxmlformats.org/spreadsheetml/2006/main">
  <c r="J37" i="5" l="1"/>
  <c r="J36" i="5"/>
  <c r="AY98" i="1"/>
  <c r="J35" i="5"/>
  <c r="AX98" i="1" s="1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BI125" i="5"/>
  <c r="BH125" i="5"/>
  <c r="BG125" i="5"/>
  <c r="BE125" i="5"/>
  <c r="T125" i="5"/>
  <c r="R125" i="5"/>
  <c r="P125" i="5"/>
  <c r="BI124" i="5"/>
  <c r="BH124" i="5"/>
  <c r="BG124" i="5"/>
  <c r="BE124" i="5"/>
  <c r="T124" i="5"/>
  <c r="R124" i="5"/>
  <c r="P124" i="5"/>
  <c r="BI123" i="5"/>
  <c r="BH123" i="5"/>
  <c r="BG123" i="5"/>
  <c r="BE123" i="5"/>
  <c r="T123" i="5"/>
  <c r="R123" i="5"/>
  <c r="P123" i="5"/>
  <c r="BI122" i="5"/>
  <c r="BH122" i="5"/>
  <c r="BG122" i="5"/>
  <c r="BE122" i="5"/>
  <c r="T122" i="5"/>
  <c r="R122" i="5"/>
  <c r="P122" i="5"/>
  <c r="BI121" i="5"/>
  <c r="BH121" i="5"/>
  <c r="BG121" i="5"/>
  <c r="BE121" i="5"/>
  <c r="T121" i="5"/>
  <c r="R121" i="5"/>
  <c r="P121" i="5"/>
  <c r="BI120" i="5"/>
  <c r="BH120" i="5"/>
  <c r="BG120" i="5"/>
  <c r="BE120" i="5"/>
  <c r="T120" i="5"/>
  <c r="R120" i="5"/>
  <c r="P120" i="5"/>
  <c r="BI119" i="5"/>
  <c r="BH119" i="5"/>
  <c r="BG119" i="5"/>
  <c r="BE119" i="5"/>
  <c r="T119" i="5"/>
  <c r="R119" i="5"/>
  <c r="P119" i="5"/>
  <c r="BI118" i="5"/>
  <c r="BH118" i="5"/>
  <c r="BG118" i="5"/>
  <c r="BE118" i="5"/>
  <c r="T118" i="5"/>
  <c r="R118" i="5"/>
  <c r="P118" i="5"/>
  <c r="BI117" i="5"/>
  <c r="BH117" i="5"/>
  <c r="BG117" i="5"/>
  <c r="BE117" i="5"/>
  <c r="T117" i="5"/>
  <c r="R117" i="5"/>
  <c r="P117" i="5"/>
  <c r="J113" i="5"/>
  <c r="J112" i="5"/>
  <c r="F112" i="5"/>
  <c r="F110" i="5"/>
  <c r="E108" i="5"/>
  <c r="J92" i="5"/>
  <c r="J91" i="5"/>
  <c r="F91" i="5"/>
  <c r="F89" i="5"/>
  <c r="E87" i="5"/>
  <c r="J18" i="5"/>
  <c r="E18" i="5"/>
  <c r="F113" i="5"/>
  <c r="J17" i="5"/>
  <c r="J12" i="5"/>
  <c r="J89" i="5"/>
  <c r="E7" i="5"/>
  <c r="E85" i="5"/>
  <c r="J37" i="4"/>
  <c r="J36" i="4"/>
  <c r="AY97" i="1"/>
  <c r="J35" i="4"/>
  <c r="AX97" i="1" s="1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7" i="4"/>
  <c r="BH137" i="4"/>
  <c r="BG137" i="4"/>
  <c r="BE137" i="4"/>
  <c r="T137" i="4"/>
  <c r="T136" i="4"/>
  <c r="R137" i="4"/>
  <c r="R136" i="4"/>
  <c r="P137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J123" i="4"/>
  <c r="J122" i="4"/>
  <c r="F122" i="4"/>
  <c r="F120" i="4"/>
  <c r="E118" i="4"/>
  <c r="J92" i="4"/>
  <c r="J91" i="4"/>
  <c r="F91" i="4"/>
  <c r="F89" i="4"/>
  <c r="E87" i="4"/>
  <c r="J18" i="4"/>
  <c r="E18" i="4"/>
  <c r="F123" i="4"/>
  <c r="J17" i="4"/>
  <c r="J12" i="4"/>
  <c r="J89" i="4"/>
  <c r="E7" i="4"/>
  <c r="E116" i="4" s="1"/>
  <c r="J37" i="3"/>
  <c r="J36" i="3"/>
  <c r="AY96" i="1"/>
  <c r="J35" i="3"/>
  <c r="AX96" i="1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39" i="3"/>
  <c r="BH139" i="3"/>
  <c r="BG139" i="3"/>
  <c r="BE139" i="3"/>
  <c r="T139" i="3"/>
  <c r="T138" i="3"/>
  <c r="R139" i="3"/>
  <c r="R138" i="3"/>
  <c r="P139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J122" i="3"/>
  <c r="J121" i="3"/>
  <c r="F121" i="3"/>
  <c r="F119" i="3"/>
  <c r="E117" i="3"/>
  <c r="J92" i="3"/>
  <c r="J91" i="3"/>
  <c r="F91" i="3"/>
  <c r="F89" i="3"/>
  <c r="E87" i="3"/>
  <c r="J18" i="3"/>
  <c r="E18" i="3"/>
  <c r="F92" i="3"/>
  <c r="J17" i="3"/>
  <c r="J12" i="3"/>
  <c r="J119" i="3"/>
  <c r="E7" i="3"/>
  <c r="E115" i="3" s="1"/>
  <c r="J37" i="2"/>
  <c r="J36" i="2"/>
  <c r="AY95" i="1"/>
  <c r="J35" i="2"/>
  <c r="AX95" i="1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7" i="2"/>
  <c r="BH227" i="2"/>
  <c r="BG227" i="2"/>
  <c r="BE227" i="2"/>
  <c r="T227" i="2"/>
  <c r="T226" i="2"/>
  <c r="R227" i="2"/>
  <c r="R226" i="2" s="1"/>
  <c r="P227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7" i="2"/>
  <c r="BH177" i="2"/>
  <c r="BG177" i="2"/>
  <c r="BE177" i="2"/>
  <c r="T177" i="2"/>
  <c r="T176" i="2"/>
  <c r="R177" i="2"/>
  <c r="R176" i="2"/>
  <c r="P177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J129" i="2"/>
  <c r="J128" i="2"/>
  <c r="F128" i="2"/>
  <c r="F126" i="2"/>
  <c r="E124" i="2"/>
  <c r="J92" i="2"/>
  <c r="J91" i="2"/>
  <c r="F91" i="2"/>
  <c r="F89" i="2"/>
  <c r="E87" i="2"/>
  <c r="J18" i="2"/>
  <c r="E18" i="2"/>
  <c r="F92" i="2"/>
  <c r="J17" i="2"/>
  <c r="J12" i="2"/>
  <c r="J89" i="2"/>
  <c r="E7" i="2"/>
  <c r="E85" i="2" s="1"/>
  <c r="L90" i="1"/>
  <c r="AM90" i="1"/>
  <c r="AM89" i="1"/>
  <c r="L89" i="1"/>
  <c r="AM87" i="1"/>
  <c r="L87" i="1"/>
  <c r="L85" i="1"/>
  <c r="L84" i="1"/>
  <c r="J156" i="5"/>
  <c r="J155" i="5"/>
  <c r="J153" i="5"/>
  <c r="J152" i="5"/>
  <c r="BK151" i="5"/>
  <c r="BK149" i="5"/>
  <c r="J147" i="5"/>
  <c r="BK145" i="5"/>
  <c r="BK144" i="5"/>
  <c r="J143" i="5"/>
  <c r="J142" i="5"/>
  <c r="J138" i="5"/>
  <c r="J137" i="5"/>
  <c r="BK136" i="5"/>
  <c r="J135" i="5"/>
  <c r="J130" i="5"/>
  <c r="J126" i="5"/>
  <c r="BK125" i="5"/>
  <c r="J122" i="5"/>
  <c r="BK119" i="5"/>
  <c r="J184" i="4"/>
  <c r="BK182" i="4"/>
  <c r="BK181" i="4"/>
  <c r="BK178" i="4"/>
  <c r="BK177" i="4"/>
  <c r="J175" i="4"/>
  <c r="BK174" i="4"/>
  <c r="J173" i="4"/>
  <c r="BK172" i="4"/>
  <c r="J171" i="4"/>
  <c r="J169" i="4"/>
  <c r="J168" i="4"/>
  <c r="J167" i="4"/>
  <c r="J164" i="4"/>
  <c r="BK161" i="4"/>
  <c r="J160" i="4"/>
  <c r="J157" i="4"/>
  <c r="BK154" i="4"/>
  <c r="BK153" i="4"/>
  <c r="J152" i="4"/>
  <c r="BK147" i="4"/>
  <c r="BK137" i="4"/>
  <c r="J133" i="4"/>
  <c r="BK130" i="4"/>
  <c r="BK248" i="3"/>
  <c r="BK246" i="3"/>
  <c r="J244" i="3"/>
  <c r="J241" i="3"/>
  <c r="J239" i="3"/>
  <c r="BK235" i="3"/>
  <c r="J233" i="3"/>
  <c r="BK230" i="3"/>
  <c r="BK225" i="3"/>
  <c r="J221" i="3"/>
  <c r="BK219" i="3"/>
  <c r="BK214" i="3"/>
  <c r="J208" i="3"/>
  <c r="BK207" i="3"/>
  <c r="J205" i="3"/>
  <c r="BK195" i="3"/>
  <c r="BK194" i="3"/>
  <c r="J192" i="3"/>
  <c r="BK189" i="3"/>
  <c r="J188" i="3"/>
  <c r="J183" i="3"/>
  <c r="BK181" i="3"/>
  <c r="J176" i="3"/>
  <c r="J167" i="3"/>
  <c r="BK166" i="3"/>
  <c r="J158" i="3"/>
  <c r="J144" i="3"/>
  <c r="BK135" i="3"/>
  <c r="J134" i="3"/>
  <c r="J133" i="3"/>
  <c r="BK129" i="3"/>
  <c r="BK233" i="2"/>
  <c r="J233" i="2"/>
  <c r="BK232" i="2"/>
  <c r="J231" i="2"/>
  <c r="BK227" i="2"/>
  <c r="BK223" i="2"/>
  <c r="BK221" i="2"/>
  <c r="J219" i="2"/>
  <c r="J216" i="2"/>
  <c r="BK215" i="2"/>
  <c r="BK212" i="2"/>
  <c r="BK203" i="2"/>
  <c r="J198" i="2"/>
  <c r="BK192" i="2"/>
  <c r="J191" i="2"/>
  <c r="J180" i="2"/>
  <c r="J175" i="2"/>
  <c r="BK171" i="2"/>
  <c r="J156" i="2"/>
  <c r="J150" i="2"/>
  <c r="J149" i="2"/>
  <c r="BK147" i="2"/>
  <c r="J145" i="2"/>
  <c r="J138" i="2"/>
  <c r="BK137" i="2"/>
  <c r="BK159" i="5"/>
  <c r="J158" i="5"/>
  <c r="J150" i="5"/>
  <c r="BK148" i="5"/>
  <c r="BK140" i="5"/>
  <c r="J134" i="5"/>
  <c r="J133" i="5"/>
  <c r="J131" i="5"/>
  <c r="J125" i="5"/>
  <c r="BK121" i="5"/>
  <c r="BK142" i="4"/>
  <c r="J140" i="4"/>
  <c r="J134" i="4"/>
  <c r="J131" i="4"/>
  <c r="BK129" i="4"/>
  <c r="J246" i="3"/>
  <c r="BK245" i="3"/>
  <c r="BK241" i="3"/>
  <c r="BK238" i="3"/>
  <c r="J226" i="3"/>
  <c r="J225" i="3"/>
  <c r="J224" i="3"/>
  <c r="BK222" i="3"/>
  <c r="BK204" i="3"/>
  <c r="BK201" i="3"/>
  <c r="J193" i="3"/>
  <c r="BK187" i="3"/>
  <c r="J179" i="3"/>
  <c r="BK171" i="3"/>
  <c r="BK169" i="3"/>
  <c r="J164" i="3"/>
  <c r="J163" i="3"/>
  <c r="BK161" i="3"/>
  <c r="J155" i="3"/>
  <c r="BK151" i="3"/>
  <c r="BK149" i="3"/>
  <c r="J147" i="3"/>
  <c r="J145" i="3"/>
  <c r="BK144" i="3"/>
  <c r="BK132" i="3"/>
  <c r="J221" i="2"/>
  <c r="J218" i="2"/>
  <c r="BK214" i="2"/>
  <c r="J210" i="2"/>
  <c r="BK209" i="2"/>
  <c r="BK201" i="2"/>
  <c r="BK200" i="2"/>
  <c r="BK198" i="2"/>
  <c r="BK196" i="2"/>
  <c r="BK190" i="2"/>
  <c r="J182" i="2"/>
  <c r="BK174" i="2"/>
  <c r="BK168" i="2"/>
  <c r="BK164" i="2"/>
  <c r="J162" i="2"/>
  <c r="J157" i="2"/>
  <c r="BK156" i="2"/>
  <c r="J152" i="2"/>
  <c r="BK149" i="2"/>
  <c r="BK148" i="2"/>
  <c r="BK138" i="2"/>
  <c r="J128" i="5"/>
  <c r="J127" i="5"/>
  <c r="J124" i="5"/>
  <c r="J121" i="5"/>
  <c r="J117" i="5"/>
  <c r="J182" i="4"/>
  <c r="J178" i="4"/>
  <c r="J174" i="4"/>
  <c r="BK163" i="4"/>
  <c r="J161" i="4"/>
  <c r="BK156" i="4"/>
  <c r="BK155" i="4"/>
  <c r="J146" i="4"/>
  <c r="J145" i="4"/>
  <c r="BK134" i="4"/>
  <c r="BK133" i="4"/>
  <c r="J132" i="4"/>
  <c r="J243" i="3"/>
  <c r="J240" i="3"/>
  <c r="J238" i="3"/>
  <c r="J236" i="3"/>
  <c r="BK234" i="3"/>
  <c r="BK231" i="3"/>
  <c r="J222" i="3"/>
  <c r="J218" i="3"/>
  <c r="J215" i="3"/>
  <c r="BK209" i="3"/>
  <c r="BK203" i="3"/>
  <c r="J201" i="3"/>
  <c r="BK198" i="3"/>
  <c r="J189" i="3"/>
  <c r="J185" i="3"/>
  <c r="J184" i="3"/>
  <c r="J181" i="3"/>
  <c r="BK175" i="3"/>
  <c r="BK174" i="3"/>
  <c r="J166" i="3"/>
  <c r="J157" i="3"/>
  <c r="BK139" i="3"/>
  <c r="BK128" i="3"/>
  <c r="J224" i="2"/>
  <c r="BK219" i="2"/>
  <c r="J214" i="2"/>
  <c r="BK213" i="2"/>
  <c r="BK206" i="2"/>
  <c r="BK204" i="2"/>
  <c r="J203" i="2"/>
  <c r="BK199" i="2"/>
  <c r="BK193" i="2"/>
  <c r="BK191" i="2"/>
  <c r="J190" i="2"/>
  <c r="J188" i="2"/>
  <c r="J184" i="2"/>
  <c r="J181" i="2"/>
  <c r="J173" i="2"/>
  <c r="J172" i="2"/>
  <c r="J170" i="2"/>
  <c r="BK169" i="2"/>
  <c r="BK166" i="2"/>
  <c r="BK163" i="2"/>
  <c r="J161" i="2"/>
  <c r="J155" i="2"/>
  <c r="BK152" i="2"/>
  <c r="J142" i="2"/>
  <c r="J135" i="2"/>
  <c r="BK154" i="5"/>
  <c r="J149" i="5"/>
  <c r="J148" i="5"/>
  <c r="BK147" i="5"/>
  <c r="J146" i="5"/>
  <c r="BK143" i="5"/>
  <c r="BK142" i="5"/>
  <c r="BK135" i="5"/>
  <c r="BK117" i="5"/>
  <c r="J177" i="4"/>
  <c r="J176" i="4"/>
  <c r="J170" i="4"/>
  <c r="BK167" i="4"/>
  <c r="J165" i="4"/>
  <c r="BK233" i="3"/>
  <c r="J230" i="3"/>
  <c r="J228" i="3"/>
  <c r="BK217" i="3"/>
  <c r="BK213" i="3"/>
  <c r="J209" i="3"/>
  <c r="BK200" i="3"/>
  <c r="J199" i="3"/>
  <c r="BK197" i="3"/>
  <c r="J195" i="3"/>
  <c r="J187" i="3"/>
  <c r="BK186" i="3"/>
  <c r="BK183" i="3"/>
  <c r="BK177" i="3"/>
  <c r="BK176" i="3"/>
  <c r="J172" i="3"/>
  <c r="J171" i="3"/>
  <c r="J162" i="3"/>
  <c r="J160" i="3"/>
  <c r="BK158" i="3"/>
  <c r="J154" i="3"/>
  <c r="J152" i="3"/>
  <c r="J151" i="3"/>
  <c r="J150" i="3"/>
  <c r="BK148" i="3"/>
  <c r="BK145" i="3"/>
  <c r="J136" i="3"/>
  <c r="J128" i="3"/>
  <c r="BK229" i="2"/>
  <c r="BK225" i="2"/>
  <c r="J223" i="2"/>
  <c r="BK217" i="2"/>
  <c r="J213" i="2"/>
  <c r="J209" i="2"/>
  <c r="J206" i="2"/>
  <c r="J204" i="2"/>
  <c r="J195" i="2"/>
  <c r="J193" i="2"/>
  <c r="BK182" i="2"/>
  <c r="BK177" i="2"/>
  <c r="J167" i="2"/>
  <c r="J164" i="2"/>
  <c r="J163" i="2"/>
  <c r="BK161" i="2"/>
  <c r="J154" i="2"/>
  <c r="J148" i="2"/>
  <c r="J144" i="2"/>
  <c r="BK142" i="2"/>
  <c r="BK139" i="2"/>
  <c r="BK158" i="5"/>
  <c r="J157" i="5"/>
  <c r="J154" i="5"/>
  <c r="BK152" i="5"/>
  <c r="J144" i="5"/>
  <c r="J141" i="5"/>
  <c r="BK139" i="5"/>
  <c r="J136" i="5"/>
  <c r="BK133" i="5"/>
  <c r="J132" i="5"/>
  <c r="BK131" i="5"/>
  <c r="BK129" i="5"/>
  <c r="BK123" i="5"/>
  <c r="J120" i="5"/>
  <c r="BK118" i="5"/>
  <c r="BK173" i="4"/>
  <c r="BK170" i="4"/>
  <c r="J162" i="4"/>
  <c r="BK160" i="4"/>
  <c r="J159" i="4"/>
  <c r="J154" i="4"/>
  <c r="BK152" i="4"/>
  <c r="BK150" i="4"/>
  <c r="J148" i="4"/>
  <c r="BK145" i="4"/>
  <c r="J142" i="4"/>
  <c r="J141" i="4"/>
  <c r="BK135" i="4"/>
  <c r="BK247" i="3"/>
  <c r="J242" i="3"/>
  <c r="BK237" i="3"/>
  <c r="J234" i="3"/>
  <c r="J232" i="3"/>
  <c r="BK229" i="3"/>
  <c r="BK223" i="3"/>
  <c r="BK220" i="3"/>
  <c r="BK218" i="3"/>
  <c r="J217" i="3"/>
  <c r="J214" i="3"/>
  <c r="J212" i="3"/>
  <c r="J211" i="3"/>
  <c r="J210" i="3"/>
  <c r="J206" i="3"/>
  <c r="J203" i="3"/>
  <c r="J198" i="3"/>
  <c r="BK192" i="3"/>
  <c r="BK191" i="3"/>
  <c r="J177" i="3"/>
  <c r="BK173" i="3"/>
  <c r="J170" i="3"/>
  <c r="BK163" i="3"/>
  <c r="BK162" i="3"/>
  <c r="BK159" i="3"/>
  <c r="BK154" i="3"/>
  <c r="BK153" i="3"/>
  <c r="J143" i="3"/>
  <c r="BK136" i="3"/>
  <c r="J131" i="3"/>
  <c r="J232" i="2"/>
  <c r="J225" i="2"/>
  <c r="J222" i="2"/>
  <c r="J207" i="2"/>
  <c r="J201" i="2"/>
  <c r="J199" i="2"/>
  <c r="J187" i="2"/>
  <c r="BK172" i="2"/>
  <c r="J171" i="2"/>
  <c r="BK170" i="2"/>
  <c r="J169" i="2"/>
  <c r="J165" i="2"/>
  <c r="BK158" i="2"/>
  <c r="BK157" i="2"/>
  <c r="BK155" i="2"/>
  <c r="J147" i="2"/>
  <c r="BK144" i="2"/>
  <c r="J140" i="2"/>
  <c r="J139" i="2"/>
  <c r="J136" i="2"/>
  <c r="J159" i="5"/>
  <c r="BK157" i="5"/>
  <c r="BK155" i="5"/>
  <c r="BK146" i="5"/>
  <c r="J139" i="5"/>
  <c r="BK130" i="5"/>
  <c r="BK128" i="5"/>
  <c r="J118" i="5"/>
  <c r="BK185" i="4"/>
  <c r="BK184" i="4"/>
  <c r="J181" i="4"/>
  <c r="J180" i="4"/>
  <c r="J172" i="4"/>
  <c r="BK169" i="4"/>
  <c r="J166" i="4"/>
  <c r="BK164" i="4"/>
  <c r="J153" i="4"/>
  <c r="BK149" i="4"/>
  <c r="J147" i="4"/>
  <c r="J143" i="4"/>
  <c r="BK140" i="4"/>
  <c r="BK132" i="4"/>
  <c r="J130" i="4"/>
  <c r="J129" i="4"/>
  <c r="J248" i="3"/>
  <c r="J245" i="3"/>
  <c r="BK244" i="3"/>
  <c r="BK243" i="3"/>
  <c r="BK240" i="3"/>
  <c r="J237" i="3"/>
  <c r="BK232" i="3"/>
  <c r="BK227" i="3"/>
  <c r="J223" i="3"/>
  <c r="J219" i="3"/>
  <c r="J216" i="3"/>
  <c r="BK215" i="3"/>
  <c r="BK210" i="3"/>
  <c r="J197" i="3"/>
  <c r="J196" i="3"/>
  <c r="BK190" i="3"/>
  <c r="BK188" i="3"/>
  <c r="BK185" i="3"/>
  <c r="J180" i="3"/>
  <c r="BK178" i="3"/>
  <c r="J174" i="3"/>
  <c r="J168" i="3"/>
  <c r="BK167" i="3"/>
  <c r="J159" i="3"/>
  <c r="BK156" i="3"/>
  <c r="BK155" i="3"/>
  <c r="J153" i="3"/>
  <c r="J149" i="3"/>
  <c r="J139" i="3"/>
  <c r="BK137" i="3"/>
  <c r="J129" i="3"/>
  <c r="J229" i="2"/>
  <c r="J227" i="2"/>
  <c r="BK218" i="2"/>
  <c r="J212" i="2"/>
  <c r="BK210" i="2"/>
  <c r="BK207" i="2"/>
  <c r="BK197" i="2"/>
  <c r="J192" i="2"/>
  <c r="J186" i="2"/>
  <c r="BK185" i="2"/>
  <c r="BK181" i="2"/>
  <c r="BK167" i="2"/>
  <c r="J160" i="2"/>
  <c r="J159" i="2"/>
  <c r="J158" i="2"/>
  <c r="BK154" i="2"/>
  <c r="BK151" i="2"/>
  <c r="J146" i="2"/>
  <c r="BK145" i="2"/>
  <c r="BK141" i="2"/>
  <c r="AS94" i="1"/>
  <c r="J123" i="5"/>
  <c r="BK122" i="5"/>
  <c r="BK175" i="4"/>
  <c r="BK171" i="4"/>
  <c r="BK168" i="4"/>
  <c r="BK166" i="4"/>
  <c r="J163" i="4"/>
  <c r="J150" i="4"/>
  <c r="J149" i="4"/>
  <c r="BK146" i="4"/>
  <c r="BK141" i="4"/>
  <c r="J137" i="4"/>
  <c r="BK131" i="4"/>
  <c r="J247" i="3"/>
  <c r="J235" i="3"/>
  <c r="BK226" i="3"/>
  <c r="J220" i="3"/>
  <c r="J213" i="3"/>
  <c r="J207" i="3"/>
  <c r="BK206" i="3"/>
  <c r="J204" i="3"/>
  <c r="J200" i="3"/>
  <c r="BK199" i="3"/>
  <c r="BK196" i="3"/>
  <c r="J194" i="3"/>
  <c r="J190" i="3"/>
  <c r="BK180" i="3"/>
  <c r="BK172" i="3"/>
  <c r="BK170" i="3"/>
  <c r="BK168" i="3"/>
  <c r="J165" i="3"/>
  <c r="J161" i="3"/>
  <c r="BK157" i="3"/>
  <c r="J156" i="3"/>
  <c r="BK152" i="3"/>
  <c r="BK150" i="3"/>
  <c r="J142" i="3"/>
  <c r="J137" i="3"/>
  <c r="BK134" i="3"/>
  <c r="BK133" i="3"/>
  <c r="J230" i="2"/>
  <c r="BK224" i="2"/>
  <c r="J215" i="2"/>
  <c r="BK208" i="2"/>
  <c r="J197" i="2"/>
  <c r="BK195" i="2"/>
  <c r="J185" i="2"/>
  <c r="BK184" i="2"/>
  <c r="BK180" i="2"/>
  <c r="J177" i="2"/>
  <c r="J166" i="2"/>
  <c r="BK160" i="2"/>
  <c r="J151" i="2"/>
  <c r="BK146" i="2"/>
  <c r="J141" i="2"/>
  <c r="J137" i="2"/>
  <c r="BK156" i="5"/>
  <c r="BK153" i="5"/>
  <c r="J151" i="5"/>
  <c r="BK150" i="5"/>
  <c r="J145" i="5"/>
  <c r="BK141" i="5"/>
  <c r="J140" i="5"/>
  <c r="BK138" i="5"/>
  <c r="BK137" i="5"/>
  <c r="BK134" i="5"/>
  <c r="BK132" i="5"/>
  <c r="J129" i="5"/>
  <c r="BK127" i="5"/>
  <c r="BK126" i="5"/>
  <c r="BK124" i="5"/>
  <c r="BK120" i="5"/>
  <c r="J119" i="5"/>
  <c r="J185" i="4"/>
  <c r="BK180" i="4"/>
  <c r="BK176" i="4"/>
  <c r="BK165" i="4"/>
  <c r="BK162" i="4"/>
  <c r="BK159" i="4"/>
  <c r="BK157" i="4"/>
  <c r="J156" i="4"/>
  <c r="J155" i="4"/>
  <c r="BK148" i="4"/>
  <c r="BK143" i="4"/>
  <c r="J135" i="4"/>
  <c r="BK242" i="3"/>
  <c r="BK239" i="3"/>
  <c r="BK236" i="3"/>
  <c r="J231" i="3"/>
  <c r="J229" i="3"/>
  <c r="BK228" i="3"/>
  <c r="J227" i="3"/>
  <c r="BK224" i="3"/>
  <c r="BK221" i="3"/>
  <c r="BK216" i="3"/>
  <c r="BK212" i="3"/>
  <c r="BK211" i="3"/>
  <c r="BK208" i="3"/>
  <c r="BK205" i="3"/>
  <c r="BK193" i="3"/>
  <c r="J191" i="3"/>
  <c r="J186" i="3"/>
  <c r="BK184" i="3"/>
  <c r="BK179" i="3"/>
  <c r="J178" i="3"/>
  <c r="J175" i="3"/>
  <c r="J173" i="3"/>
  <c r="J169" i="3"/>
  <c r="BK165" i="3"/>
  <c r="BK164" i="3"/>
  <c r="BK160" i="3"/>
  <c r="J148" i="3"/>
  <c r="BK147" i="3"/>
  <c r="BK143" i="3"/>
  <c r="BK142" i="3"/>
  <c r="J135" i="3"/>
  <c r="J132" i="3"/>
  <c r="BK131" i="3"/>
  <c r="BK231" i="2"/>
  <c r="BK230" i="2"/>
  <c r="BK222" i="2"/>
  <c r="J217" i="2"/>
  <c r="BK216" i="2"/>
  <c r="J208" i="2"/>
  <c r="J200" i="2"/>
  <c r="J196" i="2"/>
  <c r="BK188" i="2"/>
  <c r="BK187" i="2"/>
  <c r="BK186" i="2"/>
  <c r="BK175" i="2"/>
  <c r="J174" i="2"/>
  <c r="BK173" i="2"/>
  <c r="J168" i="2"/>
  <c r="BK165" i="2"/>
  <c r="BK162" i="2"/>
  <c r="BK159" i="2"/>
  <c r="BK150" i="2"/>
  <c r="BK140" i="2"/>
  <c r="BK136" i="2"/>
  <c r="BK135" i="2"/>
  <c r="BK143" i="2" l="1"/>
  <c r="J143" i="2"/>
  <c r="J99" i="2"/>
  <c r="P183" i="2"/>
  <c r="P178" i="2" s="1"/>
  <c r="P194" i="2"/>
  <c r="BK211" i="2"/>
  <c r="J211" i="2"/>
  <c r="J109" i="2"/>
  <c r="T130" i="3"/>
  <c r="P141" i="3"/>
  <c r="BK182" i="3"/>
  <c r="J182" i="3"/>
  <c r="J104" i="3" s="1"/>
  <c r="P182" i="3"/>
  <c r="BK128" i="4"/>
  <c r="T144" i="4"/>
  <c r="T151" i="4"/>
  <c r="R179" i="4"/>
  <c r="BK134" i="2"/>
  <c r="J134" i="2"/>
  <c r="J98" i="2" s="1"/>
  <c r="P143" i="2"/>
  <c r="BK179" i="2"/>
  <c r="J179" i="2"/>
  <c r="J103" i="2" s="1"/>
  <c r="R183" i="2"/>
  <c r="R194" i="2"/>
  <c r="P205" i="2"/>
  <c r="T220" i="2"/>
  <c r="R130" i="3"/>
  <c r="R141" i="3"/>
  <c r="T202" i="3"/>
  <c r="R139" i="4"/>
  <c r="R158" i="4"/>
  <c r="T134" i="2"/>
  <c r="R143" i="2"/>
  <c r="R179" i="2"/>
  <c r="BK194" i="2"/>
  <c r="J194" i="2"/>
  <c r="J106" i="2"/>
  <c r="P202" i="2"/>
  <c r="P211" i="2"/>
  <c r="R228" i="2"/>
  <c r="P130" i="3"/>
  <c r="P126" i="3" s="1"/>
  <c r="R146" i="3"/>
  <c r="R182" i="3"/>
  <c r="T128" i="4"/>
  <c r="T127" i="4"/>
  <c r="P144" i="4"/>
  <c r="R151" i="4"/>
  <c r="P179" i="4"/>
  <c r="P153" i="2"/>
  <c r="T179" i="2"/>
  <c r="P189" i="2"/>
  <c r="BK202" i="2"/>
  <c r="J202" i="2"/>
  <c r="J107" i="2" s="1"/>
  <c r="R205" i="2"/>
  <c r="P220" i="2"/>
  <c r="R127" i="3"/>
  <c r="R126" i="3" s="1"/>
  <c r="T141" i="3"/>
  <c r="P202" i="3"/>
  <c r="P139" i="4"/>
  <c r="BK151" i="4"/>
  <c r="J151" i="4"/>
  <c r="J103" i="4"/>
  <c r="BK179" i="4"/>
  <c r="J179" i="4" s="1"/>
  <c r="J105" i="4" s="1"/>
  <c r="T183" i="4"/>
  <c r="P134" i="2"/>
  <c r="P133" i="2" s="1"/>
  <c r="T153" i="2"/>
  <c r="BK183" i="2"/>
  <c r="J183" i="2"/>
  <c r="J104" i="2" s="1"/>
  <c r="R189" i="2"/>
  <c r="BK205" i="2"/>
  <c r="J205" i="2"/>
  <c r="J108" i="2" s="1"/>
  <c r="BK220" i="2"/>
  <c r="J220" i="2"/>
  <c r="J110" i="2"/>
  <c r="P228" i="2"/>
  <c r="T139" i="4"/>
  <c r="T158" i="4"/>
  <c r="R183" i="4"/>
  <c r="R134" i="2"/>
  <c r="T143" i="2"/>
  <c r="BK189" i="2"/>
  <c r="J189" i="2"/>
  <c r="J105" i="2" s="1"/>
  <c r="T194" i="2"/>
  <c r="T205" i="2"/>
  <c r="R220" i="2"/>
  <c r="BK130" i="3"/>
  <c r="J130" i="3"/>
  <c r="J99" i="3"/>
  <c r="BK141" i="3"/>
  <c r="J141" i="3" s="1"/>
  <c r="J102" i="3" s="1"/>
  <c r="T146" i="3"/>
  <c r="T182" i="3"/>
  <c r="BK139" i="4"/>
  <c r="R144" i="4"/>
  <c r="P151" i="4"/>
  <c r="BK183" i="4"/>
  <c r="J183" i="4" s="1"/>
  <c r="J106" i="4" s="1"/>
  <c r="BK153" i="2"/>
  <c r="J153" i="2"/>
  <c r="J100" i="2" s="1"/>
  <c r="P179" i="2"/>
  <c r="T189" i="2"/>
  <c r="T202" i="2"/>
  <c r="R211" i="2"/>
  <c r="BK228" i="2"/>
  <c r="J228" i="2"/>
  <c r="J112" i="2" s="1"/>
  <c r="P127" i="3"/>
  <c r="BK146" i="3"/>
  <c r="J146" i="3" s="1"/>
  <c r="J103" i="3" s="1"/>
  <c r="BK202" i="3"/>
  <c r="J202" i="3"/>
  <c r="J105" i="3" s="1"/>
  <c r="P128" i="4"/>
  <c r="P127" i="4"/>
  <c r="BK158" i="4"/>
  <c r="J158" i="4" s="1"/>
  <c r="J104" i="4" s="1"/>
  <c r="T179" i="4"/>
  <c r="R116" i="5"/>
  <c r="R153" i="2"/>
  <c r="T183" i="2"/>
  <c r="R202" i="2"/>
  <c r="T211" i="2"/>
  <c r="T228" i="2"/>
  <c r="BK127" i="3"/>
  <c r="T127" i="3"/>
  <c r="T126" i="3"/>
  <c r="P146" i="3"/>
  <c r="R202" i="3"/>
  <c r="R128" i="4"/>
  <c r="R127" i="4"/>
  <c r="BK144" i="4"/>
  <c r="J144" i="4"/>
  <c r="J102" i="4"/>
  <c r="P158" i="4"/>
  <c r="P183" i="4"/>
  <c r="BK116" i="5"/>
  <c r="J116" i="5"/>
  <c r="J96" i="5"/>
  <c r="P116" i="5"/>
  <c r="AU98" i="1"/>
  <c r="T116" i="5"/>
  <c r="J126" i="2"/>
  <c r="BF152" i="2"/>
  <c r="BF171" i="2"/>
  <c r="BF182" i="2"/>
  <c r="BF184" i="2"/>
  <c r="BF214" i="2"/>
  <c r="BF218" i="2"/>
  <c r="F122" i="3"/>
  <c r="BF129" i="3"/>
  <c r="BF139" i="3"/>
  <c r="BF155" i="3"/>
  <c r="BF163" i="3"/>
  <c r="BF176" i="3"/>
  <c r="BF181" i="3"/>
  <c r="BF188" i="3"/>
  <c r="BF189" i="3"/>
  <c r="BF195" i="3"/>
  <c r="BF196" i="3"/>
  <c r="BF201" i="3"/>
  <c r="BF209" i="3"/>
  <c r="BF219" i="3"/>
  <c r="BF232" i="3"/>
  <c r="BF247" i="3"/>
  <c r="BF248" i="3"/>
  <c r="F92" i="4"/>
  <c r="BF140" i="4"/>
  <c r="BF149" i="4"/>
  <c r="BF170" i="4"/>
  <c r="BF174" i="4"/>
  <c r="BF182" i="4"/>
  <c r="BF185" i="4"/>
  <c r="BF122" i="5"/>
  <c r="BF135" i="2"/>
  <c r="BF139" i="2"/>
  <c r="BF144" i="2"/>
  <c r="BF147" i="2"/>
  <c r="BF149" i="2"/>
  <c r="BF155" i="2"/>
  <c r="BF158" i="2"/>
  <c r="BF170" i="2"/>
  <c r="BF172" i="2"/>
  <c r="BF190" i="2"/>
  <c r="BF198" i="2"/>
  <c r="BF204" i="2"/>
  <c r="BF206" i="2"/>
  <c r="BF222" i="2"/>
  <c r="BF231" i="2"/>
  <c r="BF143" i="3"/>
  <c r="BF166" i="3"/>
  <c r="BF173" i="3"/>
  <c r="BF175" i="3"/>
  <c r="BF177" i="3"/>
  <c r="BF178" i="3"/>
  <c r="BF184" i="3"/>
  <c r="BF208" i="3"/>
  <c r="BF217" i="3"/>
  <c r="BF241" i="3"/>
  <c r="BF242" i="3"/>
  <c r="BF245" i="3"/>
  <c r="E85" i="4"/>
  <c r="BF143" i="4"/>
  <c r="BF154" i="4"/>
  <c r="BF164" i="4"/>
  <c r="BF118" i="5"/>
  <c r="BF126" i="5"/>
  <c r="F129" i="2"/>
  <c r="BF138" i="2"/>
  <c r="BF163" i="2"/>
  <c r="BF164" i="2"/>
  <c r="BF168" i="2"/>
  <c r="BF193" i="2"/>
  <c r="BF199" i="2"/>
  <c r="BF216" i="2"/>
  <c r="BF223" i="2"/>
  <c r="BF224" i="2"/>
  <c r="BK176" i="2"/>
  <c r="J176" i="2"/>
  <c r="J101" i="2" s="1"/>
  <c r="E85" i="3"/>
  <c r="BF133" i="3"/>
  <c r="BF147" i="3"/>
  <c r="BF150" i="3"/>
  <c r="BF169" i="3"/>
  <c r="BF171" i="3"/>
  <c r="BF186" i="3"/>
  <c r="BF198" i="3"/>
  <c r="BF199" i="3"/>
  <c r="BF200" i="3"/>
  <c r="BF203" i="3"/>
  <c r="BF206" i="3"/>
  <c r="BF212" i="3"/>
  <c r="BF213" i="3"/>
  <c r="BF246" i="3"/>
  <c r="J120" i="4"/>
  <c r="BF133" i="4"/>
  <c r="BF135" i="4"/>
  <c r="BF147" i="4"/>
  <c r="BF155" i="4"/>
  <c r="BF160" i="4"/>
  <c r="BF167" i="4"/>
  <c r="BF175" i="4"/>
  <c r="BF177" i="4"/>
  <c r="BF180" i="4"/>
  <c r="E106" i="5"/>
  <c r="BF120" i="5"/>
  <c r="BF121" i="5"/>
  <c r="BF132" i="5"/>
  <c r="BF133" i="5"/>
  <c r="BF135" i="5"/>
  <c r="BF139" i="5"/>
  <c r="BF140" i="5"/>
  <c r="BF141" i="5"/>
  <c r="BF151" i="5"/>
  <c r="BF153" i="5"/>
  <c r="BF159" i="2"/>
  <c r="BF161" i="2"/>
  <c r="BF167" i="2"/>
  <c r="BF175" i="2"/>
  <c r="BF181" i="2"/>
  <c r="BF192" i="2"/>
  <c r="BF195" i="2"/>
  <c r="BF196" i="2"/>
  <c r="BF210" i="2"/>
  <c r="BF212" i="2"/>
  <c r="BF213" i="2"/>
  <c r="BF215" i="2"/>
  <c r="BF217" i="2"/>
  <c r="BF219" i="2"/>
  <c r="BF230" i="2"/>
  <c r="BK226" i="2"/>
  <c r="J226" i="2"/>
  <c r="J111" i="2"/>
  <c r="BF128" i="3"/>
  <c r="BF144" i="3"/>
  <c r="BF145" i="3"/>
  <c r="BF156" i="3"/>
  <c r="BF157" i="3"/>
  <c r="BF179" i="3"/>
  <c r="BF183" i="3"/>
  <c r="BF204" i="3"/>
  <c r="BF221" i="3"/>
  <c r="BF227" i="3"/>
  <c r="BF230" i="3"/>
  <c r="BF240" i="3"/>
  <c r="BF131" i="4"/>
  <c r="BF132" i="4"/>
  <c r="BF163" i="4"/>
  <c r="BF165" i="4"/>
  <c r="F92" i="5"/>
  <c r="J110" i="5"/>
  <c r="BF125" i="5"/>
  <c r="BF145" i="5"/>
  <c r="BF149" i="5"/>
  <c r="BF136" i="2"/>
  <c r="BF151" i="2"/>
  <c r="BF156" i="2"/>
  <c r="BF180" i="2"/>
  <c r="BF188" i="2"/>
  <c r="BF191" i="2"/>
  <c r="BF197" i="2"/>
  <c r="BF201" i="2"/>
  <c r="BF221" i="2"/>
  <c r="BF134" i="3"/>
  <c r="BF164" i="3"/>
  <c r="BF165" i="3"/>
  <c r="BF168" i="3"/>
  <c r="BF180" i="3"/>
  <c r="BF191" i="3"/>
  <c r="BF193" i="3"/>
  <c r="BF214" i="3"/>
  <c r="BF215" i="3"/>
  <c r="BF218" i="3"/>
  <c r="BF224" i="3"/>
  <c r="BF225" i="3"/>
  <c r="BF235" i="3"/>
  <c r="BF236" i="3"/>
  <c r="BF238" i="3"/>
  <c r="BF239" i="3"/>
  <c r="BF156" i="4"/>
  <c r="BF159" i="4"/>
  <c r="BF161" i="4"/>
  <c r="BF162" i="4"/>
  <c r="BF171" i="4"/>
  <c r="BF172" i="4"/>
  <c r="BF173" i="4"/>
  <c r="BF178" i="4"/>
  <c r="BF181" i="4"/>
  <c r="BF123" i="5"/>
  <c r="BF124" i="5"/>
  <c r="BF130" i="5"/>
  <c r="BF137" i="5"/>
  <c r="BF138" i="5"/>
  <c r="BF144" i="5"/>
  <c r="BF159" i="5"/>
  <c r="E122" i="2"/>
  <c r="BF137" i="2"/>
  <c r="BF146" i="2"/>
  <c r="BF148" i="2"/>
  <c r="BF174" i="2"/>
  <c r="BF177" i="2"/>
  <c r="BF186" i="2"/>
  <c r="BF208" i="2"/>
  <c r="BF209" i="2"/>
  <c r="BF227" i="2"/>
  <c r="J89" i="3"/>
  <c r="BF131" i="3"/>
  <c r="BF132" i="3"/>
  <c r="BF149" i="3"/>
  <c r="BF158" i="3"/>
  <c r="BF187" i="3"/>
  <c r="BF192" i="3"/>
  <c r="BF194" i="3"/>
  <c r="BF197" i="3"/>
  <c r="BF207" i="3"/>
  <c r="BF211" i="3"/>
  <c r="BF229" i="3"/>
  <c r="BF244" i="3"/>
  <c r="BF130" i="4"/>
  <c r="BF137" i="4"/>
  <c r="BF142" i="4"/>
  <c r="BF146" i="4"/>
  <c r="BF152" i="4"/>
  <c r="BF153" i="4"/>
  <c r="BF157" i="4"/>
  <c r="BF166" i="4"/>
  <c r="BF168" i="4"/>
  <c r="BF176" i="4"/>
  <c r="BK136" i="4"/>
  <c r="J136" i="4"/>
  <c r="J99" i="4" s="1"/>
  <c r="BF140" i="2"/>
  <c r="BF142" i="2"/>
  <c r="BF145" i="2"/>
  <c r="BF150" i="2"/>
  <c r="BF154" i="2"/>
  <c r="BF160" i="2"/>
  <c r="BF169" i="2"/>
  <c r="BF187" i="2"/>
  <c r="BF203" i="2"/>
  <c r="BF207" i="2"/>
  <c r="BF225" i="2"/>
  <c r="BF229" i="2"/>
  <c r="BF135" i="3"/>
  <c r="BF136" i="3"/>
  <c r="BF159" i="3"/>
  <c r="BF167" i="3"/>
  <c r="BF172" i="3"/>
  <c r="BF190" i="3"/>
  <c r="BF205" i="3"/>
  <c r="BF210" i="3"/>
  <c r="BF220" i="3"/>
  <c r="BF233" i="3"/>
  <c r="BF234" i="3"/>
  <c r="BF243" i="3"/>
  <c r="BF145" i="4"/>
  <c r="BF119" i="5"/>
  <c r="BF127" i="5"/>
  <c r="BF128" i="5"/>
  <c r="BF129" i="5"/>
  <c r="BF131" i="5"/>
  <c r="BF136" i="5"/>
  <c r="BF142" i="5"/>
  <c r="BF143" i="5"/>
  <c r="BF150" i="5"/>
  <c r="BF152" i="5"/>
  <c r="BF154" i="5"/>
  <c r="BF155" i="5"/>
  <c r="BF141" i="2"/>
  <c r="BF157" i="2"/>
  <c r="BF162" i="2"/>
  <c r="BF165" i="2"/>
  <c r="BF166" i="2"/>
  <c r="BF173" i="2"/>
  <c r="BF185" i="2"/>
  <c r="BF200" i="2"/>
  <c r="BF232" i="2"/>
  <c r="BF233" i="2"/>
  <c r="BF137" i="3"/>
  <c r="BF142" i="3"/>
  <c r="BF148" i="3"/>
  <c r="BF151" i="3"/>
  <c r="BF152" i="3"/>
  <c r="BF153" i="3"/>
  <c r="BF154" i="3"/>
  <c r="BF160" i="3"/>
  <c r="BF161" i="3"/>
  <c r="BF162" i="3"/>
  <c r="BF170" i="3"/>
  <c r="BF174" i="3"/>
  <c r="BF185" i="3"/>
  <c r="BF216" i="3"/>
  <c r="BF222" i="3"/>
  <c r="BF223" i="3"/>
  <c r="BF226" i="3"/>
  <c r="BF228" i="3"/>
  <c r="BF231" i="3"/>
  <c r="BF237" i="3"/>
  <c r="BK138" i="3"/>
  <c r="J138" i="3"/>
  <c r="J100" i="3"/>
  <c r="BF129" i="4"/>
  <c r="BF134" i="4"/>
  <c r="BF141" i="4"/>
  <c r="BF148" i="4"/>
  <c r="BF150" i="4"/>
  <c r="BF169" i="4"/>
  <c r="BF184" i="4"/>
  <c r="BF117" i="5"/>
  <c r="BF134" i="5"/>
  <c r="BF146" i="5"/>
  <c r="BF147" i="5"/>
  <c r="BF148" i="5"/>
  <c r="BF156" i="5"/>
  <c r="BF157" i="5"/>
  <c r="BF158" i="5"/>
  <c r="F36" i="2"/>
  <c r="BC95" i="1"/>
  <c r="F33" i="3"/>
  <c r="AZ96" i="1"/>
  <c r="J33" i="2"/>
  <c r="AV95" i="1"/>
  <c r="F36" i="4"/>
  <c r="BC97" i="1"/>
  <c r="F33" i="5"/>
  <c r="AZ98" i="1"/>
  <c r="J33" i="5"/>
  <c r="AV98" i="1"/>
  <c r="J33" i="3"/>
  <c r="AV96" i="1"/>
  <c r="F36" i="5"/>
  <c r="BC98" i="1"/>
  <c r="F37" i="5"/>
  <c r="BD98" i="1"/>
  <c r="J33" i="4"/>
  <c r="AV97" i="1"/>
  <c r="F35" i="3"/>
  <c r="BB96" i="1"/>
  <c r="F36" i="3"/>
  <c r="BC96" i="1"/>
  <c r="F35" i="2"/>
  <c r="BB95" i="1"/>
  <c r="F33" i="4"/>
  <c r="AZ97" i="1"/>
  <c r="F35" i="4"/>
  <c r="BB97" i="1"/>
  <c r="F37" i="2"/>
  <c r="BD95" i="1"/>
  <c r="F33" i="2"/>
  <c r="AZ95" i="1"/>
  <c r="F35" i="5"/>
  <c r="BB98" i="1"/>
  <c r="F37" i="3"/>
  <c r="BD96" i="1"/>
  <c r="F37" i="4"/>
  <c r="BD97" i="1"/>
  <c r="BK138" i="4" l="1"/>
  <c r="J138" i="4"/>
  <c r="J100" i="4"/>
  <c r="T138" i="4"/>
  <c r="T126" i="4" s="1"/>
  <c r="T178" i="2"/>
  <c r="BK127" i="4"/>
  <c r="BK126" i="4"/>
  <c r="J126" i="4"/>
  <c r="J96" i="4" s="1"/>
  <c r="R178" i="2"/>
  <c r="T133" i="2"/>
  <c r="T132" i="2"/>
  <c r="R133" i="2"/>
  <c r="P132" i="2"/>
  <c r="AU95" i="1"/>
  <c r="T140" i="3"/>
  <c r="T125" i="3" s="1"/>
  <c r="R138" i="4"/>
  <c r="R126" i="4"/>
  <c r="R140" i="3"/>
  <c r="R125" i="3"/>
  <c r="P140" i="3"/>
  <c r="P125" i="3"/>
  <c r="AU96" i="1" s="1"/>
  <c r="BK126" i="3"/>
  <c r="P138" i="4"/>
  <c r="P126" i="4"/>
  <c r="AU97" i="1" s="1"/>
  <c r="BK178" i="2"/>
  <c r="J178" i="2"/>
  <c r="J102" i="2"/>
  <c r="J127" i="3"/>
  <c r="J98" i="3"/>
  <c r="J139" i="4"/>
  <c r="J101" i="4"/>
  <c r="BK140" i="3"/>
  <c r="J140" i="3"/>
  <c r="J101" i="3"/>
  <c r="J128" i="4"/>
  <c r="J98" i="4" s="1"/>
  <c r="BK133" i="2"/>
  <c r="J133" i="2"/>
  <c r="J97" i="2"/>
  <c r="AZ94" i="1"/>
  <c r="AV94" i="1"/>
  <c r="AK29" i="1"/>
  <c r="J34" i="5"/>
  <c r="AW98" i="1" s="1"/>
  <c r="AT98" i="1" s="1"/>
  <c r="J30" i="5"/>
  <c r="AG98" i="1"/>
  <c r="AN98" i="1" s="1"/>
  <c r="F34" i="3"/>
  <c r="BA96" i="1"/>
  <c r="BB94" i="1"/>
  <c r="AX94" i="1" s="1"/>
  <c r="F34" i="5"/>
  <c r="BA98" i="1"/>
  <c r="J34" i="4"/>
  <c r="AW97" i="1" s="1"/>
  <c r="AT97" i="1" s="1"/>
  <c r="BC94" i="1"/>
  <c r="W32" i="1"/>
  <c r="J34" i="3"/>
  <c r="AW96" i="1"/>
  <c r="AT96" i="1"/>
  <c r="F34" i="2"/>
  <c r="BA95" i="1" s="1"/>
  <c r="J34" i="2"/>
  <c r="AW95" i="1"/>
  <c r="AT95" i="1"/>
  <c r="F34" i="4"/>
  <c r="BA97" i="1"/>
  <c r="BD94" i="1"/>
  <c r="W33" i="1"/>
  <c r="BK125" i="3" l="1"/>
  <c r="J125" i="3"/>
  <c r="J96" i="3"/>
  <c r="R132" i="2"/>
  <c r="J39" i="5"/>
  <c r="J126" i="3"/>
  <c r="J97" i="3"/>
  <c r="J127" i="4"/>
  <c r="J97" i="4" s="1"/>
  <c r="BK132" i="2"/>
  <c r="J132" i="2"/>
  <c r="J96" i="2"/>
  <c r="J30" i="4"/>
  <c r="AG97" i="1"/>
  <c r="AN97" i="1"/>
  <c r="W31" i="1"/>
  <c r="BA94" i="1"/>
  <c r="W30" i="1"/>
  <c r="AU94" i="1"/>
  <c r="W29" i="1"/>
  <c r="AY94" i="1"/>
  <c r="J39" i="4" l="1"/>
  <c r="AW94" i="1"/>
  <c r="AK30" i="1"/>
  <c r="J30" i="3"/>
  <c r="AG96" i="1" s="1"/>
  <c r="AN96" i="1" s="1"/>
  <c r="J30" i="2"/>
  <c r="AG95" i="1"/>
  <c r="AN95" i="1" s="1"/>
  <c r="J39" i="3" l="1"/>
  <c r="J39" i="2"/>
  <c r="AG94" i="1"/>
  <c r="AK26" i="1"/>
  <c r="AK35" i="1" s="1"/>
  <c r="AT94" i="1"/>
  <c r="AN94" i="1" l="1"/>
</calcChain>
</file>

<file path=xl/sharedStrings.xml><?xml version="1.0" encoding="utf-8"?>
<sst xmlns="http://schemas.openxmlformats.org/spreadsheetml/2006/main" count="4950" uniqueCount="1108">
  <si>
    <t>Export Komplet</t>
  </si>
  <si>
    <t/>
  </si>
  <si>
    <t>2.0</t>
  </si>
  <si>
    <t>False</t>
  </si>
  <si>
    <t>{cd7a35d8-a324-4130-bdab-f91928b0d48a}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</si>
  <si>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</si>
  <si>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</si>
  <si>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</si>
  <si>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</si>
  <si>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</si>
  <si>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</si>
  <si>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</si>
  <si>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FMK002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</si>
  <si>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</si>
  <si>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</si>
  <si>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Obnova vnútorných priestorov Materskej školy, Ul. Dr. Janského č. 8, Elokované pracovisko A. Kmeťa č. 11, Žiar/Hronom</t>
  </si>
  <si>
    <t>JKSO:</t>
  </si>
  <si>
    <t>KS:</t>
  </si>
  <si>
    <t>Miesto:</t>
  </si>
  <si>
    <t>Žiar nad Hronom, A. Kmeťa 11</t>
  </si>
  <si>
    <t>Dátum:</t>
  </si>
  <si>
    <t>2. 2. 2021</t>
  </si>
  <si>
    <t>Objednávateľ:</t>
  </si>
  <si>
    <t>IČO:</t>
  </si>
  <si>
    <t>Mesto Žiar nad Hronom, Š. Moysesa č. 46</t>
  </si>
  <si>
    <t>IČ DPH:</t>
  </si>
  <si>
    <t>Zhotoviteľ:</t>
  </si>
  <si>
    <t>Vyplň údaj</t>
  </si>
  <si>
    <t>Projektant:</t>
  </si>
  <si>
    <t>Ing. Katarína Fronková</t>
  </si>
  <si>
    <t>True</t>
  </si>
  <si>
    <t>0,01</t>
  </si>
  <si>
    <t>Spracovateľ:</t>
  </si>
  <si>
    <t>50631217</t>
  </si>
  <si>
    <t>Erik Kytka</t>
  </si>
  <si>
    <t>Poznámka:</t>
  </si>
  <si>
    <t>Jedná sa len o orientačný rozpočet k projektu. Všetky výmery a ceny sú len informatívne. K  správnemu naceneniu výkazu výmer je potrebné naštudovanie PD a obhliadka  stavby. Naceniť je potrebné jestvujúci výkaz výmer podľa pokynov tendrového  zadávateľa, resp. zmluvy o dielo. Rozdiely uviesť pod čiaru._x000D_
Výkaz  výmer výberom položiek, priloženými výpočtami má napomôcť a urýchliť  dodávateľovi správne naceniť všetky práce podľa PD ku kompletnej realizácií,  skolaudovaní a užívateľnosti stav. diela._x000D_
Práce  a dodávky obsiahnuté v projektovej dokumentácii a neobsiahnuté vo výkaze  výmer je dodávateľ povinný položkovo rozšpecifikovať a naceniť pod čiaru,  mimo ponukového rozpočtu pre objektívne rozhodovanie._x000D_
Zmeny,  opravy VV a návrhy na možné zníženie stav. nákladov dodávateľ nacení rovnako  pod čiaru a priloží k ponukovému rozpočtu. _x000D_
Dodávateľ  rozšpecifikuje pouzitie VRN-ov: napr. označenie staveniska, čistenie  komunikacií, opatrenia pre stav. v zimnom období, poistenie, geodet. merania  a dokumentáciu, skúšky, vzorky, dielenskú dokumentáciu, staveb. výťah, žeriav  v súčinnosti a položkami pre zvislý presun hmôt vo všetkých výkazoch,  vyčistenie všetkých dotknutých plôch od stavebného odpadu, aj ako príprava  pre sadové úpravy.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</si>
  <si>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</si>
  <si>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</si>
  <si>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</si>
  <si>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</si>
  <si>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</si>
  <si>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</si>
  <si>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</si>
  <si>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</si>
  <si>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</si>
  <si>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</si>
  <si>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</si>
  <si>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</si>
  <si>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</si>
  <si>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</si>
  <si>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</si>
  <si>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</si>
  <si>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</si>
  <si>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</si>
  <si>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</si>
  <si>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</si>
  <si>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</si>
  <si>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</si>
  <si>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</si>
  <si>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</si>
  <si>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</si>
  <si>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</si>
  <si>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</si>
  <si>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</si>
  <si>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</si>
  <si>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</si>
  <si>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</si>
  <si>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</si>
  <si>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</si>
  <si>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</si>
  <si>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</si>
  <si>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</si>
  <si>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</si>
  <si>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</si>
  <si>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</si>
  <si>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</si>
  <si>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</si>
  <si>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</si>
  <si>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</si>
  <si>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</si>
  <si>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</si>
  <si>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</t>
  </si>
  <si>
    <t>Stavebná časť</t>
  </si>
  <si>
    <t>STA</t>
  </si>
  <si>
    <t>{687f8949-0f63-41d6-a36b-4d18e80b5104}</t>
  </si>
  <si>
    <t>2</t>
  </si>
  <si>
    <t>Zdravotechnika</t>
  </si>
  <si>
    <t>{340a73c6-04e5-4d3d-be69-f1c1d62e3dab}</t>
  </si>
  <si>
    <t>3</t>
  </si>
  <si>
    <t>Vykurovanie</t>
  </si>
  <si>
    <t>{f52c2393-834f-4d27-9aa5-3228db438cdd}</t>
  </si>
  <si>
    <t>4</t>
  </si>
  <si>
    <t>Elektroinštalácia</t>
  </si>
  <si>
    <t>{bddd89d5-035d-4b8a-88e6-8579259b621c}</t>
  </si>
  <si>
    <t>KRYCÍ LIST ROZPOČTU</t>
  </si>
  <si>
    <t>Objekt:</t>
  </si>
  <si>
    <t>1 - Stavebná časť</t>
  </si>
  <si>
    <t>Jedná sa len o orientačný rozpočet k projektu. Všetky výmery a ceny sú len informatívne. K  správnemu naceneniu výkazu výmer je potrebné naštudovanie PD a obhliadka  stavby. Naceniť je potrebné jestvujúci výkaz výmer podľa pokynov tendrového  zadávateľa, resp. zmluvy o dielo. Rozdiely uviesť pod čiaru. Výkaz  výmer výberom položiek, priloženými výpočtami má napomôcť a urýchliť  dodávateľovi správne naceniť všetky práce podľa PD ku kompletnej realizácií,  skolaudovaní a užívateľnosti stav. diela. Práce  a dodávky obsiahnuté v projektovej dokumentácii a neobsiahnuté vo výkaze  výmer je dodávateľ povinný položkovo rozšpecifikovať a naceniť pod čiaru,  mimo ponukového rozpočtu pre objektívne rozhodovanie. Zmeny,  opravy VV a návrhy na možné zníženie stav. nákladov dodávateľ nacení rovnako  pod čiaru a priloží k ponukovému rozpočtu.  Dodávateľ  rozšpecifikuje pouzitie VRN-ov: napr. označenie staveniska, čistenie  komunikacií, opatrenia pre stav. v zimnom období, poistenie, geodet. merania  a dokumentáciu, skúšky, vzorky, dielenskú dokumentáciu, staveb. výťah, žeriav  v súčinnosti a položkami pre zvislý presun hmôt vo všetkých výkazoch,  vyčistenie všetkých dotknutých plôch od stavebného odpadu, aj ako príprava  pre sadové úpravy.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</si>
  <si>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</si>
  <si>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</si>
  <si>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</si>
  <si>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</si>
  <si>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</si>
  <si>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</si>
  <si>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</si>
  <si>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</si>
  <si>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</si>
  <si>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</si>
  <si>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</si>
  <si>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</si>
  <si>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762 - Konštrukcie tesárske</t>
  </si>
  <si>
    <t xml:space="preserve">    763 - Konštrukcie - drevostavby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</si>
  <si>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</si>
  <si>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</si>
  <si>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</si>
  <si>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</si>
  <si>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</si>
  <si>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</si>
  <si>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</si>
  <si>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</si>
  <si>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</si>
  <si>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</si>
  <si>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</si>
  <si>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</si>
  <si>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</si>
  <si>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</si>
  <si>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</si>
  <si>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</si>
  <si>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</si>
  <si>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</si>
  <si>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</si>
  <si>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</si>
  <si>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</si>
  <si>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</si>
  <si>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Zvislé a kompletné konštrukcie</t>
  </si>
  <si>
    <t>K</t>
  </si>
  <si>
    <t>317166131</t>
  </si>
  <si>
    <t>Samonosný preklad PORFIX, šírky 100 mm, výšky 250 mm, dĺžky 1000 mm</t>
  </si>
  <si>
    <t>ks</t>
  </si>
  <si>
    <t>-1963329366</t>
  </si>
  <si>
    <t>317166132</t>
  </si>
  <si>
    <t>Samonosný preklad PORFIX, šírky 100 mm, výšky 250 mm, dĺžky 1200 mm</t>
  </si>
  <si>
    <t>-460847165</t>
  </si>
  <si>
    <t>317166152</t>
  </si>
  <si>
    <t>Samonosný preklad PORFIX, šírky 150 mm, výšky 250 mm, dĺžky 1200 mm</t>
  </si>
  <si>
    <t>48709435</t>
  </si>
  <si>
    <t>340239263</t>
  </si>
  <si>
    <t>Zamurovanie otvorov plochy nad 1 do 4 m2 tvárnicami PORFIX (100x500x250)</t>
  </si>
  <si>
    <t>m2</t>
  </si>
  <si>
    <t>883415254</t>
  </si>
  <si>
    <t>5</t>
  </si>
  <si>
    <t>340239265</t>
  </si>
  <si>
    <t>Zamurovanie otvorov plochy do 4 m2 tvárnicami PORFIX (150x500x250)</t>
  </si>
  <si>
    <t>1387739871</t>
  </si>
  <si>
    <t>6</t>
  </si>
  <si>
    <t>342273100</t>
  </si>
  <si>
    <t>Priečky z tvárnic PORFIX hr. 100 mm P2-500 hladkých, na MVC a lepidlo PORFIX (100x250x500)</t>
  </si>
  <si>
    <t>-2131243156</t>
  </si>
  <si>
    <t>7</t>
  </si>
  <si>
    <t>342273100r</t>
  </si>
  <si>
    <t>Priečky z tvárnic PORFIX hr. 100 mm P2-500 hladkých, na MVC a lepidlo PORFIX (100x250x500) - stienka do výšky 1,5 m</t>
  </si>
  <si>
    <t>783819147</t>
  </si>
  <si>
    <t>8</t>
  </si>
  <si>
    <t>342273150</t>
  </si>
  <si>
    <t>Priečky z tvárnic PORFIX hr. 150 mm P2-500 hladkých, na MVC a lepidlo PORFIX (150x250x500)</t>
  </si>
  <si>
    <t>1914776073</t>
  </si>
  <si>
    <t>Úpravy povrchov, podlahy, osadenie</t>
  </si>
  <si>
    <t>9</t>
  </si>
  <si>
    <t>612462301r</t>
  </si>
  <si>
    <t>Vnútorná sanačná omietka stien - hrúbka a výmera podľa potreby</t>
  </si>
  <si>
    <t>939107849</t>
  </si>
  <si>
    <t>10</t>
  </si>
  <si>
    <t>612467128</t>
  </si>
  <si>
    <t>Príprava vnútorného podkladu stien , Penetrácia základná</t>
  </si>
  <si>
    <t>-704943117</t>
  </si>
  <si>
    <t>11</t>
  </si>
  <si>
    <t>612467172</t>
  </si>
  <si>
    <t>Vnútorná omietka stien , strojné miešanie, ručné nanášanie, Vnútorný štuk jemný, , hr. 2 mm</t>
  </si>
  <si>
    <t>-1867386050</t>
  </si>
  <si>
    <t>12</t>
  </si>
  <si>
    <t>612481119</t>
  </si>
  <si>
    <t>Potiahnutie vnútorných stien sklotextílnou mriežkou s celoplošným prilepením</t>
  </si>
  <si>
    <t>-1161256551</t>
  </si>
  <si>
    <t>13</t>
  </si>
  <si>
    <t>632451411r</t>
  </si>
  <si>
    <t>Doplnenie cementového poteru hr. 10 mm - vyrovnanie po búraní</t>
  </si>
  <si>
    <t>-94663759</t>
  </si>
  <si>
    <t>14</t>
  </si>
  <si>
    <t>642944121</t>
  </si>
  <si>
    <t>Dodatočná montáž oceľovej dverovej zárubne, plochy otvoru do 2,5 m2</t>
  </si>
  <si>
    <t>-686549055</t>
  </si>
  <si>
    <t>15</t>
  </si>
  <si>
    <t>M</t>
  </si>
  <si>
    <t>55331000840r</t>
  </si>
  <si>
    <t>Zárubňa oceľová CgU šxv 600x1970</t>
  </si>
  <si>
    <t>415294328</t>
  </si>
  <si>
    <t>16</t>
  </si>
  <si>
    <t>55331000850r</t>
  </si>
  <si>
    <t>Zárubňa oceľová CgU šxv 700x1970</t>
  </si>
  <si>
    <t>1799840028</t>
  </si>
  <si>
    <t>17</t>
  </si>
  <si>
    <t>55331000870r</t>
  </si>
  <si>
    <t>Zárubňa oceľová CgU šxv 800x1970</t>
  </si>
  <si>
    <t>-608676889</t>
  </si>
  <si>
    <t>Ostatné konštrukcie a práce-búranie</t>
  </si>
  <si>
    <t>18</t>
  </si>
  <si>
    <t>941955002</t>
  </si>
  <si>
    <t>Lešenie ľahké pracovné pomocné s výškou lešeňovej podlahy nad 1,20 do 1,90 m</t>
  </si>
  <si>
    <t>340563435</t>
  </si>
  <si>
    <t>19</t>
  </si>
  <si>
    <t>952901111</t>
  </si>
  <si>
    <t>Vyčistenie budov pri výške podlaží do 4 m</t>
  </si>
  <si>
    <t>1708209310</t>
  </si>
  <si>
    <t>962031132</t>
  </si>
  <si>
    <t>Búranie priečok alebo vybúranie otvorov plochy z tehál pálených, plných alebo dutých hr. do 150 mm,  -0,19600t</t>
  </si>
  <si>
    <t>1991649451</t>
  </si>
  <si>
    <t>21</t>
  </si>
  <si>
    <t>963053935r</t>
  </si>
  <si>
    <t>Búranie železobetónových schodiskových stupňov monolitických,  -BE</t>
  </si>
  <si>
    <t>-2084264116</t>
  </si>
  <si>
    <t>22</t>
  </si>
  <si>
    <t>963074959r</t>
  </si>
  <si>
    <t>Vybúranie oceľového točitého schodiska - SC</t>
  </si>
  <si>
    <t>195070558</t>
  </si>
  <si>
    <t>23</t>
  </si>
  <si>
    <t>965043341</t>
  </si>
  <si>
    <t>Búranie podkladov pod dlažby, liatych dlažieb a mazanín,betón s poterom,teracom hr.do 100 mm, plochy nad 4 m2  -2,20000t</t>
  </si>
  <si>
    <t>m3</t>
  </si>
  <si>
    <t>661827073</t>
  </si>
  <si>
    <t>24</t>
  </si>
  <si>
    <t>965081712</t>
  </si>
  <si>
    <t>Búranie dlažieb, bez podklad. lôžka z xylolit., alebo keramických dlaždíc hr. do 10 mm,  -0,02000t</t>
  </si>
  <si>
    <t>477158658</t>
  </si>
  <si>
    <t>25</t>
  </si>
  <si>
    <t>968061125</t>
  </si>
  <si>
    <t>Vyvesenie dreveného dverného krídla do suti plochy do 2 m2, -0,02400t - D</t>
  </si>
  <si>
    <t>-1896361670</t>
  </si>
  <si>
    <t>26</t>
  </si>
  <si>
    <t>968061126</t>
  </si>
  <si>
    <t>Vyvesenie dreveného dverného krídla do suti plochy nad 2 m2, -0,02700t - D</t>
  </si>
  <si>
    <t>-652042738</t>
  </si>
  <si>
    <t>27</t>
  </si>
  <si>
    <t>968072455</t>
  </si>
  <si>
    <t>Vybúranie kovových dverových zárubní plochy do 2 m2,  -0,07600t - D</t>
  </si>
  <si>
    <t>2035225459</t>
  </si>
  <si>
    <t>28</t>
  </si>
  <si>
    <t>968072456</t>
  </si>
  <si>
    <t>Vybúranie kovových dverových zárubní plochy nad 2 m2,  -0,06300t - D</t>
  </si>
  <si>
    <t>-1316871703</t>
  </si>
  <si>
    <t>29</t>
  </si>
  <si>
    <t>971055003R</t>
  </si>
  <si>
    <t xml:space="preserve">Rezanie konštrukcií z tehál - vyrezanie otvoru </t>
  </si>
  <si>
    <t>m</t>
  </si>
  <si>
    <t>1370451521</t>
  </si>
  <si>
    <t>30</t>
  </si>
  <si>
    <t>973031325</t>
  </si>
  <si>
    <t>Vysekanie kapsy z tehál plochy do 0,10 m2, hl. do 300 mm,  -0,03100t</t>
  </si>
  <si>
    <t>-1469350096</t>
  </si>
  <si>
    <t>31</t>
  </si>
  <si>
    <t>976071111r</t>
  </si>
  <si>
    <t>Vybúranie kovových madiel a zábradlí- Z</t>
  </si>
  <si>
    <t>-1482906271</t>
  </si>
  <si>
    <t>32</t>
  </si>
  <si>
    <t>978011121</t>
  </si>
  <si>
    <t>Otlčenie omietok stropov vnútorných vápenných alebo vápennocementových v rozsahu do 10 %,  -0,00400t</t>
  </si>
  <si>
    <t>-907359004</t>
  </si>
  <si>
    <t>33</t>
  </si>
  <si>
    <t>978013191r</t>
  </si>
  <si>
    <t>Otlčenie omietok stien vnútorných vápenných alebo vápennocementových v rozsahu do 100 %,  -0,04600t - odhadovaná plocha na otlčenie</t>
  </si>
  <si>
    <t>954489156</t>
  </si>
  <si>
    <t>34</t>
  </si>
  <si>
    <t>978059531r</t>
  </si>
  <si>
    <t>Odsekanie a odobratie obkladov stien z obkladačiek vnútorných vrátane podkladovej omietky nad 2 m2 + odstránenie soklíkov keramických,  -0,06800t</t>
  </si>
  <si>
    <t>2121352381</t>
  </si>
  <si>
    <t>35</t>
  </si>
  <si>
    <t>979081111</t>
  </si>
  <si>
    <t>Odvoz sutiny a vybúraných hmôt na skládku do 1 km</t>
  </si>
  <si>
    <t>t</t>
  </si>
  <si>
    <t>549579976</t>
  </si>
  <si>
    <t>36</t>
  </si>
  <si>
    <t>979081121</t>
  </si>
  <si>
    <t>Odvoz sutiny a vybúraných hmôt na skládku za každý ďalší 1 km</t>
  </si>
  <si>
    <t>-1239895386</t>
  </si>
  <si>
    <t>37</t>
  </si>
  <si>
    <t>979082111</t>
  </si>
  <si>
    <t>Vnútrostavenisková doprava sutiny a vybúraných hmôt do 10 m</t>
  </si>
  <si>
    <t>759179144</t>
  </si>
  <si>
    <t>38</t>
  </si>
  <si>
    <t>979082121</t>
  </si>
  <si>
    <t>Vnútrostavenisková doprava sutiny a vybúraných hmôt za každých ďalších 5 m</t>
  </si>
  <si>
    <t>-429227486</t>
  </si>
  <si>
    <t>39</t>
  </si>
  <si>
    <t>979089612</t>
  </si>
  <si>
    <t>Poplatok za skladovanie - iné odpady zo stavieb a demolácií (17 09), ostatné</t>
  </si>
  <si>
    <t>817785266</t>
  </si>
  <si>
    <t>99</t>
  </si>
  <si>
    <t>Presun hmôt HSV</t>
  </si>
  <si>
    <t>40</t>
  </si>
  <si>
    <t>999281111</t>
  </si>
  <si>
    <t>Presun hmôt pre opravy a údržbu objektov vrátane vonkajších plášťov výšky do 25 m</t>
  </si>
  <si>
    <t>1897687060</t>
  </si>
  <si>
    <t>PSV</t>
  </si>
  <si>
    <t>Práce a dodávky PSV</t>
  </si>
  <si>
    <t>711</t>
  </si>
  <si>
    <t>Izolácie proti vode a vlhkosti</t>
  </si>
  <si>
    <t>41</t>
  </si>
  <si>
    <t>711211051</t>
  </si>
  <si>
    <t>Jednozlož. silikátová hydroizolačná hmota Weber - Terranova, stierka, weber.terizol vodorovná</t>
  </si>
  <si>
    <t>-1675486934</t>
  </si>
  <si>
    <t>42</t>
  </si>
  <si>
    <t>711212051</t>
  </si>
  <si>
    <t>Jednozlož. silikátová hydroizolačná hmota Weber - Terranova, stierka, weber.terizol zvislá</t>
  </si>
  <si>
    <t>-1566742101</t>
  </si>
  <si>
    <t>43</t>
  </si>
  <si>
    <t>998711201</t>
  </si>
  <si>
    <t>Presun hmôt pre izoláciu proti vode v objektoch výšky do 6 m</t>
  </si>
  <si>
    <t>%</t>
  </si>
  <si>
    <t>1212815945</t>
  </si>
  <si>
    <t>762</t>
  </si>
  <si>
    <t>Konštrukcie tesárske</t>
  </si>
  <si>
    <t>44</t>
  </si>
  <si>
    <t>762810016</t>
  </si>
  <si>
    <t>Záklop stropov z dosiek OSB skrutkovaných na trámy na zraz hr. dosky 22 mm</t>
  </si>
  <si>
    <t>327299584</t>
  </si>
  <si>
    <t>45</t>
  </si>
  <si>
    <t>762822110</t>
  </si>
  <si>
    <t>Montáž stropníc z hraneného a polohraneného reziva prierezovej plochy do 144 cm2</t>
  </si>
  <si>
    <t>1387978831</t>
  </si>
  <si>
    <t>46</t>
  </si>
  <si>
    <t>605120000100r</t>
  </si>
  <si>
    <t>Dodávka stropných trámov 70/140 mm</t>
  </si>
  <si>
    <t>487263868</t>
  </si>
  <si>
    <t>47</t>
  </si>
  <si>
    <t>762895000r</t>
  </si>
  <si>
    <t>M+D oceľové papuče vrátane mechanických kotiev (4xM10 na 1 ks papuče)</t>
  </si>
  <si>
    <t>443251423</t>
  </si>
  <si>
    <t>48</t>
  </si>
  <si>
    <t>998762202</t>
  </si>
  <si>
    <t>Presun hmôt pre konštrukcie tesárske v objektoch výšky do 12 m</t>
  </si>
  <si>
    <t>665782832</t>
  </si>
  <si>
    <t>763</t>
  </si>
  <si>
    <t>Konštrukcie - drevostavby</t>
  </si>
  <si>
    <t>49</t>
  </si>
  <si>
    <t>763116501r</t>
  </si>
  <si>
    <t>Priečka SDK dvojito opláštená doskami RF 12.5 mm - S1</t>
  </si>
  <si>
    <t>-1310683816</t>
  </si>
  <si>
    <t>50</t>
  </si>
  <si>
    <t>763116503</t>
  </si>
  <si>
    <t>Priečka SDK dvojito opláštená doskami RFI 12.5 mm -S2</t>
  </si>
  <si>
    <t>-220235688</t>
  </si>
  <si>
    <t>51</t>
  </si>
  <si>
    <t>763138311r</t>
  </si>
  <si>
    <t>Podhľad RIGIPS RF 2x12, 5-OK,upevnenie na závesoch - dvojúrovňová podkonštrukcia</t>
  </si>
  <si>
    <t>1046025516</t>
  </si>
  <si>
    <t>52</t>
  </si>
  <si>
    <t>998763201</t>
  </si>
  <si>
    <t>Presun hmôt pre drevostavby v objektoch výšky do 12 m</t>
  </si>
  <si>
    <t>-646719628</t>
  </si>
  <si>
    <t>766</t>
  </si>
  <si>
    <t>Konštrukcie stolárske</t>
  </si>
  <si>
    <t>53</t>
  </si>
  <si>
    <t>766111820r</t>
  </si>
  <si>
    <t>Demontáž drevených stien plných vrátane dverí - DP</t>
  </si>
  <si>
    <t>1934320215</t>
  </si>
  <si>
    <t>54</t>
  </si>
  <si>
    <t>766662113</t>
  </si>
  <si>
    <t>Montáž dverového krídla otočného jednokrídlového bezpoldrážkového, do existujúcej zárubne, vrátane kovania</t>
  </si>
  <si>
    <t>-1606971297</t>
  </si>
  <si>
    <t>55</t>
  </si>
  <si>
    <t>549150000600</t>
  </si>
  <si>
    <t>Kľučka dverová 2x, 2x rozeta BB, FAB, nehrdzavejúca oceľ, povrch nerez brúsený, SAPELI -DK</t>
  </si>
  <si>
    <t>1685772132</t>
  </si>
  <si>
    <t>56</t>
  </si>
  <si>
    <t>611610002900r</t>
  </si>
  <si>
    <t>Dvere vnútorné jednokrídlové, šírka 600-900 mm, DV1-3</t>
  </si>
  <si>
    <t>-928206898</t>
  </si>
  <si>
    <t>57</t>
  </si>
  <si>
    <t>766900900</t>
  </si>
  <si>
    <t>M+D Okno v priečke - rozmer 700x1200 mm</t>
  </si>
  <si>
    <t>756542573</t>
  </si>
  <si>
    <t>58</t>
  </si>
  <si>
    <t>767900901</t>
  </si>
  <si>
    <t>M+D Okno v priečke - rozmer 900/1200 mm vrátane parapetu</t>
  </si>
  <si>
    <t>-1876010247</t>
  </si>
  <si>
    <t>59</t>
  </si>
  <si>
    <t>998766201</t>
  </si>
  <si>
    <t>Presun hmot pre konštrukcie stolárske v objektoch výšky do 6 m</t>
  </si>
  <si>
    <t>-806871210</t>
  </si>
  <si>
    <t>767</t>
  </si>
  <si>
    <t>Konštrukcie doplnkové kovové</t>
  </si>
  <si>
    <t>60</t>
  </si>
  <si>
    <t>767161110R</t>
  </si>
  <si>
    <t>Montáž a dodávka madla Z</t>
  </si>
  <si>
    <t>830707265</t>
  </si>
  <si>
    <t>61</t>
  </si>
  <si>
    <t>998767201</t>
  </si>
  <si>
    <t>Presun hmôt pre kovové stavebné doplnkové konštrukcie v objektoch výšky do 6 m</t>
  </si>
  <si>
    <t>688841358</t>
  </si>
  <si>
    <t>771</t>
  </si>
  <si>
    <t>Podlahy z dlaždíc</t>
  </si>
  <si>
    <t>62</t>
  </si>
  <si>
    <t>771415016</t>
  </si>
  <si>
    <t>Montáž soklíkov z obkladačiek do tmelu veľ. 150 x 300 mm</t>
  </si>
  <si>
    <t>435100805</t>
  </si>
  <si>
    <t>63</t>
  </si>
  <si>
    <t>597640000600</t>
  </si>
  <si>
    <t>Obkladačky keramické glazované jednofarebné hladké lxv 300x150x14 mm</t>
  </si>
  <si>
    <t>1863513326</t>
  </si>
  <si>
    <t>64</t>
  </si>
  <si>
    <t>771575129</t>
  </si>
  <si>
    <t>Montáž podláh z dlaždíc keramických do tmelu v obmedzenom priestore veľ. 300 x 300 mm</t>
  </si>
  <si>
    <t>770799707</t>
  </si>
  <si>
    <t>65</t>
  </si>
  <si>
    <t>597740001900r</t>
  </si>
  <si>
    <t>Dlaždice keramické protišmykové</t>
  </si>
  <si>
    <t>2105757743</t>
  </si>
  <si>
    <t>66</t>
  </si>
  <si>
    <t>998771201</t>
  </si>
  <si>
    <t>Presun hmôt pre podlahy z dlaždíc v objektoch výšky do 6m</t>
  </si>
  <si>
    <t>-2067320704</t>
  </si>
  <si>
    <t>776</t>
  </si>
  <si>
    <t>Podlahy povlakové</t>
  </si>
  <si>
    <t>67</t>
  </si>
  <si>
    <t>776401800</t>
  </si>
  <si>
    <t>Demontáž soklíkov alebo líšt</t>
  </si>
  <si>
    <t>-1154381979</t>
  </si>
  <si>
    <t>68</t>
  </si>
  <si>
    <t>776411000</t>
  </si>
  <si>
    <t>Lepenie podlahových líšt soklových</t>
  </si>
  <si>
    <t>-67519334</t>
  </si>
  <si>
    <t>69</t>
  </si>
  <si>
    <t>283410017900r</t>
  </si>
  <si>
    <t xml:space="preserve">Lemovacia lišta </t>
  </si>
  <si>
    <t>207094662</t>
  </si>
  <si>
    <t>70</t>
  </si>
  <si>
    <t>776511810</t>
  </si>
  <si>
    <t>Odstránenie povlakových podláh z nášľapnej plochy lepených bez podložky,  -0,00100t</t>
  </si>
  <si>
    <t>-1089396568</t>
  </si>
  <si>
    <t>71</t>
  </si>
  <si>
    <t>776541300r</t>
  </si>
  <si>
    <t xml:space="preserve">Montáž povlakových podláh PVC vinyl </t>
  </si>
  <si>
    <t>106181366</t>
  </si>
  <si>
    <t>72</t>
  </si>
  <si>
    <t>284110004000r</t>
  </si>
  <si>
    <t>Podlaha PVC vinyl</t>
  </si>
  <si>
    <t>258397349</t>
  </si>
  <si>
    <t>73</t>
  </si>
  <si>
    <t>776900900</t>
  </si>
  <si>
    <t>M+D podložka pod Vinylovú podlahu</t>
  </si>
  <si>
    <t>-193095668</t>
  </si>
  <si>
    <t>74</t>
  </si>
  <si>
    <t>998776201</t>
  </si>
  <si>
    <t>Presun hmôt pre podlahy povlakové v objektoch výšky do 6 m</t>
  </si>
  <si>
    <t>302763137</t>
  </si>
  <si>
    <t>781</t>
  </si>
  <si>
    <t>Obklady</t>
  </si>
  <si>
    <t>75</t>
  </si>
  <si>
    <t>781445018</t>
  </si>
  <si>
    <t>Montáž obkladov vnútor. stien z obkladačiek kladených do tmelu veľ. 200x200 mm</t>
  </si>
  <si>
    <t>365286687</t>
  </si>
  <si>
    <t>76</t>
  </si>
  <si>
    <t>597640000400r</t>
  </si>
  <si>
    <t>Obkladačky keramické - štandardné</t>
  </si>
  <si>
    <t>1854366823</t>
  </si>
  <si>
    <t>77</t>
  </si>
  <si>
    <t>781491111</t>
  </si>
  <si>
    <t>Montáž plastových profilov pre obklad do tmelu - roh steny</t>
  </si>
  <si>
    <t>1702431588</t>
  </si>
  <si>
    <t>78</t>
  </si>
  <si>
    <t>351202</t>
  </si>
  <si>
    <t>Ukonč. profil.oblý uzavretý.10 bahama PVC, 2,5m</t>
  </si>
  <si>
    <t>bm</t>
  </si>
  <si>
    <t>54927122</t>
  </si>
  <si>
    <t>79</t>
  </si>
  <si>
    <t>998781201</t>
  </si>
  <si>
    <t>Presun hmôt pre obklady keramické v objektoch výšky do 6 m</t>
  </si>
  <si>
    <t>-732574820</t>
  </si>
  <si>
    <t>783</t>
  </si>
  <si>
    <t>Nátery</t>
  </si>
  <si>
    <t>80</t>
  </si>
  <si>
    <t>783782203</t>
  </si>
  <si>
    <t>Nátery tesárskych konštrukcií povrchová impregnácia Bochemitom QB</t>
  </si>
  <si>
    <t>1924282934</t>
  </si>
  <si>
    <t>784</t>
  </si>
  <si>
    <t>Maľby</t>
  </si>
  <si>
    <t>81</t>
  </si>
  <si>
    <t>784410100</t>
  </si>
  <si>
    <t>Penetrovanie jednonásobné jemnozrnných podkladov výšky do 3,80 m</t>
  </si>
  <si>
    <t>729709356</t>
  </si>
  <si>
    <t>82</t>
  </si>
  <si>
    <t>784452271r</t>
  </si>
  <si>
    <t>Maľby z maliarskych zmesí Primalex, ručne nanášané - farba A</t>
  </si>
  <si>
    <t>2051367904</t>
  </si>
  <si>
    <t>83</t>
  </si>
  <si>
    <t>784452271r2</t>
  </si>
  <si>
    <t>Maľby z maliarskych zmesí Primalex, Farmal, ručne nanášané "B"</t>
  </si>
  <si>
    <t>2085433417</t>
  </si>
  <si>
    <t>84</t>
  </si>
  <si>
    <t>784481110</t>
  </si>
  <si>
    <t>Stierka stropov na podklad jemnozrnný výšky do 3,80 m - 1.17</t>
  </si>
  <si>
    <t>883323692</t>
  </si>
  <si>
    <t>85</t>
  </si>
  <si>
    <t>784900900</t>
  </si>
  <si>
    <t>Očistenie stien od uvoľňujúcich sa častí</t>
  </si>
  <si>
    <t>-944282693</t>
  </si>
  <si>
    <t>2 - Zdravotechnika</t>
  </si>
  <si>
    <t xml:space="preserve">    713 - Izolácie tepelné</t>
  </si>
  <si>
    <t xml:space="preserve">    721 - Zdravotech. vnútorná kanalizácia</t>
  </si>
  <si>
    <t xml:space="preserve">    722 - Zdravotechnika - vnútorný vodovod</t>
  </si>
  <si>
    <t xml:space="preserve">    725 - Zdravotechnika - zariaď. predmety</t>
  </si>
  <si>
    <t>612423531</t>
  </si>
  <si>
    <t>Omietka rýh v stenách maltou vápennou šírky ryhy do 150 mm omietkou štukovou</t>
  </si>
  <si>
    <t>-1175815761</t>
  </si>
  <si>
    <t>631311121</t>
  </si>
  <si>
    <t xml:space="preserve">Doplnenie existujúcich mazanín prostým betónom bez poteru </t>
  </si>
  <si>
    <t>-1652209321</t>
  </si>
  <si>
    <t>974031132</t>
  </si>
  <si>
    <t>Vysekanie rýh v akomkoľvek murive tehlovom na akúkoľvek maltu do hĺbky 50 mm a š. do 70 mm,  -0,00600t</t>
  </si>
  <si>
    <t>1144064099</t>
  </si>
  <si>
    <t>974042553</t>
  </si>
  <si>
    <t>Vysekanie rýh v betónovej dlažbe do hĺbky 100 mm a šírky do 100 mm,  -0,02200t</t>
  </si>
  <si>
    <t>-1980463139</t>
  </si>
  <si>
    <t>-1427000082</t>
  </si>
  <si>
    <t>-1510759630</t>
  </si>
  <si>
    <t>518681226</t>
  </si>
  <si>
    <t>2057748579</t>
  </si>
  <si>
    <t>873875484</t>
  </si>
  <si>
    <t>149922126</t>
  </si>
  <si>
    <t>713</t>
  </si>
  <si>
    <t>Izolácie tepelné</t>
  </si>
  <si>
    <t>713482111</t>
  </si>
  <si>
    <t>Montáž trubíc z PE, hr.do 10 mm,vnút.priemer do 38 mm</t>
  </si>
  <si>
    <t>1655531692</t>
  </si>
  <si>
    <t>283310001200</t>
  </si>
  <si>
    <t>Izolačná PE trubica TUBOLIT DG 20x9 mm (d potrubia x hr. izolácie), nadrezaná, AZ FLEX</t>
  </si>
  <si>
    <t>-1232790827</t>
  </si>
  <si>
    <t>283310001500</t>
  </si>
  <si>
    <t>Izolačná PE trubica TUBOLIT DG 28x9 mm (d potrubia x hr. izolácie), nadrezaná, AZ FLEX</t>
  </si>
  <si>
    <t>-1871033612</t>
  </si>
  <si>
    <t>998713201</t>
  </si>
  <si>
    <t>Presun hmôt pre izolácie tepelné v objektoch výšky do 6 m</t>
  </si>
  <si>
    <t>1080503801</t>
  </si>
  <si>
    <t>721</t>
  </si>
  <si>
    <t>Zdravotech. vnútorná kanalizácia</t>
  </si>
  <si>
    <t>721140802r</t>
  </si>
  <si>
    <t xml:space="preserve">Demontáž potrubia z rúr odpadového alebo dažďového do DN 100, </t>
  </si>
  <si>
    <t>251053169</t>
  </si>
  <si>
    <t>721171107</t>
  </si>
  <si>
    <t>Potrubie z PVC - U odpadové ležaté hrdlové D 75x1, 8</t>
  </si>
  <si>
    <t>57658658</t>
  </si>
  <si>
    <t>721171109</t>
  </si>
  <si>
    <t>Potrubie z PVC - U odpadové ležaté hrdlové D 110x2, 2</t>
  </si>
  <si>
    <t>1073755853</t>
  </si>
  <si>
    <t>721171109r</t>
  </si>
  <si>
    <t>Potrubie z PVC - U odpadové ležaté hrdlové D 110x3, 2</t>
  </si>
  <si>
    <t>-126017677</t>
  </si>
  <si>
    <t>721173204</t>
  </si>
  <si>
    <t>Potrubie z PVC - U odpadné pripájacie D 40x1, 8</t>
  </si>
  <si>
    <t>2132196543</t>
  </si>
  <si>
    <t>721173205</t>
  </si>
  <si>
    <t>Potrubie z PVC - U odpadné pripájacie D 50x1, 8</t>
  </si>
  <si>
    <t>930998085</t>
  </si>
  <si>
    <t>72121r</t>
  </si>
  <si>
    <t>Demontáž kanalizačných tvaroviek</t>
  </si>
  <si>
    <t>29969773</t>
  </si>
  <si>
    <t>721290111</t>
  </si>
  <si>
    <t>Ostatné - skúška tesnosti kanalizácie v objektoch vodou do DN 125</t>
  </si>
  <si>
    <t>977128166</t>
  </si>
  <si>
    <t>721909909</t>
  </si>
  <si>
    <t>Montáž kanalizačných tvaroviek - napojenie na liatinu</t>
  </si>
  <si>
    <t>1633520968</t>
  </si>
  <si>
    <t>552520000900r</t>
  </si>
  <si>
    <t xml:space="preserve">Tvarovka z tvárnej liatiny hrdlová DN 100/100 s prírubovou odbočkou a spojom - 60 stupňov </t>
  </si>
  <si>
    <t>1833805589</t>
  </si>
  <si>
    <t>2865302624r</t>
  </si>
  <si>
    <t>Prechod na PVC - tesniaci krúžok DN 100</t>
  </si>
  <si>
    <t>-1688605674</t>
  </si>
  <si>
    <t>2865302623r</t>
  </si>
  <si>
    <t>Prechod na PVC - tesniaci krúžok DN 70</t>
  </si>
  <si>
    <t>-1505210020</t>
  </si>
  <si>
    <t>552520014600</t>
  </si>
  <si>
    <t>Koleno liatinové odpadové 87° DN 100</t>
  </si>
  <si>
    <t>1182054322</t>
  </si>
  <si>
    <t>286540013r</t>
  </si>
  <si>
    <t>Odbočka dvojitá DN 70/70/87°</t>
  </si>
  <si>
    <t>3932874</t>
  </si>
  <si>
    <t>2865400140r</t>
  </si>
  <si>
    <t>Odbočka dvojitá DN 100/100/87°</t>
  </si>
  <si>
    <t>-1302062924</t>
  </si>
  <si>
    <t>286540012r</t>
  </si>
  <si>
    <t xml:space="preserve">Odbočka dvojitá  DN 70/70/60°, </t>
  </si>
  <si>
    <t>-221326905</t>
  </si>
  <si>
    <t>5525200198r</t>
  </si>
  <si>
    <t>Zátka do hrdla rúry DN 70</t>
  </si>
  <si>
    <t>436079201</t>
  </si>
  <si>
    <t>552520019800e</t>
  </si>
  <si>
    <t>Zátka do hrdla rúry DN 50</t>
  </si>
  <si>
    <t>-1553296294</t>
  </si>
  <si>
    <t>7219099091</t>
  </si>
  <si>
    <t>Montáž kanalizačných tvaroviek PVC</t>
  </si>
  <si>
    <t>-499824951</t>
  </si>
  <si>
    <t>286510003400</t>
  </si>
  <si>
    <t>Koleno PVC-U, DN 110x45° hladká pre gravitačnú kanalizáciu KG potrubia, WAVIN</t>
  </si>
  <si>
    <t>-729433140</t>
  </si>
  <si>
    <t>286540009900r</t>
  </si>
  <si>
    <t>Odbočka PVC DN 100/50/45°</t>
  </si>
  <si>
    <t>-558150880</t>
  </si>
  <si>
    <t>286540008300r</t>
  </si>
  <si>
    <t>Odbočka PVC DN 50/40/87°</t>
  </si>
  <si>
    <t>-1039243899</t>
  </si>
  <si>
    <t>28654000150rr</t>
  </si>
  <si>
    <t>Koleno PVC DN 50/87°</t>
  </si>
  <si>
    <t>-127696272</t>
  </si>
  <si>
    <t>286540008600rr</t>
  </si>
  <si>
    <t>Odbočka PVC DN 50/50/87°</t>
  </si>
  <si>
    <t>-997222281</t>
  </si>
  <si>
    <t>286540005400rr</t>
  </si>
  <si>
    <t>Redukcia DN 75/50</t>
  </si>
  <si>
    <t>178951553</t>
  </si>
  <si>
    <t>286540001800rr</t>
  </si>
  <si>
    <t>Koleno PVC DN 70/45°,</t>
  </si>
  <si>
    <t>1963720521</t>
  </si>
  <si>
    <t>28654000210r</t>
  </si>
  <si>
    <t>Koleno PVC DN 100/15°,</t>
  </si>
  <si>
    <t>-1240839826</t>
  </si>
  <si>
    <t>28654001010r</t>
  </si>
  <si>
    <t>Odbočka PVC DN 100/50/87°</t>
  </si>
  <si>
    <t>336726642</t>
  </si>
  <si>
    <t>28654001050r</t>
  </si>
  <si>
    <t>Odbočka PVC DN 100/100/45°</t>
  </si>
  <si>
    <t>1814138821</t>
  </si>
  <si>
    <t>28654000230r</t>
  </si>
  <si>
    <t>Koleno PVC DN 110/45°</t>
  </si>
  <si>
    <t>-1362339604</t>
  </si>
  <si>
    <t>28654000250r</t>
  </si>
  <si>
    <t>Koleno PVC DN 110/87°</t>
  </si>
  <si>
    <t>-1384787637</t>
  </si>
  <si>
    <t>28654000130r</t>
  </si>
  <si>
    <t>Koleno PVC DN 50/45°</t>
  </si>
  <si>
    <t>1572576230</t>
  </si>
  <si>
    <t>28654000550r</t>
  </si>
  <si>
    <t>Redukcia PVC DN 110/50,</t>
  </si>
  <si>
    <t>-36528446</t>
  </si>
  <si>
    <t>28654000520r</t>
  </si>
  <si>
    <t xml:space="preserve">Redukcia PVC DN 50/40, </t>
  </si>
  <si>
    <t>1238923574</t>
  </si>
  <si>
    <t>998721201</t>
  </si>
  <si>
    <t>Presun hmôt pre vnútornú kanalizáciu v objektoch výšky do 6 m</t>
  </si>
  <si>
    <t>-857061748</t>
  </si>
  <si>
    <t>722</t>
  </si>
  <si>
    <t>Zdravotechnika - vnútorný vodovod</t>
  </si>
  <si>
    <t>722130801</t>
  </si>
  <si>
    <t>Demontáž potrubia z oceľových rúrok závitových do DN 25,  -0,00213t</t>
  </si>
  <si>
    <t>-1767425921</t>
  </si>
  <si>
    <t>722172121</t>
  </si>
  <si>
    <t>Potrubie z plastických rúr PP-R D20/3.4 - PN20, polyfúznym zváraním</t>
  </si>
  <si>
    <t>-1753279232</t>
  </si>
  <si>
    <t>722172122</t>
  </si>
  <si>
    <t>Potrubie z plastických rúr PP-R D25/4.2 - PN20, polyfúznym zváraním</t>
  </si>
  <si>
    <t>354257805</t>
  </si>
  <si>
    <t>722220851</t>
  </si>
  <si>
    <t>Demontáž armatúry závitovej s jedným závitom do G 3/4,  -0,00069t</t>
  </si>
  <si>
    <t>-1936939481</t>
  </si>
  <si>
    <t>722221010</t>
  </si>
  <si>
    <t>Montáž guľového kohúta závitového priameho pre vodu G 1/2</t>
  </si>
  <si>
    <t>505021307</t>
  </si>
  <si>
    <t>551110013700</t>
  </si>
  <si>
    <t>Guľový uzáver pre vodu Perfecta, 1/2" FF, páčka, niklovaná mosadz, IVAR</t>
  </si>
  <si>
    <t>-1513857505</t>
  </si>
  <si>
    <t>722221082</t>
  </si>
  <si>
    <t>Montáž guľového kohúta vypúšťacieho závitového G 1/2</t>
  </si>
  <si>
    <t>601762237</t>
  </si>
  <si>
    <t>551110011200</t>
  </si>
  <si>
    <t>Guľový uzáver vypúšťací s páčkou, 1/2" M, mosadz, IVAR</t>
  </si>
  <si>
    <t>209067288</t>
  </si>
  <si>
    <t>7222212300</t>
  </si>
  <si>
    <t>Montáž termostatického zmiešavacieho ventilu TMTCOM</t>
  </si>
  <si>
    <t>745104082</t>
  </si>
  <si>
    <t>5512100343000</t>
  </si>
  <si>
    <t>Ventil termostatický zmiešavací TMTCOM</t>
  </si>
  <si>
    <t>174958316</t>
  </si>
  <si>
    <t>722221430</t>
  </si>
  <si>
    <t>Montáž pripojovacej sanitárnej flexi hadice G 1/2</t>
  </si>
  <si>
    <t>1310776621</t>
  </si>
  <si>
    <t>552270007900</t>
  </si>
  <si>
    <t>Hadica FLEXI nerezová k batérii (8x12), 8x12 (F1/2"xM10), dĺ. 500 mm, IVAR</t>
  </si>
  <si>
    <t>-342232150</t>
  </si>
  <si>
    <t>72222146r</t>
  </si>
  <si>
    <t>Montáž umývačkového ventilu</t>
  </si>
  <si>
    <t>477372876</t>
  </si>
  <si>
    <t>551110020200r</t>
  </si>
  <si>
    <t>Guľový ventil umývačkový 1/2"</t>
  </si>
  <si>
    <t>-89629540</t>
  </si>
  <si>
    <t>722290215</t>
  </si>
  <si>
    <t>Tlaková skúška vodovodného potrubia hrdlového alebo prírubového do DN 100</t>
  </si>
  <si>
    <t>-80792025</t>
  </si>
  <si>
    <t>722290234</t>
  </si>
  <si>
    <t>Prepláchnutie a dezinfekcia vodovodného potrubia do DN 80</t>
  </si>
  <si>
    <t>1153933859</t>
  </si>
  <si>
    <t>722909909</t>
  </si>
  <si>
    <t>Napojenie na oceľové potrubie závitové</t>
  </si>
  <si>
    <t>816038742</t>
  </si>
  <si>
    <t>7229099091</t>
  </si>
  <si>
    <t>Vypustenie vodovodu + napustenie</t>
  </si>
  <si>
    <t>1176095910</t>
  </si>
  <si>
    <t>998722201</t>
  </si>
  <si>
    <t>Presun hmôt pre vnútorný vodovod v objektoch výšky do 6 m</t>
  </si>
  <si>
    <t>-522560805</t>
  </si>
  <si>
    <t>725</t>
  </si>
  <si>
    <t>Zdravotechnika - zariaď. predmety</t>
  </si>
  <si>
    <t>725110811</t>
  </si>
  <si>
    <t>Demontáž záchoda splachovacieho s nádržou alebo s tlakovým splachovačom,  -0,01933t</t>
  </si>
  <si>
    <t>súb.</t>
  </si>
  <si>
    <t>103685806</t>
  </si>
  <si>
    <t>725119307</t>
  </si>
  <si>
    <t xml:space="preserve">Montáž záchodovej misy kombinovanej s rovným odpadom </t>
  </si>
  <si>
    <t>1179917677</t>
  </si>
  <si>
    <t>642340001220</t>
  </si>
  <si>
    <t>Stojace kombinované detské WC Nova Pro Junior misa + nádrž, hlboké splachovanie, 6 l, lxšxv 405xx330x330 mm, odpad vodorovný, GEBERIT KOLO</t>
  </si>
  <si>
    <t>1119506196</t>
  </si>
  <si>
    <t>-1612633980</t>
  </si>
  <si>
    <t>642340001100</t>
  </si>
  <si>
    <t>Kombinované WC keramické ZETA, rozmer 645x355x760 mm, hlboké splachovanie, vodorovný odpad, bočné napúštanie, JIKA</t>
  </si>
  <si>
    <t>-681523807</t>
  </si>
  <si>
    <t>725119308</t>
  </si>
  <si>
    <t>Montáž záchodovej misy keramickej kombinovanej s zvislým odpadom</t>
  </si>
  <si>
    <t>-1179003359</t>
  </si>
  <si>
    <t>642340001225</t>
  </si>
  <si>
    <t>Kombinované WC keramické, zvislý odpad, vrátane inštalačnej sady, JIKA</t>
  </si>
  <si>
    <t>-1971727168</t>
  </si>
  <si>
    <t>725190000r</t>
  </si>
  <si>
    <t>Montáž deliacej steny</t>
  </si>
  <si>
    <t>-1307149243</t>
  </si>
  <si>
    <t>554950000100r</t>
  </si>
  <si>
    <t>Deliaca stena, - ZA</t>
  </si>
  <si>
    <t>-895530274</t>
  </si>
  <si>
    <t>725210821</t>
  </si>
  <si>
    <t>Demontáž umývadiel alebo umývadielok bez výtokovej armatúry,  -0,01946t</t>
  </si>
  <si>
    <t>1487946698</t>
  </si>
  <si>
    <t>725219501r</t>
  </si>
  <si>
    <t>Montáž umývadla keramického zabudovaného do pultu, bez výtokovej armatúry + montáž skrinky</t>
  </si>
  <si>
    <t>1621139047</t>
  </si>
  <si>
    <t>642130000100</t>
  </si>
  <si>
    <t>Umývadlo keramické pultové MIO, rozmer 670x470x200 mm, biela, JIKA</t>
  </si>
  <si>
    <t>1727034971</t>
  </si>
  <si>
    <t>615220000100r</t>
  </si>
  <si>
    <t>Skrinka pod umývadlo 43,4x34,9x62,5 cm</t>
  </si>
  <si>
    <t>660786295</t>
  </si>
  <si>
    <t>615220000200r</t>
  </si>
  <si>
    <t>Skrinka pod umývadlo 40x23x50 cm</t>
  </si>
  <si>
    <t>-1141155613</t>
  </si>
  <si>
    <t>725219505</t>
  </si>
  <si>
    <t>Montáž umývadla keramického detského závesného, bez výtokovej armatúry</t>
  </si>
  <si>
    <t>1682663434</t>
  </si>
  <si>
    <t>642110002710</t>
  </si>
  <si>
    <t>Umývadlo keramické Nova Pro, lxšxv 500x410x142 mm oválne, bez otvoru pre batériu, s prepadom, GEBERIT KOLO</t>
  </si>
  <si>
    <t>-1635860479</t>
  </si>
  <si>
    <t>725240812r</t>
  </si>
  <si>
    <t>Demontáž sprchovej vaničky na komplet s vybúraním</t>
  </si>
  <si>
    <t>891745378</t>
  </si>
  <si>
    <t>86</t>
  </si>
  <si>
    <t>725241111r</t>
  </si>
  <si>
    <t>Montáž - vanička sprchová  štvorcová 700x700 mm</t>
  </si>
  <si>
    <t>467916439</t>
  </si>
  <si>
    <t>87</t>
  </si>
  <si>
    <t>552220000100</t>
  </si>
  <si>
    <t>Vanička sprchová oceľová SOFIA, rozmer 700x700x135 mm, biela, JIKA</t>
  </si>
  <si>
    <t>-816132604</t>
  </si>
  <si>
    <t>88</t>
  </si>
  <si>
    <t>725291112</t>
  </si>
  <si>
    <t>Montáž doplnkov zariadení kúpeľní a záchodov, záchodová doska</t>
  </si>
  <si>
    <t>666037276</t>
  </si>
  <si>
    <t>89</t>
  </si>
  <si>
    <t>642370003200</t>
  </si>
  <si>
    <t>Záchodová doska detská s poklopom Kind, biela, GEBERIT KOLO</t>
  </si>
  <si>
    <t>801984131</t>
  </si>
  <si>
    <t>90</t>
  </si>
  <si>
    <t>-1362680835</t>
  </si>
  <si>
    <t>91</t>
  </si>
  <si>
    <t>554330000400</t>
  </si>
  <si>
    <t>Záchodové sedadlo s poklopom LYRA PLUS, rozmer 355x425x50 mm, duroplast s antibakteriálnou úpravou, biela, JIKA</t>
  </si>
  <si>
    <t>846084510</t>
  </si>
  <si>
    <t>92</t>
  </si>
  <si>
    <t>725310821r</t>
  </si>
  <si>
    <t>Demontáž drezu kuchynského</t>
  </si>
  <si>
    <t>-1821723137</t>
  </si>
  <si>
    <t>93</t>
  </si>
  <si>
    <t>725329103r</t>
  </si>
  <si>
    <t>Montáž kuchynských drezov dvojitých  bez výtokových armatúr</t>
  </si>
  <si>
    <t>207161001</t>
  </si>
  <si>
    <t>94</t>
  </si>
  <si>
    <t>5523100025000</t>
  </si>
  <si>
    <t>Kuchynský dvojdrez nerezový - info cena</t>
  </si>
  <si>
    <t>-1366273124</t>
  </si>
  <si>
    <t>95</t>
  </si>
  <si>
    <t>725333360</t>
  </si>
  <si>
    <t>Montáž výlevky keramickej voľne stojacej bez výtokovej armatúry</t>
  </si>
  <si>
    <t>1891820100</t>
  </si>
  <si>
    <t>96</t>
  </si>
  <si>
    <t>642710000200</t>
  </si>
  <si>
    <t>Výlevka stojatá keramická MIRA, rozmer 425x500x450 mm, plastová mreža, JIKA</t>
  </si>
  <si>
    <t>163883745</t>
  </si>
  <si>
    <t>97</t>
  </si>
  <si>
    <t>725819401</t>
  </si>
  <si>
    <t>Montáž ventilu rohového s pripojovacou rúrkou G 1/2</t>
  </si>
  <si>
    <t>204954570</t>
  </si>
  <si>
    <t>98</t>
  </si>
  <si>
    <t>5510124100</t>
  </si>
  <si>
    <t>Ventil rohový - info cena</t>
  </si>
  <si>
    <t>-208152306</t>
  </si>
  <si>
    <t>725820810</t>
  </si>
  <si>
    <t>Demontáž batérie drezovej, umývadlovej   -0,0026t</t>
  </si>
  <si>
    <t>-238386202</t>
  </si>
  <si>
    <t>100</t>
  </si>
  <si>
    <t>725829201</t>
  </si>
  <si>
    <t xml:space="preserve">Montáž batérie umývadlovej a drezovej </t>
  </si>
  <si>
    <t>-1099429937</t>
  </si>
  <si>
    <t>101</t>
  </si>
  <si>
    <t>5514671040</t>
  </si>
  <si>
    <t>Drezová batéria - info cena</t>
  </si>
  <si>
    <t>-934124786</t>
  </si>
  <si>
    <t>102</t>
  </si>
  <si>
    <t>725829201r</t>
  </si>
  <si>
    <t>Montáž batérie výlevkovej nástennej</t>
  </si>
  <si>
    <t>-1504667934</t>
  </si>
  <si>
    <t>103</t>
  </si>
  <si>
    <t>5514500002r</t>
  </si>
  <si>
    <t>Batéria výlevková nástenná</t>
  </si>
  <si>
    <t>1186361444</t>
  </si>
  <si>
    <t>104</t>
  </si>
  <si>
    <t>725829601</t>
  </si>
  <si>
    <t>Montáž batérií umývadlových stojankových pákových alebo klasických</t>
  </si>
  <si>
    <t>-1900205127</t>
  </si>
  <si>
    <t>105</t>
  </si>
  <si>
    <t>5511875100</t>
  </si>
  <si>
    <t>Batéria umyvadlová - info cena</t>
  </si>
  <si>
    <t>-1897595648</t>
  </si>
  <si>
    <t>106</t>
  </si>
  <si>
    <t>725849202</t>
  </si>
  <si>
    <t xml:space="preserve">Montáž batérie sprchovej </t>
  </si>
  <si>
    <t>680431509</t>
  </si>
  <si>
    <t>107</t>
  </si>
  <si>
    <t>5514363100</t>
  </si>
  <si>
    <t>Sprchová batéria + hadica + ružica</t>
  </si>
  <si>
    <t>-1007633086</t>
  </si>
  <si>
    <t>108</t>
  </si>
  <si>
    <t>725860820</t>
  </si>
  <si>
    <t>Demontáž jednoduchej  zápachovej uzávierky pre zariaďovacie predmety, umývadlá, drezy, práčky  -0,00085t</t>
  </si>
  <si>
    <t>-659212834</t>
  </si>
  <si>
    <t>109</t>
  </si>
  <si>
    <t>725869301r</t>
  </si>
  <si>
    <t xml:space="preserve">Montáž zápachovej uzávierky pre zariaďovacie predmety, </t>
  </si>
  <si>
    <t>-268360423</t>
  </si>
  <si>
    <t>110</t>
  </si>
  <si>
    <t>5516211052r</t>
  </si>
  <si>
    <t>Zápachová uzávierka - sifón</t>
  </si>
  <si>
    <t>-2030390274</t>
  </si>
  <si>
    <t>111</t>
  </si>
  <si>
    <t>7259391r</t>
  </si>
  <si>
    <t>Montáž a dodávka RD - revízne dvierka šachtové</t>
  </si>
  <si>
    <t>152300009</t>
  </si>
  <si>
    <t>112</t>
  </si>
  <si>
    <t>725999999</t>
  </si>
  <si>
    <t xml:space="preserve">M+D zrkadla lepeného 600x1600 mm </t>
  </si>
  <si>
    <t>418466569</t>
  </si>
  <si>
    <t>113</t>
  </si>
  <si>
    <t>725999999a</t>
  </si>
  <si>
    <t>M+D umývačky riadu</t>
  </si>
  <si>
    <t>372534744</t>
  </si>
  <si>
    <t>114</t>
  </si>
  <si>
    <t>998725201</t>
  </si>
  <si>
    <t>Presun hmôt pre zariaďovacie predmety v objektoch výšky do 6 m</t>
  </si>
  <si>
    <t>-1332586132</t>
  </si>
  <si>
    <t>3 - Vykurovanie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</si>
  <si>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</si>
  <si>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</si>
  <si>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</si>
  <si>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>HZS - Hodinové zúčtovacie sadzby</t>
  </si>
  <si>
    <t>953941516</t>
  </si>
  <si>
    <t>Osadenie konzoly pre záclonové kryty, zavesené skrinky, radiátorové držiaky a pod. so zaliatím cementovou maltou</t>
  </si>
  <si>
    <t>527089095</t>
  </si>
  <si>
    <t>15751</t>
  </si>
  <si>
    <t xml:space="preserve">Radiatorová konzola </t>
  </si>
  <si>
    <t>-229640936</t>
  </si>
  <si>
    <t>-514277313</t>
  </si>
  <si>
    <t>-1020712612</t>
  </si>
  <si>
    <t>-506064237</t>
  </si>
  <si>
    <t>-2052906923</t>
  </si>
  <si>
    <t>279853351</t>
  </si>
  <si>
    <t>-603248982</t>
  </si>
  <si>
    <t>-561251310</t>
  </si>
  <si>
    <t>283310001100</t>
  </si>
  <si>
    <t>Izolačná PE trubica TUBOLIT DG 18x9 mm (d potrubia x hr. izolácie), nadrezaná, AZ FLEX</t>
  </si>
  <si>
    <t>2095494138</t>
  </si>
  <si>
    <t>283310001300</t>
  </si>
  <si>
    <t>Izolačná PE trubica TUBOLIT DG 22x9 mm (d potrubia x hr. izolácie), nadrezaná, AZ FLEX</t>
  </si>
  <si>
    <t>-961824822</t>
  </si>
  <si>
    <t>-267056943</t>
  </si>
  <si>
    <t>733</t>
  </si>
  <si>
    <t>Ústredné kúrenie - rozvodné potrubie</t>
  </si>
  <si>
    <t>733120815</t>
  </si>
  <si>
    <t>Demontáž potrubia z oceľových rúrok hladkých do priem. 38,  -0,00254t</t>
  </si>
  <si>
    <t>-1972791843</t>
  </si>
  <si>
    <t>733125006</t>
  </si>
  <si>
    <t>Potrubie z uhlíkovej ocele spájané lisovaním 18x1,2</t>
  </si>
  <si>
    <t>-968486641</t>
  </si>
  <si>
    <t>733125009</t>
  </si>
  <si>
    <t>Potrubie z uhlíkovej ocele spájané lisovaním 22x1,5</t>
  </si>
  <si>
    <t>1251635326</t>
  </si>
  <si>
    <t>733190107</t>
  </si>
  <si>
    <t>Tlaková skúška potrubia z oceľových rúrok závitových</t>
  </si>
  <si>
    <t>-1790946722</t>
  </si>
  <si>
    <t>733909909</t>
  </si>
  <si>
    <t>Napojenie uhlíkovej ocele na oceľové zvárané rúrky</t>
  </si>
  <si>
    <t>685472910</t>
  </si>
  <si>
    <t>998733201</t>
  </si>
  <si>
    <t>Presun hmôt pre rozvody potrubia v objektoch výšky do 6 m</t>
  </si>
  <si>
    <t>-689764571</t>
  </si>
  <si>
    <t>734</t>
  </si>
  <si>
    <t>Ústredné kúrenie - armatúry</t>
  </si>
  <si>
    <t>734200811</t>
  </si>
  <si>
    <t>Demontáž armatúry závitovej s jedným závitom do G 1/2 -0,00045t</t>
  </si>
  <si>
    <t>1596088815</t>
  </si>
  <si>
    <t>734222652r</t>
  </si>
  <si>
    <t xml:space="preserve">Termostatická hlavica </t>
  </si>
  <si>
    <t>-874562743</t>
  </si>
  <si>
    <t>734223255</t>
  </si>
  <si>
    <t>Montáž armatúr pre spodné pripojenie vykurovacích telies priamych</t>
  </si>
  <si>
    <t>48940269</t>
  </si>
  <si>
    <t>551280007000</t>
  </si>
  <si>
    <t>Adaptér vekolux, 1/2"xEK, PN 10, niklovaná mosadz, IVAR</t>
  </si>
  <si>
    <t>-1455177401</t>
  </si>
  <si>
    <t>551290007700</t>
  </si>
  <si>
    <t>Vekoluxivar priamy dvojtrubkový systém, EK, PN 10, niklovaná mosadz, IVAR</t>
  </si>
  <si>
    <t>1813465267</t>
  </si>
  <si>
    <t>998734201</t>
  </si>
  <si>
    <t>Presun hmôt pre armatúry v objektoch výšky do 6 m</t>
  </si>
  <si>
    <t>-1471821094</t>
  </si>
  <si>
    <t>735</t>
  </si>
  <si>
    <t>Ústredné kúrenie - vykurovacie telesá</t>
  </si>
  <si>
    <t>735111810</t>
  </si>
  <si>
    <t>Demontáž radiátorov článkových,  -0,02380t</t>
  </si>
  <si>
    <t>630465589</t>
  </si>
  <si>
    <t>735153300</t>
  </si>
  <si>
    <t>Príplatok k cene za odvzdušňovací ventil telies U. S. Steel Košice s príplatkom 8 %</t>
  </si>
  <si>
    <t>-1527365736</t>
  </si>
  <si>
    <t>735154050</t>
  </si>
  <si>
    <t>Montáž vykurovacieho telesa panelového jednoradového 900 mm/ dĺžky 400-600 mm</t>
  </si>
  <si>
    <t>492718758</t>
  </si>
  <si>
    <t>484530014700</t>
  </si>
  <si>
    <t>Teleso vykurovacie doskové jednoradové oceľové RADIK VK 11, vxlxhĺ 900x600x63 mm, pripojenie pravé spodné, závit G 1/2" vnutorný, KORADO</t>
  </si>
  <si>
    <t>216327375</t>
  </si>
  <si>
    <t>735154051</t>
  </si>
  <si>
    <t>Montáž vykurovacieho telesa panelového jednoradového výšky 900 mm/ dĺžky 700-900 mm</t>
  </si>
  <si>
    <t>-980761089</t>
  </si>
  <si>
    <t>484530014900</t>
  </si>
  <si>
    <t>Teleso vykurovacie doskové jednoradové oceľové RADIK VK 11, vxlxhĺ 900x800x63 mm, pripojenie pravé spodné, závit G 1/2" vnutorný, KORADO</t>
  </si>
  <si>
    <t>1698153859</t>
  </si>
  <si>
    <t>-688006460</t>
  </si>
  <si>
    <t>484530014800</t>
  </si>
  <si>
    <t>Teleso vykurovacie doskové jednoradové oceľové RADIK VK 11, vxlxhĺ 900x700x63 mm, pripojenie pravé spodné, závit G 1/2" vnutorný, KORADO</t>
  </si>
  <si>
    <t>2027554116</t>
  </si>
  <si>
    <t>735154052</t>
  </si>
  <si>
    <t>Montáž vykurovacieho telesa panelového jednoradového výšky 900 mm/ dĺžky 1000-1200 mm</t>
  </si>
  <si>
    <t>-1318719999</t>
  </si>
  <si>
    <t>484530015300</t>
  </si>
  <si>
    <t>Teleso vykurovacie doskové jednoradové oceľové RADIK VK 11, vxlxhĺ 900x1200x63 mm, pripojenie pravé spodné, závit G 1/2" vnutorný, KORADO</t>
  </si>
  <si>
    <t>1445230999</t>
  </si>
  <si>
    <t>735154142</t>
  </si>
  <si>
    <t>Montáž vykurovacieho telesa panelového dvojradového výšky 600 mm/ dĺžky 1000-1200 mm</t>
  </si>
  <si>
    <t>-1681525749</t>
  </si>
  <si>
    <t>48453002160r</t>
  </si>
  <si>
    <t>Teleso vykurovacie doskové dvojradové oceľové RADIK VK 21, vxlxhĺ 600x1100</t>
  </si>
  <si>
    <t>891282069</t>
  </si>
  <si>
    <t>735154151</t>
  </si>
  <si>
    <t>Montáž vykurovacieho telesa panelového dvojradového výšky 900 mm/ dĺžky 700-900 mm</t>
  </si>
  <si>
    <t>-343681648</t>
  </si>
  <si>
    <t>484530016031r</t>
  </si>
  <si>
    <t>Teleso vykurovacie doskové dvojradové oceľové RADIK VK 21, vxlxhĺ 900x800</t>
  </si>
  <si>
    <t>1477422341</t>
  </si>
  <si>
    <t>735158120</t>
  </si>
  <si>
    <t>Vykurovacie telesá panelové, tlaková skúška telesa vodou U. S. Steel Košice dvojradového</t>
  </si>
  <si>
    <t>1934784841</t>
  </si>
  <si>
    <t>735191910</t>
  </si>
  <si>
    <t>Napustenie vody do vykurovacieho systému vrátane potrubia o v. pl. vykurovacích telies</t>
  </si>
  <si>
    <t>-1557080221</t>
  </si>
  <si>
    <t>735291800</t>
  </si>
  <si>
    <t>Demontáž konzol alebo držiakov vykurovacieho telesa, registra, konvektora do odpadu</t>
  </si>
  <si>
    <t>2078802901</t>
  </si>
  <si>
    <t>735494811</t>
  </si>
  <si>
    <t>Vypúšťanie vody z vykurovacích sústav o v. pl. vykurovacích telies</t>
  </si>
  <si>
    <t>1572430640</t>
  </si>
  <si>
    <t>735999999</t>
  </si>
  <si>
    <t>Demontáž krytov drevených na radiatoroch</t>
  </si>
  <si>
    <t>750189852</t>
  </si>
  <si>
    <t>998735201</t>
  </si>
  <si>
    <t>Presun hmôt pre vykurovacie telesá v objektoch výšky do 6 m</t>
  </si>
  <si>
    <t>-361479449</t>
  </si>
  <si>
    <t>783201812</t>
  </si>
  <si>
    <t>Odstránenie starých náterov z kovových stavebných doplnkových konštrukcií oceľovou kefou - všetkých starých LT radiátorov</t>
  </si>
  <si>
    <t>862957244</t>
  </si>
  <si>
    <t>783311210</t>
  </si>
  <si>
    <t>Nátery vykur.telies olejové rebrových rúr základný alebo dvojnásobné - 70µm - všetkých starých LT radiátorov</t>
  </si>
  <si>
    <t>-702580891</t>
  </si>
  <si>
    <t>783424140</t>
  </si>
  <si>
    <t>Nátery kov.potr.a armatúr syntet. potrubie do DN 50 mm dvojnás. so základným náterom - 105µm</t>
  </si>
  <si>
    <t>792025023</t>
  </si>
  <si>
    <t>HZS</t>
  </si>
  <si>
    <t>Hodinové zúčtovacie sadzby</t>
  </si>
  <si>
    <t>HZS000113</t>
  </si>
  <si>
    <t>Stavebno montážne práce náročné ucelené - odborné, tvorivé remeselné (Tr. 3) v rozsahu viac ako 8 hodín</t>
  </si>
  <si>
    <t>hod</t>
  </si>
  <si>
    <t>512</t>
  </si>
  <si>
    <t>-1060905735</t>
  </si>
  <si>
    <t>HZS000114r</t>
  </si>
  <si>
    <t>Vykurovacia skúška</t>
  </si>
  <si>
    <t>-628319163</t>
  </si>
  <si>
    <t>4 - Elektroinštalácia</t>
  </si>
  <si>
    <t>Pol1</t>
  </si>
  <si>
    <t>Rúrka FXP 20</t>
  </si>
  <si>
    <t>-2026825243</t>
  </si>
  <si>
    <t>Pol2</t>
  </si>
  <si>
    <t>Rúrka FXP 25</t>
  </si>
  <si>
    <t>Pol3</t>
  </si>
  <si>
    <t>Krabica KP 68</t>
  </si>
  <si>
    <t>Pol4</t>
  </si>
  <si>
    <t>Krabica KPR 68</t>
  </si>
  <si>
    <t>Pol5</t>
  </si>
  <si>
    <t>Odpojenie a vybúranie rozvádzača cca 70x70</t>
  </si>
  <si>
    <t>Pol6</t>
  </si>
  <si>
    <t>Rozvádzač RM01|RT15 (podľa výkresu)</t>
  </si>
  <si>
    <t>Pol7</t>
  </si>
  <si>
    <t>Vodič medený CYA 4   žltozelený</t>
  </si>
  <si>
    <t>Pol8</t>
  </si>
  <si>
    <t>Vodič medený CYA 16   žltozelený</t>
  </si>
  <si>
    <t>Pol9</t>
  </si>
  <si>
    <t>Kábel silový medený CYKY-O 3x1,5</t>
  </si>
  <si>
    <t>Pol10</t>
  </si>
  <si>
    <t>Kábel silový medený CYKY-J 3x1,5</t>
  </si>
  <si>
    <t>Pol11</t>
  </si>
  <si>
    <t>Kábel silový medený CYKY-J 3x2,5</t>
  </si>
  <si>
    <t>Pol12</t>
  </si>
  <si>
    <t>Kábel dátový medený FTP cat. 6</t>
  </si>
  <si>
    <t>Pol14</t>
  </si>
  <si>
    <t>Demontáž</t>
  </si>
  <si>
    <t>nh</t>
  </si>
  <si>
    <t>Pol15</t>
  </si>
  <si>
    <t>Nešpecifikovateľné práce</t>
  </si>
  <si>
    <t>Pol16</t>
  </si>
  <si>
    <t>Podružný materiál a podružná práca</t>
  </si>
  <si>
    <t>kpl</t>
  </si>
  <si>
    <t>Pol17</t>
  </si>
  <si>
    <t>Odvoz a likvidácia demontovaného materiálu</t>
  </si>
  <si>
    <t>Pol18</t>
  </si>
  <si>
    <t>Sádra</t>
  </si>
  <si>
    <t>kg</t>
  </si>
  <si>
    <t>Pol19</t>
  </si>
  <si>
    <t>Spínač biely č.1 - komplet</t>
  </si>
  <si>
    <t>Pol20</t>
  </si>
  <si>
    <t>Prepínač biely č.6  - komplet</t>
  </si>
  <si>
    <t>Pol21</t>
  </si>
  <si>
    <t>Prepínač biely č.7  - komplet</t>
  </si>
  <si>
    <t>Pol22</t>
  </si>
  <si>
    <t>Zásuvka biela - jednonásobná 240V/16A</t>
  </si>
  <si>
    <t>Pol23</t>
  </si>
  <si>
    <t>Zásuvka biela - dvojnásobná 240V/16A</t>
  </si>
  <si>
    <t>Pol24</t>
  </si>
  <si>
    <t>Zásuvka biela - 1xRJ45</t>
  </si>
  <si>
    <t>Pol25</t>
  </si>
  <si>
    <t>Svorka WAGO  2X1,5</t>
  </si>
  <si>
    <t>Pol26</t>
  </si>
  <si>
    <t>Svorka WAGO  3X1,5</t>
  </si>
  <si>
    <t>Pol27</t>
  </si>
  <si>
    <t>Svorka WAGO  4X1,5</t>
  </si>
  <si>
    <t>Pol28</t>
  </si>
  <si>
    <t>Svorka WAGO  5X1,5</t>
  </si>
  <si>
    <t>Pol29</t>
  </si>
  <si>
    <t>Svorka Bernard s pásikom</t>
  </si>
  <si>
    <t>Pol30</t>
  </si>
  <si>
    <t>A - Svietidlo panelové prisadené LED 32W, 4000lm, IP20</t>
  </si>
  <si>
    <t>Pol31</t>
  </si>
  <si>
    <t>B - Svietidlo panelové prisadené LED 30W, 3000lm, IP20</t>
  </si>
  <si>
    <t>Pol32</t>
  </si>
  <si>
    <t>C - Svietidlo prisadené LED 24W, 1800lm, IP20</t>
  </si>
  <si>
    <t>Pol33</t>
  </si>
  <si>
    <t>D - Svietidlo senzorové prisadené LED 12W, 1000lm, IP20</t>
  </si>
  <si>
    <t>Pol34</t>
  </si>
  <si>
    <t>E - Svietidlo panelové prisadené LED 24W, 2500lm, IP20</t>
  </si>
  <si>
    <t>Pol35</t>
  </si>
  <si>
    <t>F - Svietidlo panelové prisadené LED 22W, 2400lm, IP20</t>
  </si>
  <si>
    <t>Pol36</t>
  </si>
  <si>
    <t>G - Svietidlo panelové prisadené LED 22W, 2400lm, IP20</t>
  </si>
  <si>
    <t>Pol37</t>
  </si>
  <si>
    <t>H - Svietidlo núdzové LED, IP20 výdrž 1h</t>
  </si>
  <si>
    <t>Pol38</t>
  </si>
  <si>
    <t>Ventilátor nástenný s klapkou a dobehom</t>
  </si>
  <si>
    <t>Pol39</t>
  </si>
  <si>
    <t>Switch 16 port 10/100/1000</t>
  </si>
  <si>
    <t>Pol40</t>
  </si>
  <si>
    <t>WIFI anténa 802.11 b/g/n/ac</t>
  </si>
  <si>
    <t>Pol41</t>
  </si>
  <si>
    <t>Krimpovanie konektoru/keystonu RJ45 cat. 6</t>
  </si>
  <si>
    <t>Pol42</t>
  </si>
  <si>
    <t>Premeranie trasy kábla FTP</t>
  </si>
  <si>
    <t>Pol43</t>
  </si>
  <si>
    <t>Pol44</t>
  </si>
  <si>
    <t>Revízie elektro, certifikáty, vyhlásenia o zhode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</si>
</sst>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1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1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167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167" fontId="31" fillId="3" borderId="22" xfId="0" applyNumberFormat="1" applyFont="1" applyFill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>
      <alignment horizontal="center"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09" t="s">
        <v>5</v>
      </c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6</v>
      </c>
    </row>
    <row r="5" spans="1:74" s="1" customFormat="1" ht="12" customHeight="1">
      <c r="B5" s="17"/>
      <c r="D5" s="21" t="s">
        <v>11</v>
      </c>
      <c r="K5" s="193" t="s">
        <v>12</v>
      </c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94"/>
      <c r="AN5" s="194"/>
      <c r="AO5" s="194"/>
      <c r="AR5" s="17"/>
      <c r="BE5" s="190" t="s">
        <v>13</v>
      </c>
      <c r="BS5" s="14" t="s">
        <v>6</v>
      </c>
    </row>
    <row r="6" spans="1:74" s="1" customFormat="1" ht="36.950000000000003" customHeight="1">
      <c r="B6" s="17"/>
      <c r="D6" s="23" t="s">
        <v>14</v>
      </c>
      <c r="K6" s="195" t="s">
        <v>15</v>
      </c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R6" s="17"/>
      <c r="BE6" s="191"/>
      <c r="BS6" s="14" t="s">
        <v>6</v>
      </c>
    </row>
    <row r="7" spans="1:74" s="1" customFormat="1" ht="12" customHeight="1">
      <c r="B7" s="17"/>
      <c r="D7" s="24" t="s">
        <v>16</v>
      </c>
      <c r="K7" s="22" t="s">
        <v>1</v>
      </c>
      <c r="AK7" s="24" t="s">
        <v>17</v>
      </c>
      <c r="AN7" s="22" t="s">
        <v>1</v>
      </c>
      <c r="AR7" s="17"/>
      <c r="BE7" s="191"/>
      <c r="BS7" s="14" t="s">
        <v>6</v>
      </c>
    </row>
    <row r="8" spans="1:74" s="1" customFormat="1" ht="12" customHeight="1">
      <c r="B8" s="17"/>
      <c r="D8" s="24" t="s">
        <v>18</v>
      </c>
      <c r="K8" s="22" t="s">
        <v>19</v>
      </c>
      <c r="AK8" s="24" t="s">
        <v>20</v>
      </c>
      <c r="AN8" s="25" t="s">
        <v>21</v>
      </c>
      <c r="AR8" s="17"/>
      <c r="BE8" s="191"/>
      <c r="BS8" s="14" t="s">
        <v>6</v>
      </c>
    </row>
    <row r="9" spans="1:74" s="1" customFormat="1" ht="14.45" customHeight="1">
      <c r="B9" s="17"/>
      <c r="AR9" s="17"/>
      <c r="BE9" s="191"/>
      <c r="BS9" s="14" t="s">
        <v>6</v>
      </c>
    </row>
    <row r="10" spans="1:74" s="1" customFormat="1" ht="12" customHeight="1">
      <c r="B10" s="17"/>
      <c r="D10" s="24" t="s">
        <v>22</v>
      </c>
      <c r="AK10" s="24" t="s">
        <v>23</v>
      </c>
      <c r="AN10" s="22" t="s">
        <v>1</v>
      </c>
      <c r="AR10" s="17"/>
      <c r="BE10" s="191"/>
      <c r="BS10" s="14" t="s">
        <v>6</v>
      </c>
    </row>
    <row r="11" spans="1:74" s="1" customFormat="1" ht="18.399999999999999" customHeight="1">
      <c r="B11" s="17"/>
      <c r="E11" s="22" t="s">
        <v>24</v>
      </c>
      <c r="AK11" s="24" t="s">
        <v>25</v>
      </c>
      <c r="AN11" s="22" t="s">
        <v>1</v>
      </c>
      <c r="AR11" s="17"/>
      <c r="BE11" s="191"/>
      <c r="BS11" s="14" t="s">
        <v>6</v>
      </c>
    </row>
    <row r="12" spans="1:74" s="1" customFormat="1" ht="6.95" customHeight="1">
      <c r="B12" s="17"/>
      <c r="AR12" s="17"/>
      <c r="BE12" s="191"/>
      <c r="BS12" s="14" t="s">
        <v>6</v>
      </c>
    </row>
    <row r="13" spans="1:74" s="1" customFormat="1" ht="12" customHeight="1">
      <c r="B13" s="17"/>
      <c r="D13" s="24" t="s">
        <v>26</v>
      </c>
      <c r="AK13" s="24" t="s">
        <v>23</v>
      </c>
      <c r="AN13" s="26" t="s">
        <v>27</v>
      </c>
      <c r="AR13" s="17"/>
      <c r="BE13" s="191"/>
      <c r="BS13" s="14" t="s">
        <v>6</v>
      </c>
    </row>
    <row r="14" spans="1:74" ht="12.75">
      <c r="B14" s="17"/>
      <c r="E14" s="196" t="s">
        <v>27</v>
      </c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24" t="s">
        <v>25</v>
      </c>
      <c r="AN14" s="26" t="s">
        <v>27</v>
      </c>
      <c r="AR14" s="17"/>
      <c r="BE14" s="191"/>
      <c r="BS14" s="14" t="s">
        <v>6</v>
      </c>
    </row>
    <row r="15" spans="1:74" s="1" customFormat="1" ht="6.95" customHeight="1">
      <c r="B15" s="17"/>
      <c r="AR15" s="17"/>
      <c r="BE15" s="191"/>
      <c r="BS15" s="14" t="s">
        <v>3</v>
      </c>
    </row>
    <row r="16" spans="1:74" s="1" customFormat="1" ht="12" customHeight="1">
      <c r="B16" s="17"/>
      <c r="D16" s="24" t="s">
        <v>28</v>
      </c>
      <c r="AK16" s="24" t="s">
        <v>23</v>
      </c>
      <c r="AN16" s="22" t="s">
        <v>1</v>
      </c>
      <c r="AR16" s="17"/>
      <c r="BE16" s="191"/>
      <c r="BS16" s="14" t="s">
        <v>3</v>
      </c>
    </row>
    <row r="17" spans="1:71" s="1" customFormat="1" ht="18.399999999999999" customHeight="1">
      <c r="B17" s="17"/>
      <c r="E17" s="22" t="s">
        <v>29</v>
      </c>
      <c r="AK17" s="24" t="s">
        <v>25</v>
      </c>
      <c r="AN17" s="22" t="s">
        <v>1</v>
      </c>
      <c r="AR17" s="17"/>
      <c r="BE17" s="191"/>
      <c r="BS17" s="14" t="s">
        <v>30</v>
      </c>
    </row>
    <row r="18" spans="1:71" s="1" customFormat="1" ht="6.95" customHeight="1">
      <c r="B18" s="17"/>
      <c r="AR18" s="17"/>
      <c r="BE18" s="191"/>
      <c r="BS18" s="14" t="s">
        <v>31</v>
      </c>
    </row>
    <row r="19" spans="1:71" s="1" customFormat="1" ht="12" customHeight="1">
      <c r="B19" s="17"/>
      <c r="D19" s="24" t="s">
        <v>32</v>
      </c>
      <c r="AK19" s="24" t="s">
        <v>23</v>
      </c>
      <c r="AN19" s="22" t="s">
        <v>33</v>
      </c>
      <c r="AR19" s="17"/>
      <c r="BE19" s="191"/>
      <c r="BS19" s="14" t="s">
        <v>31</v>
      </c>
    </row>
    <row r="20" spans="1:71" s="1" customFormat="1" ht="18.399999999999999" customHeight="1">
      <c r="B20" s="17"/>
      <c r="E20" s="22" t="s">
        <v>34</v>
      </c>
      <c r="AK20" s="24" t="s">
        <v>25</v>
      </c>
      <c r="AN20" s="22" t="s">
        <v>1</v>
      </c>
      <c r="AR20" s="17"/>
      <c r="BE20" s="191"/>
      <c r="BS20" s="14" t="s">
        <v>30</v>
      </c>
    </row>
    <row r="21" spans="1:71" s="1" customFormat="1" ht="6.95" customHeight="1">
      <c r="B21" s="17"/>
      <c r="AR21" s="17"/>
      <c r="BE21" s="191"/>
    </row>
    <row r="22" spans="1:71" s="1" customFormat="1" ht="12" customHeight="1">
      <c r="B22" s="17"/>
      <c r="D22" s="24" t="s">
        <v>35</v>
      </c>
      <c r="AR22" s="17"/>
      <c r="BE22" s="191"/>
    </row>
    <row r="23" spans="1:71" s="1" customFormat="1" ht="155.25" customHeight="1">
      <c r="B23" s="17"/>
      <c r="E23" s="198" t="s">
        <v>36</v>
      </c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R23" s="17"/>
      <c r="BE23" s="191"/>
    </row>
    <row r="24" spans="1:71" s="1" customFormat="1" ht="6.95" customHeight="1">
      <c r="B24" s="17"/>
      <c r="AR24" s="17"/>
      <c r="BE24" s="191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91"/>
    </row>
    <row r="26" spans="1:71" s="2" customFormat="1" ht="25.9" customHeight="1">
      <c r="A26" s="29"/>
      <c r="B26" s="30"/>
      <c r="C26" s="29"/>
      <c r="D26" s="31" t="s">
        <v>37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99">
        <f>ROUND(AG94,2)</f>
        <v>0</v>
      </c>
      <c r="AL26" s="200"/>
      <c r="AM26" s="200"/>
      <c r="AN26" s="200"/>
      <c r="AO26" s="200"/>
      <c r="AP26" s="29"/>
      <c r="AQ26" s="29"/>
      <c r="AR26" s="30"/>
      <c r="BE26" s="191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191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01" t="s">
        <v>38</v>
      </c>
      <c r="M28" s="201"/>
      <c r="N28" s="201"/>
      <c r="O28" s="201"/>
      <c r="P28" s="201"/>
      <c r="Q28" s="29"/>
      <c r="R28" s="29"/>
      <c r="S28" s="29"/>
      <c r="T28" s="29"/>
      <c r="U28" s="29"/>
      <c r="V28" s="29"/>
      <c r="W28" s="201" t="s">
        <v>39</v>
      </c>
      <c r="X28" s="201"/>
      <c r="Y28" s="201"/>
      <c r="Z28" s="201"/>
      <c r="AA28" s="201"/>
      <c r="AB28" s="201"/>
      <c r="AC28" s="201"/>
      <c r="AD28" s="201"/>
      <c r="AE28" s="201"/>
      <c r="AF28" s="29"/>
      <c r="AG28" s="29"/>
      <c r="AH28" s="29"/>
      <c r="AI28" s="29"/>
      <c r="AJ28" s="29"/>
      <c r="AK28" s="201" t="s">
        <v>40</v>
      </c>
      <c r="AL28" s="201"/>
      <c r="AM28" s="201"/>
      <c r="AN28" s="201"/>
      <c r="AO28" s="201"/>
      <c r="AP28" s="29"/>
      <c r="AQ28" s="29"/>
      <c r="AR28" s="30"/>
      <c r="BE28" s="191"/>
    </row>
    <row r="29" spans="1:71" s="3" customFormat="1" ht="14.45" customHeight="1">
      <c r="B29" s="34"/>
      <c r="D29" s="24" t="s">
        <v>41</v>
      </c>
      <c r="F29" s="24" t="s">
        <v>42</v>
      </c>
      <c r="L29" s="204">
        <v>0.2</v>
      </c>
      <c r="M29" s="203"/>
      <c r="N29" s="203"/>
      <c r="O29" s="203"/>
      <c r="P29" s="203"/>
      <c r="W29" s="202">
        <f>ROUND(AZ94, 2)</f>
        <v>0</v>
      </c>
      <c r="X29" s="203"/>
      <c r="Y29" s="203"/>
      <c r="Z29" s="203"/>
      <c r="AA29" s="203"/>
      <c r="AB29" s="203"/>
      <c r="AC29" s="203"/>
      <c r="AD29" s="203"/>
      <c r="AE29" s="203"/>
      <c r="AK29" s="202">
        <f>ROUND(AV94, 2)</f>
        <v>0</v>
      </c>
      <c r="AL29" s="203"/>
      <c r="AM29" s="203"/>
      <c r="AN29" s="203"/>
      <c r="AO29" s="203"/>
      <c r="AR29" s="34"/>
      <c r="BE29" s="192"/>
    </row>
    <row r="30" spans="1:71" s="3" customFormat="1" ht="14.45" customHeight="1">
      <c r="B30" s="34"/>
      <c r="F30" s="24" t="s">
        <v>43</v>
      </c>
      <c r="L30" s="204">
        <v>0.2</v>
      </c>
      <c r="M30" s="203"/>
      <c r="N30" s="203"/>
      <c r="O30" s="203"/>
      <c r="P30" s="203"/>
      <c r="W30" s="202">
        <f>ROUND(BA94, 2)</f>
        <v>0</v>
      </c>
      <c r="X30" s="203"/>
      <c r="Y30" s="203"/>
      <c r="Z30" s="203"/>
      <c r="AA30" s="203"/>
      <c r="AB30" s="203"/>
      <c r="AC30" s="203"/>
      <c r="AD30" s="203"/>
      <c r="AE30" s="203"/>
      <c r="AK30" s="202">
        <f>ROUND(AW94, 2)</f>
        <v>0</v>
      </c>
      <c r="AL30" s="203"/>
      <c r="AM30" s="203"/>
      <c r="AN30" s="203"/>
      <c r="AO30" s="203"/>
      <c r="AR30" s="34"/>
      <c r="BE30" s="192"/>
    </row>
    <row r="31" spans="1:71" s="3" customFormat="1" ht="14.45" hidden="1" customHeight="1">
      <c r="B31" s="34"/>
      <c r="F31" s="24" t="s">
        <v>44</v>
      </c>
      <c r="L31" s="204">
        <v>0.2</v>
      </c>
      <c r="M31" s="203"/>
      <c r="N31" s="203"/>
      <c r="O31" s="203"/>
      <c r="P31" s="203"/>
      <c r="W31" s="202">
        <f>ROUND(BB94, 2)</f>
        <v>0</v>
      </c>
      <c r="X31" s="203"/>
      <c r="Y31" s="203"/>
      <c r="Z31" s="203"/>
      <c r="AA31" s="203"/>
      <c r="AB31" s="203"/>
      <c r="AC31" s="203"/>
      <c r="AD31" s="203"/>
      <c r="AE31" s="203"/>
      <c r="AK31" s="202">
        <v>0</v>
      </c>
      <c r="AL31" s="203"/>
      <c r="AM31" s="203"/>
      <c r="AN31" s="203"/>
      <c r="AO31" s="203"/>
      <c r="AR31" s="34"/>
      <c r="BE31" s="192"/>
    </row>
    <row r="32" spans="1:71" s="3" customFormat="1" ht="14.45" hidden="1" customHeight="1">
      <c r="B32" s="34"/>
      <c r="F32" s="24" t="s">
        <v>45</v>
      </c>
      <c r="L32" s="204">
        <v>0.2</v>
      </c>
      <c r="M32" s="203"/>
      <c r="N32" s="203"/>
      <c r="O32" s="203"/>
      <c r="P32" s="203"/>
      <c r="W32" s="202">
        <f>ROUND(BC94, 2)</f>
        <v>0</v>
      </c>
      <c r="X32" s="203"/>
      <c r="Y32" s="203"/>
      <c r="Z32" s="203"/>
      <c r="AA32" s="203"/>
      <c r="AB32" s="203"/>
      <c r="AC32" s="203"/>
      <c r="AD32" s="203"/>
      <c r="AE32" s="203"/>
      <c r="AK32" s="202">
        <v>0</v>
      </c>
      <c r="AL32" s="203"/>
      <c r="AM32" s="203"/>
      <c r="AN32" s="203"/>
      <c r="AO32" s="203"/>
      <c r="AR32" s="34"/>
      <c r="BE32" s="192"/>
    </row>
    <row r="33" spans="1:57" s="3" customFormat="1" ht="14.45" hidden="1" customHeight="1">
      <c r="B33" s="34"/>
      <c r="F33" s="24" t="s">
        <v>46</v>
      </c>
      <c r="L33" s="204">
        <v>0</v>
      </c>
      <c r="M33" s="203"/>
      <c r="N33" s="203"/>
      <c r="O33" s="203"/>
      <c r="P33" s="203"/>
      <c r="W33" s="202">
        <f>ROUND(BD94, 2)</f>
        <v>0</v>
      </c>
      <c r="X33" s="203"/>
      <c r="Y33" s="203"/>
      <c r="Z33" s="203"/>
      <c r="AA33" s="203"/>
      <c r="AB33" s="203"/>
      <c r="AC33" s="203"/>
      <c r="AD33" s="203"/>
      <c r="AE33" s="203"/>
      <c r="AK33" s="202">
        <v>0</v>
      </c>
      <c r="AL33" s="203"/>
      <c r="AM33" s="203"/>
      <c r="AN33" s="203"/>
      <c r="AO33" s="203"/>
      <c r="AR33" s="34"/>
      <c r="BE33" s="192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191"/>
    </row>
    <row r="35" spans="1:57" s="2" customFormat="1" ht="25.9" customHeight="1">
      <c r="A35" s="29"/>
      <c r="B35" s="30"/>
      <c r="C35" s="35"/>
      <c r="D35" s="36" t="s">
        <v>47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48</v>
      </c>
      <c r="U35" s="37"/>
      <c r="V35" s="37"/>
      <c r="W35" s="37"/>
      <c r="X35" s="208" t="s">
        <v>49</v>
      </c>
      <c r="Y35" s="206"/>
      <c r="Z35" s="206"/>
      <c r="AA35" s="206"/>
      <c r="AB35" s="206"/>
      <c r="AC35" s="37"/>
      <c r="AD35" s="37"/>
      <c r="AE35" s="37"/>
      <c r="AF35" s="37"/>
      <c r="AG35" s="37"/>
      <c r="AH35" s="37"/>
      <c r="AI35" s="37"/>
      <c r="AJ35" s="37"/>
      <c r="AK35" s="205">
        <f>SUM(AK26:AK33)</f>
        <v>0</v>
      </c>
      <c r="AL35" s="206"/>
      <c r="AM35" s="206"/>
      <c r="AN35" s="206"/>
      <c r="AO35" s="207"/>
      <c r="AP35" s="35"/>
      <c r="AQ35" s="35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9"/>
      <c r="D49" s="40" t="s">
        <v>50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51</v>
      </c>
      <c r="AI49" s="41"/>
      <c r="AJ49" s="41"/>
      <c r="AK49" s="41"/>
      <c r="AL49" s="41"/>
      <c r="AM49" s="41"/>
      <c r="AN49" s="41"/>
      <c r="AO49" s="41"/>
      <c r="AR49" s="39"/>
    </row>
    <row r="50" spans="1:57" ht="11.25">
      <c r="B50" s="17"/>
      <c r="AR50" s="17"/>
    </row>
    <row r="51" spans="1:57" ht="11.25">
      <c r="B51" s="17"/>
      <c r="AR51" s="17"/>
    </row>
    <row r="52" spans="1:57" ht="11.25">
      <c r="B52" s="17"/>
      <c r="AR52" s="17"/>
    </row>
    <row r="53" spans="1:57" ht="11.25">
      <c r="B53" s="17"/>
      <c r="AR53" s="17"/>
    </row>
    <row r="54" spans="1:57" ht="11.25">
      <c r="B54" s="17"/>
      <c r="AR54" s="17"/>
    </row>
    <row r="55" spans="1:57" ht="11.25">
      <c r="B55" s="17"/>
      <c r="AR55" s="17"/>
    </row>
    <row r="56" spans="1:57" ht="11.25">
      <c r="B56" s="17"/>
      <c r="AR56" s="17"/>
    </row>
    <row r="57" spans="1:57" ht="11.25">
      <c r="B57" s="17"/>
      <c r="AR57" s="17"/>
    </row>
    <row r="58" spans="1:57" ht="11.25">
      <c r="B58" s="17"/>
      <c r="AR58" s="17"/>
    </row>
    <row r="59" spans="1:57" ht="11.25">
      <c r="B59" s="17"/>
      <c r="AR59" s="17"/>
    </row>
    <row r="60" spans="1:57" s="2" customFormat="1" ht="12.75">
      <c r="A60" s="29"/>
      <c r="B60" s="30"/>
      <c r="C60" s="29"/>
      <c r="D60" s="42" t="s">
        <v>52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2" t="s">
        <v>53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2" t="s">
        <v>52</v>
      </c>
      <c r="AI60" s="32"/>
      <c r="AJ60" s="32"/>
      <c r="AK60" s="32"/>
      <c r="AL60" s="32"/>
      <c r="AM60" s="42" t="s">
        <v>53</v>
      </c>
      <c r="AN60" s="32"/>
      <c r="AO60" s="32"/>
      <c r="AP60" s="29"/>
      <c r="AQ60" s="29"/>
      <c r="AR60" s="30"/>
      <c r="BE60" s="29"/>
    </row>
    <row r="61" spans="1:57" ht="11.25">
      <c r="B61" s="17"/>
      <c r="AR61" s="17"/>
    </row>
    <row r="62" spans="1:57" ht="11.25">
      <c r="B62" s="17"/>
      <c r="AR62" s="17"/>
    </row>
    <row r="63" spans="1:57" ht="11.25">
      <c r="B63" s="17"/>
      <c r="AR63" s="17"/>
    </row>
    <row r="64" spans="1:57" s="2" customFormat="1" ht="12.75">
      <c r="A64" s="29"/>
      <c r="B64" s="30"/>
      <c r="C64" s="29"/>
      <c r="D64" s="40" t="s">
        <v>54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55</v>
      </c>
      <c r="AI64" s="43"/>
      <c r="AJ64" s="43"/>
      <c r="AK64" s="43"/>
      <c r="AL64" s="43"/>
      <c r="AM64" s="43"/>
      <c r="AN64" s="43"/>
      <c r="AO64" s="43"/>
      <c r="AP64" s="29"/>
      <c r="AQ64" s="29"/>
      <c r="AR64" s="30"/>
      <c r="BE64" s="29"/>
    </row>
    <row r="65" spans="1:57" ht="11.25">
      <c r="B65" s="17"/>
      <c r="AR65" s="17"/>
    </row>
    <row r="66" spans="1:57" ht="11.25">
      <c r="B66" s="17"/>
      <c r="AR66" s="17"/>
    </row>
    <row r="67" spans="1:57" ht="11.25">
      <c r="B67" s="17"/>
      <c r="AR67" s="17"/>
    </row>
    <row r="68" spans="1:57" ht="11.25">
      <c r="B68" s="17"/>
      <c r="AR68" s="17"/>
    </row>
    <row r="69" spans="1:57" ht="11.25">
      <c r="B69" s="17"/>
      <c r="AR69" s="17"/>
    </row>
    <row r="70" spans="1:57" ht="11.25">
      <c r="B70" s="17"/>
      <c r="AR70" s="17"/>
    </row>
    <row r="71" spans="1:57" ht="11.25">
      <c r="B71" s="17"/>
      <c r="AR71" s="17"/>
    </row>
    <row r="72" spans="1:57" ht="11.25">
      <c r="B72" s="17"/>
      <c r="AR72" s="17"/>
    </row>
    <row r="73" spans="1:57" ht="11.25">
      <c r="B73" s="17"/>
      <c r="AR73" s="17"/>
    </row>
    <row r="74" spans="1:57" ht="11.25">
      <c r="B74" s="17"/>
      <c r="AR74" s="17"/>
    </row>
    <row r="75" spans="1:57" s="2" customFormat="1" ht="12.75">
      <c r="A75" s="29"/>
      <c r="B75" s="30"/>
      <c r="C75" s="29"/>
      <c r="D75" s="42" t="s">
        <v>52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2" t="s">
        <v>53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2" t="s">
        <v>52</v>
      </c>
      <c r="AI75" s="32"/>
      <c r="AJ75" s="32"/>
      <c r="AK75" s="32"/>
      <c r="AL75" s="32"/>
      <c r="AM75" s="42" t="s">
        <v>53</v>
      </c>
      <c r="AN75" s="32"/>
      <c r="AO75" s="32"/>
      <c r="AP75" s="29"/>
      <c r="AQ75" s="29"/>
      <c r="AR75" s="30"/>
      <c r="BE75" s="29"/>
    </row>
    <row r="76" spans="1:57" s="2" customFormat="1" ht="11.25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0"/>
      <c r="BE77" s="29"/>
    </row>
    <row r="81" spans="1:9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0"/>
      <c r="BE81" s="29"/>
    </row>
    <row r="82" spans="1:91" s="2" customFormat="1" ht="24.95" customHeight="1">
      <c r="A82" s="29"/>
      <c r="B82" s="30"/>
      <c r="C82" s="18" t="s">
        <v>56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48"/>
      <c r="C84" s="24" t="s">
        <v>11</v>
      </c>
      <c r="L84" s="4" t="str">
        <f>K5</f>
        <v>FMK002</v>
      </c>
      <c r="AR84" s="48"/>
    </row>
    <row r="85" spans="1:91" s="5" customFormat="1" ht="36.950000000000003" customHeight="1">
      <c r="B85" s="49"/>
      <c r="C85" s="50" t="s">
        <v>14</v>
      </c>
      <c r="L85" s="171" t="str">
        <f>K6</f>
        <v>Obnova vnútorných priestorov Materskej školy, Ul. Dr. Janského č. 8, Elokované pracovisko A. Kmeťa č. 11, Žiar/Hronom</v>
      </c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AG85" s="172"/>
      <c r="AH85" s="172"/>
      <c r="AI85" s="172"/>
      <c r="AJ85" s="172"/>
      <c r="AK85" s="172"/>
      <c r="AL85" s="172"/>
      <c r="AM85" s="172"/>
      <c r="AN85" s="172"/>
      <c r="AO85" s="172"/>
      <c r="AR85" s="49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18</v>
      </c>
      <c r="D87" s="29"/>
      <c r="E87" s="29"/>
      <c r="F87" s="29"/>
      <c r="G87" s="29"/>
      <c r="H87" s="29"/>
      <c r="I87" s="29"/>
      <c r="J87" s="29"/>
      <c r="K87" s="29"/>
      <c r="L87" s="51" t="str">
        <f>IF(K8="","",K8)</f>
        <v>Žiar nad Hronom, A. Kmeťa 11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20</v>
      </c>
      <c r="AJ87" s="29"/>
      <c r="AK87" s="29"/>
      <c r="AL87" s="29"/>
      <c r="AM87" s="173" t="str">
        <f>IF(AN8= "","",AN8)</f>
        <v>2. 2. 2021</v>
      </c>
      <c r="AN87" s="173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22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Mesto Žiar nad Hronom, Š. Moysesa č. 46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28</v>
      </c>
      <c r="AJ89" s="29"/>
      <c r="AK89" s="29"/>
      <c r="AL89" s="29"/>
      <c r="AM89" s="174" t="str">
        <f>IF(E17="","",E17)</f>
        <v>Ing. Katarína Fronková</v>
      </c>
      <c r="AN89" s="175"/>
      <c r="AO89" s="175"/>
      <c r="AP89" s="175"/>
      <c r="AQ89" s="29"/>
      <c r="AR89" s="30"/>
      <c r="AS89" s="176" t="s">
        <v>57</v>
      </c>
      <c r="AT89" s="177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9"/>
    </row>
    <row r="90" spans="1:91" s="2" customFormat="1" ht="15.2" customHeight="1">
      <c r="A90" s="29"/>
      <c r="B90" s="30"/>
      <c r="C90" s="24" t="s">
        <v>26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32</v>
      </c>
      <c r="AJ90" s="29"/>
      <c r="AK90" s="29"/>
      <c r="AL90" s="29"/>
      <c r="AM90" s="174" t="str">
        <f>IF(E20="","",E20)</f>
        <v>Erik Kytka</v>
      </c>
      <c r="AN90" s="175"/>
      <c r="AO90" s="175"/>
      <c r="AP90" s="175"/>
      <c r="AQ90" s="29"/>
      <c r="AR90" s="30"/>
      <c r="AS90" s="178"/>
      <c r="AT90" s="179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178"/>
      <c r="AT91" s="179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9"/>
    </row>
    <row r="92" spans="1:91" s="2" customFormat="1" ht="29.25" customHeight="1">
      <c r="A92" s="29"/>
      <c r="B92" s="30"/>
      <c r="C92" s="180" t="s">
        <v>58</v>
      </c>
      <c r="D92" s="181"/>
      <c r="E92" s="181"/>
      <c r="F92" s="181"/>
      <c r="G92" s="181"/>
      <c r="H92" s="57"/>
      <c r="I92" s="183" t="s">
        <v>59</v>
      </c>
      <c r="J92" s="181"/>
      <c r="K92" s="181"/>
      <c r="L92" s="181"/>
      <c r="M92" s="181"/>
      <c r="N92" s="181"/>
      <c r="O92" s="181"/>
      <c r="P92" s="181"/>
      <c r="Q92" s="181"/>
      <c r="R92" s="181"/>
      <c r="S92" s="181"/>
      <c r="T92" s="181"/>
      <c r="U92" s="181"/>
      <c r="V92" s="181"/>
      <c r="W92" s="181"/>
      <c r="X92" s="181"/>
      <c r="Y92" s="181"/>
      <c r="Z92" s="181"/>
      <c r="AA92" s="181"/>
      <c r="AB92" s="181"/>
      <c r="AC92" s="181"/>
      <c r="AD92" s="181"/>
      <c r="AE92" s="181"/>
      <c r="AF92" s="181"/>
      <c r="AG92" s="182" t="s">
        <v>60</v>
      </c>
      <c r="AH92" s="181"/>
      <c r="AI92" s="181"/>
      <c r="AJ92" s="181"/>
      <c r="AK92" s="181"/>
      <c r="AL92" s="181"/>
      <c r="AM92" s="181"/>
      <c r="AN92" s="183" t="s">
        <v>61</v>
      </c>
      <c r="AO92" s="181"/>
      <c r="AP92" s="184"/>
      <c r="AQ92" s="58" t="s">
        <v>62</v>
      </c>
      <c r="AR92" s="30"/>
      <c r="AS92" s="59" t="s">
        <v>63</v>
      </c>
      <c r="AT92" s="60" t="s">
        <v>64</v>
      </c>
      <c r="AU92" s="60" t="s">
        <v>65</v>
      </c>
      <c r="AV92" s="60" t="s">
        <v>66</v>
      </c>
      <c r="AW92" s="60" t="s">
        <v>67</v>
      </c>
      <c r="AX92" s="60" t="s">
        <v>68</v>
      </c>
      <c r="AY92" s="60" t="s">
        <v>69</v>
      </c>
      <c r="AZ92" s="60" t="s">
        <v>70</v>
      </c>
      <c r="BA92" s="60" t="s">
        <v>71</v>
      </c>
      <c r="BB92" s="60" t="s">
        <v>72</v>
      </c>
      <c r="BC92" s="60" t="s">
        <v>73</v>
      </c>
      <c r="BD92" s="61" t="s">
        <v>74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9"/>
    </row>
    <row r="94" spans="1:91" s="6" customFormat="1" ht="32.450000000000003" customHeight="1">
      <c r="B94" s="65"/>
      <c r="C94" s="66" t="s">
        <v>75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188">
        <f>ROUND(SUM(AG95:AG98),2)</f>
        <v>0</v>
      </c>
      <c r="AH94" s="188"/>
      <c r="AI94" s="188"/>
      <c r="AJ94" s="188"/>
      <c r="AK94" s="188"/>
      <c r="AL94" s="188"/>
      <c r="AM94" s="188"/>
      <c r="AN94" s="189">
        <f>SUM(AG94,AT94)</f>
        <v>0</v>
      </c>
      <c r="AO94" s="189"/>
      <c r="AP94" s="189"/>
      <c r="AQ94" s="69" t="s">
        <v>1</v>
      </c>
      <c r="AR94" s="65"/>
      <c r="AS94" s="70">
        <f>ROUND(SUM(AS95:AS98),2)</f>
        <v>0</v>
      </c>
      <c r="AT94" s="71">
        <f>ROUND(SUM(AV94:AW94),2)</f>
        <v>0</v>
      </c>
      <c r="AU94" s="72">
        <f>ROUND(SUM(AU95:AU98),5)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ROUND(SUM(AZ95:AZ98),2)</f>
        <v>0</v>
      </c>
      <c r="BA94" s="71">
        <f>ROUND(SUM(BA95:BA98),2)</f>
        <v>0</v>
      </c>
      <c r="BB94" s="71">
        <f>ROUND(SUM(BB95:BB98),2)</f>
        <v>0</v>
      </c>
      <c r="BC94" s="71">
        <f>ROUND(SUM(BC95:BC98),2)</f>
        <v>0</v>
      </c>
      <c r="BD94" s="73">
        <f>ROUND(SUM(BD95:BD98),2)</f>
        <v>0</v>
      </c>
      <c r="BS94" s="74" t="s">
        <v>76</v>
      </c>
      <c r="BT94" s="74" t="s">
        <v>77</v>
      </c>
      <c r="BU94" s="75" t="s">
        <v>78</v>
      </c>
      <c r="BV94" s="74" t="s">
        <v>79</v>
      </c>
      <c r="BW94" s="74" t="s">
        <v>4</v>
      </c>
      <c r="BX94" s="74" t="s">
        <v>80</v>
      </c>
      <c r="CL94" s="74" t="s">
        <v>1</v>
      </c>
    </row>
    <row r="95" spans="1:91" s="7" customFormat="1" ht="16.5" customHeight="1">
      <c r="A95" s="76" t="s">
        <v>81</v>
      </c>
      <c r="B95" s="77"/>
      <c r="C95" s="78"/>
      <c r="D95" s="185" t="s">
        <v>82</v>
      </c>
      <c r="E95" s="185"/>
      <c r="F95" s="185"/>
      <c r="G95" s="185"/>
      <c r="H95" s="185"/>
      <c r="I95" s="79"/>
      <c r="J95" s="185" t="s">
        <v>83</v>
      </c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U95" s="185"/>
      <c r="V95" s="185"/>
      <c r="W95" s="185"/>
      <c r="X95" s="185"/>
      <c r="Y95" s="185"/>
      <c r="Z95" s="185"/>
      <c r="AA95" s="185"/>
      <c r="AB95" s="185"/>
      <c r="AC95" s="185"/>
      <c r="AD95" s="185"/>
      <c r="AE95" s="185"/>
      <c r="AF95" s="185"/>
      <c r="AG95" s="186">
        <f>'1 - Stavebná časť'!J30</f>
        <v>0</v>
      </c>
      <c r="AH95" s="187"/>
      <c r="AI95" s="187"/>
      <c r="AJ95" s="187"/>
      <c r="AK95" s="187"/>
      <c r="AL95" s="187"/>
      <c r="AM95" s="187"/>
      <c r="AN95" s="186">
        <f>SUM(AG95,AT95)</f>
        <v>0</v>
      </c>
      <c r="AO95" s="187"/>
      <c r="AP95" s="187"/>
      <c r="AQ95" s="80" t="s">
        <v>84</v>
      </c>
      <c r="AR95" s="77"/>
      <c r="AS95" s="81">
        <v>0</v>
      </c>
      <c r="AT95" s="82">
        <f>ROUND(SUM(AV95:AW95),2)</f>
        <v>0</v>
      </c>
      <c r="AU95" s="83">
        <f>'1 - Stavebná časť'!P132</f>
        <v>0</v>
      </c>
      <c r="AV95" s="82">
        <f>'1 - Stavebná časť'!J33</f>
        <v>0</v>
      </c>
      <c r="AW95" s="82">
        <f>'1 - Stavebná časť'!J34</f>
        <v>0</v>
      </c>
      <c r="AX95" s="82">
        <f>'1 - Stavebná časť'!J35</f>
        <v>0</v>
      </c>
      <c r="AY95" s="82">
        <f>'1 - Stavebná časť'!J36</f>
        <v>0</v>
      </c>
      <c r="AZ95" s="82">
        <f>'1 - Stavebná časť'!F33</f>
        <v>0</v>
      </c>
      <c r="BA95" s="82">
        <f>'1 - Stavebná časť'!F34</f>
        <v>0</v>
      </c>
      <c r="BB95" s="82">
        <f>'1 - Stavebná časť'!F35</f>
        <v>0</v>
      </c>
      <c r="BC95" s="82">
        <f>'1 - Stavebná časť'!F36</f>
        <v>0</v>
      </c>
      <c r="BD95" s="84">
        <f>'1 - Stavebná časť'!F37</f>
        <v>0</v>
      </c>
      <c r="BT95" s="85" t="s">
        <v>82</v>
      </c>
      <c r="BV95" s="85" t="s">
        <v>79</v>
      </c>
      <c r="BW95" s="85" t="s">
        <v>85</v>
      </c>
      <c r="BX95" s="85" t="s">
        <v>4</v>
      </c>
      <c r="CL95" s="85" t="s">
        <v>1</v>
      </c>
      <c r="CM95" s="85" t="s">
        <v>77</v>
      </c>
    </row>
    <row r="96" spans="1:91" s="7" customFormat="1" ht="16.5" customHeight="1">
      <c r="A96" s="76" t="s">
        <v>81</v>
      </c>
      <c r="B96" s="77"/>
      <c r="C96" s="78"/>
      <c r="D96" s="185" t="s">
        <v>86</v>
      </c>
      <c r="E96" s="185"/>
      <c r="F96" s="185"/>
      <c r="G96" s="185"/>
      <c r="H96" s="185"/>
      <c r="I96" s="79"/>
      <c r="J96" s="185" t="s">
        <v>87</v>
      </c>
      <c r="K96" s="185"/>
      <c r="L96" s="185"/>
      <c r="M96" s="185"/>
      <c r="N96" s="185"/>
      <c r="O96" s="185"/>
      <c r="P96" s="185"/>
      <c r="Q96" s="185"/>
      <c r="R96" s="185"/>
      <c r="S96" s="185"/>
      <c r="T96" s="185"/>
      <c r="U96" s="185"/>
      <c r="V96" s="185"/>
      <c r="W96" s="185"/>
      <c r="X96" s="185"/>
      <c r="Y96" s="185"/>
      <c r="Z96" s="185"/>
      <c r="AA96" s="185"/>
      <c r="AB96" s="185"/>
      <c r="AC96" s="185"/>
      <c r="AD96" s="185"/>
      <c r="AE96" s="185"/>
      <c r="AF96" s="185"/>
      <c r="AG96" s="186">
        <f>'2 - Zdravotechnika'!J30</f>
        <v>0</v>
      </c>
      <c r="AH96" s="187"/>
      <c r="AI96" s="187"/>
      <c r="AJ96" s="187"/>
      <c r="AK96" s="187"/>
      <c r="AL96" s="187"/>
      <c r="AM96" s="187"/>
      <c r="AN96" s="186">
        <f>SUM(AG96,AT96)</f>
        <v>0</v>
      </c>
      <c r="AO96" s="187"/>
      <c r="AP96" s="187"/>
      <c r="AQ96" s="80" t="s">
        <v>84</v>
      </c>
      <c r="AR96" s="77"/>
      <c r="AS96" s="81">
        <v>0</v>
      </c>
      <c r="AT96" s="82">
        <f>ROUND(SUM(AV96:AW96),2)</f>
        <v>0</v>
      </c>
      <c r="AU96" s="83">
        <f>'2 - Zdravotechnika'!P125</f>
        <v>0</v>
      </c>
      <c r="AV96" s="82">
        <f>'2 - Zdravotechnika'!J33</f>
        <v>0</v>
      </c>
      <c r="AW96" s="82">
        <f>'2 - Zdravotechnika'!J34</f>
        <v>0</v>
      </c>
      <c r="AX96" s="82">
        <f>'2 - Zdravotechnika'!J35</f>
        <v>0</v>
      </c>
      <c r="AY96" s="82">
        <f>'2 - Zdravotechnika'!J36</f>
        <v>0</v>
      </c>
      <c r="AZ96" s="82">
        <f>'2 - Zdravotechnika'!F33</f>
        <v>0</v>
      </c>
      <c r="BA96" s="82">
        <f>'2 - Zdravotechnika'!F34</f>
        <v>0</v>
      </c>
      <c r="BB96" s="82">
        <f>'2 - Zdravotechnika'!F35</f>
        <v>0</v>
      </c>
      <c r="BC96" s="82">
        <f>'2 - Zdravotechnika'!F36</f>
        <v>0</v>
      </c>
      <c r="BD96" s="84">
        <f>'2 - Zdravotechnika'!F37</f>
        <v>0</v>
      </c>
      <c r="BT96" s="85" t="s">
        <v>82</v>
      </c>
      <c r="BV96" s="85" t="s">
        <v>79</v>
      </c>
      <c r="BW96" s="85" t="s">
        <v>88</v>
      </c>
      <c r="BX96" s="85" t="s">
        <v>4</v>
      </c>
      <c r="CL96" s="85" t="s">
        <v>1</v>
      </c>
      <c r="CM96" s="85" t="s">
        <v>77</v>
      </c>
    </row>
    <row r="97" spans="1:91" s="7" customFormat="1" ht="16.5" customHeight="1">
      <c r="A97" s="76" t="s">
        <v>81</v>
      </c>
      <c r="B97" s="77"/>
      <c r="C97" s="78"/>
      <c r="D97" s="185" t="s">
        <v>89</v>
      </c>
      <c r="E97" s="185"/>
      <c r="F97" s="185"/>
      <c r="G97" s="185"/>
      <c r="H97" s="185"/>
      <c r="I97" s="79"/>
      <c r="J97" s="185" t="s">
        <v>90</v>
      </c>
      <c r="K97" s="185"/>
      <c r="L97" s="185"/>
      <c r="M97" s="185"/>
      <c r="N97" s="185"/>
      <c r="O97" s="185"/>
      <c r="P97" s="185"/>
      <c r="Q97" s="185"/>
      <c r="R97" s="185"/>
      <c r="S97" s="185"/>
      <c r="T97" s="185"/>
      <c r="U97" s="185"/>
      <c r="V97" s="185"/>
      <c r="W97" s="185"/>
      <c r="X97" s="185"/>
      <c r="Y97" s="185"/>
      <c r="Z97" s="185"/>
      <c r="AA97" s="185"/>
      <c r="AB97" s="185"/>
      <c r="AC97" s="185"/>
      <c r="AD97" s="185"/>
      <c r="AE97" s="185"/>
      <c r="AF97" s="185"/>
      <c r="AG97" s="186">
        <f>'3 - Vykurovanie'!J30</f>
        <v>0</v>
      </c>
      <c r="AH97" s="187"/>
      <c r="AI97" s="187"/>
      <c r="AJ97" s="187"/>
      <c r="AK97" s="187"/>
      <c r="AL97" s="187"/>
      <c r="AM97" s="187"/>
      <c r="AN97" s="186">
        <f>SUM(AG97,AT97)</f>
        <v>0</v>
      </c>
      <c r="AO97" s="187"/>
      <c r="AP97" s="187"/>
      <c r="AQ97" s="80" t="s">
        <v>84</v>
      </c>
      <c r="AR97" s="77"/>
      <c r="AS97" s="81">
        <v>0</v>
      </c>
      <c r="AT97" s="82">
        <f>ROUND(SUM(AV97:AW97),2)</f>
        <v>0</v>
      </c>
      <c r="AU97" s="83">
        <f>'3 - Vykurovanie'!P126</f>
        <v>0</v>
      </c>
      <c r="AV97" s="82">
        <f>'3 - Vykurovanie'!J33</f>
        <v>0</v>
      </c>
      <c r="AW97" s="82">
        <f>'3 - Vykurovanie'!J34</f>
        <v>0</v>
      </c>
      <c r="AX97" s="82">
        <f>'3 - Vykurovanie'!J35</f>
        <v>0</v>
      </c>
      <c r="AY97" s="82">
        <f>'3 - Vykurovanie'!J36</f>
        <v>0</v>
      </c>
      <c r="AZ97" s="82">
        <f>'3 - Vykurovanie'!F33</f>
        <v>0</v>
      </c>
      <c r="BA97" s="82">
        <f>'3 - Vykurovanie'!F34</f>
        <v>0</v>
      </c>
      <c r="BB97" s="82">
        <f>'3 - Vykurovanie'!F35</f>
        <v>0</v>
      </c>
      <c r="BC97" s="82">
        <f>'3 - Vykurovanie'!F36</f>
        <v>0</v>
      </c>
      <c r="BD97" s="84">
        <f>'3 - Vykurovanie'!F37</f>
        <v>0</v>
      </c>
      <c r="BT97" s="85" t="s">
        <v>82</v>
      </c>
      <c r="BV97" s="85" t="s">
        <v>79</v>
      </c>
      <c r="BW97" s="85" t="s">
        <v>91</v>
      </c>
      <c r="BX97" s="85" t="s">
        <v>4</v>
      </c>
      <c r="CL97" s="85" t="s">
        <v>1</v>
      </c>
      <c r="CM97" s="85" t="s">
        <v>77</v>
      </c>
    </row>
    <row r="98" spans="1:91" s="7" customFormat="1" ht="16.5" customHeight="1">
      <c r="A98" s="76" t="s">
        <v>81</v>
      </c>
      <c r="B98" s="77"/>
      <c r="C98" s="78"/>
      <c r="D98" s="185" t="s">
        <v>92</v>
      </c>
      <c r="E98" s="185"/>
      <c r="F98" s="185"/>
      <c r="G98" s="185"/>
      <c r="H98" s="185"/>
      <c r="I98" s="79"/>
      <c r="J98" s="185" t="s">
        <v>93</v>
      </c>
      <c r="K98" s="185"/>
      <c r="L98" s="185"/>
      <c r="M98" s="185"/>
      <c r="N98" s="185"/>
      <c r="O98" s="185"/>
      <c r="P98" s="185"/>
      <c r="Q98" s="185"/>
      <c r="R98" s="185"/>
      <c r="S98" s="185"/>
      <c r="T98" s="185"/>
      <c r="U98" s="185"/>
      <c r="V98" s="185"/>
      <c r="W98" s="185"/>
      <c r="X98" s="185"/>
      <c r="Y98" s="185"/>
      <c r="Z98" s="185"/>
      <c r="AA98" s="185"/>
      <c r="AB98" s="185"/>
      <c r="AC98" s="185"/>
      <c r="AD98" s="185"/>
      <c r="AE98" s="185"/>
      <c r="AF98" s="185"/>
      <c r="AG98" s="186">
        <f>'4 - Elektroinštalácia'!J30</f>
        <v>0</v>
      </c>
      <c r="AH98" s="187"/>
      <c r="AI98" s="187"/>
      <c r="AJ98" s="187"/>
      <c r="AK98" s="187"/>
      <c r="AL98" s="187"/>
      <c r="AM98" s="187"/>
      <c r="AN98" s="186">
        <f>SUM(AG98,AT98)</f>
        <v>0</v>
      </c>
      <c r="AO98" s="187"/>
      <c r="AP98" s="187"/>
      <c r="AQ98" s="80" t="s">
        <v>84</v>
      </c>
      <c r="AR98" s="77"/>
      <c r="AS98" s="86">
        <v>0</v>
      </c>
      <c r="AT98" s="87">
        <f>ROUND(SUM(AV98:AW98),2)</f>
        <v>0</v>
      </c>
      <c r="AU98" s="88">
        <f>'4 - Elektroinštalácia'!P116</f>
        <v>0</v>
      </c>
      <c r="AV98" s="87">
        <f>'4 - Elektroinštalácia'!J33</f>
        <v>0</v>
      </c>
      <c r="AW98" s="87">
        <f>'4 - Elektroinštalácia'!J34</f>
        <v>0</v>
      </c>
      <c r="AX98" s="87">
        <f>'4 - Elektroinštalácia'!J35</f>
        <v>0</v>
      </c>
      <c r="AY98" s="87">
        <f>'4 - Elektroinštalácia'!J36</f>
        <v>0</v>
      </c>
      <c r="AZ98" s="87">
        <f>'4 - Elektroinštalácia'!F33</f>
        <v>0</v>
      </c>
      <c r="BA98" s="87">
        <f>'4 - Elektroinštalácia'!F34</f>
        <v>0</v>
      </c>
      <c r="BB98" s="87">
        <f>'4 - Elektroinštalácia'!F35</f>
        <v>0</v>
      </c>
      <c r="BC98" s="87">
        <f>'4 - Elektroinštalácia'!F36</f>
        <v>0</v>
      </c>
      <c r="BD98" s="89">
        <f>'4 - Elektroinštalácia'!F37</f>
        <v>0</v>
      </c>
      <c r="BT98" s="85" t="s">
        <v>82</v>
      </c>
      <c r="BV98" s="85" t="s">
        <v>79</v>
      </c>
      <c r="BW98" s="85" t="s">
        <v>94</v>
      </c>
      <c r="BX98" s="85" t="s">
        <v>4</v>
      </c>
      <c r="CL98" s="85" t="s">
        <v>1</v>
      </c>
      <c r="CM98" s="85" t="s">
        <v>77</v>
      </c>
    </row>
    <row r="99" spans="1:91" s="2" customFormat="1" ht="30" customHeight="1">
      <c r="A99" s="29"/>
      <c r="B99" s="30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30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</row>
    <row r="100" spans="1:91" s="2" customFormat="1" ht="6.95" customHeight="1">
      <c r="A100" s="29"/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30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</row>
  </sheetData>
  <mergeCells count="5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D98:H98"/>
    <mergeCell ref="J98:AF98"/>
    <mergeCell ref="AG94:AM94"/>
    <mergeCell ref="AN94:AP94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O85"/>
    <mergeCell ref="AM87:AN87"/>
    <mergeCell ref="AM89:AP89"/>
    <mergeCell ref="AS89:AT91"/>
    <mergeCell ref="AM90:AP90"/>
  </mergeCells>
  <hyperlinks>
    <hyperlink ref="A95" location="'1 - Stavebná časť'!C2" display="/" xr:uid="{00000000-0004-0000-0000-000000000000}"/>
    <hyperlink ref="A96" location="'2 - Zdravotechnika'!C2" display="/" xr:uid="{00000000-0004-0000-0000-000001000000}"/>
    <hyperlink ref="A97" location="'3 - Vykurovanie'!C2" display="/" xr:uid="{00000000-0004-0000-0000-000002000000}"/>
    <hyperlink ref="A98" location="'4 - Elektroinštalácia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3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9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4" t="s">
        <v>85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77</v>
      </c>
    </row>
    <row r="4" spans="1:46" s="1" customFormat="1" ht="24.95" customHeight="1">
      <c r="B4" s="17"/>
      <c r="D4" s="18" t="s">
        <v>95</v>
      </c>
      <c r="L4" s="17"/>
      <c r="M4" s="90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6.25" customHeight="1">
      <c r="B7" s="17"/>
      <c r="E7" s="210" t="str">
        <f>'Rekapitulácia stavby'!K6</f>
        <v>Obnova vnútorných priestorov Materskej školy, Ul. Dr. Janského č. 8, Elokované pracovisko A. Kmeťa č. 11, Žiar/Hronom</v>
      </c>
      <c r="F7" s="211"/>
      <c r="G7" s="211"/>
      <c r="H7" s="211"/>
      <c r="L7" s="17"/>
    </row>
    <row r="8" spans="1:46" s="2" customFormat="1" ht="12" customHeight="1">
      <c r="A8" s="29"/>
      <c r="B8" s="30"/>
      <c r="C8" s="29"/>
      <c r="D8" s="24" t="s">
        <v>96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71" t="s">
        <v>97</v>
      </c>
      <c r="F9" s="212"/>
      <c r="G9" s="212"/>
      <c r="H9" s="212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2" t="str">
        <f>'Rekapitulácia stavby'!AN8</f>
        <v>2. 2. 2021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13" t="str">
        <f>'Rekapitulácia stavby'!E14</f>
        <v>Vyplň údaj</v>
      </c>
      <c r="F18" s="193"/>
      <c r="G18" s="193"/>
      <c r="H18" s="193"/>
      <c r="I18" s="24" t="s">
        <v>25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">
        <v>1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29</v>
      </c>
      <c r="F21" s="29"/>
      <c r="G21" s="29"/>
      <c r="H21" s="29"/>
      <c r="I21" s="24" t="s">
        <v>25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23</v>
      </c>
      <c r="J23" s="22" t="s">
        <v>33</v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34</v>
      </c>
      <c r="F24" s="29"/>
      <c r="G24" s="29"/>
      <c r="H24" s="29"/>
      <c r="I24" s="24" t="s">
        <v>25</v>
      </c>
      <c r="J24" s="22" t="s">
        <v>1</v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35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214.5" customHeight="1">
      <c r="A27" s="91"/>
      <c r="B27" s="92"/>
      <c r="C27" s="91"/>
      <c r="D27" s="91"/>
      <c r="E27" s="198" t="s">
        <v>98</v>
      </c>
      <c r="F27" s="198"/>
      <c r="G27" s="198"/>
      <c r="H27" s="198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4" t="s">
        <v>37</v>
      </c>
      <c r="E30" s="29"/>
      <c r="F30" s="29"/>
      <c r="G30" s="29"/>
      <c r="H30" s="29"/>
      <c r="I30" s="29"/>
      <c r="J30" s="68">
        <f>ROUND(J132,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39</v>
      </c>
      <c r="G32" s="29"/>
      <c r="H32" s="29"/>
      <c r="I32" s="33" t="s">
        <v>38</v>
      </c>
      <c r="J32" s="33" t="s">
        <v>40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5" t="s">
        <v>41</v>
      </c>
      <c r="E33" s="24" t="s">
        <v>42</v>
      </c>
      <c r="F33" s="96">
        <f>ROUND((SUM(BE132:BE233)),  2)</f>
        <v>0</v>
      </c>
      <c r="G33" s="29"/>
      <c r="H33" s="29"/>
      <c r="I33" s="97">
        <v>0.2</v>
      </c>
      <c r="J33" s="96">
        <f>ROUND(((SUM(BE132:BE233))*I33),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43</v>
      </c>
      <c r="F34" s="96">
        <f>ROUND((SUM(BF132:BF233)),  2)</f>
        <v>0</v>
      </c>
      <c r="G34" s="29"/>
      <c r="H34" s="29"/>
      <c r="I34" s="97">
        <v>0.2</v>
      </c>
      <c r="J34" s="96">
        <f>ROUND(((SUM(BF132:BF233))*I34),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44</v>
      </c>
      <c r="F35" s="96">
        <f>ROUND((SUM(BG132:BG233)),  2)</f>
        <v>0</v>
      </c>
      <c r="G35" s="29"/>
      <c r="H35" s="29"/>
      <c r="I35" s="97">
        <v>0.2</v>
      </c>
      <c r="J35" s="96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45</v>
      </c>
      <c r="F36" s="96">
        <f>ROUND((SUM(BH132:BH233)),  2)</f>
        <v>0</v>
      </c>
      <c r="G36" s="29"/>
      <c r="H36" s="29"/>
      <c r="I36" s="97">
        <v>0.2</v>
      </c>
      <c r="J36" s="96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46</v>
      </c>
      <c r="F37" s="96">
        <f>ROUND((SUM(BI132:BI233)),  2)</f>
        <v>0</v>
      </c>
      <c r="G37" s="29"/>
      <c r="H37" s="29"/>
      <c r="I37" s="97">
        <v>0</v>
      </c>
      <c r="J37" s="96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98"/>
      <c r="D39" s="99" t="s">
        <v>47</v>
      </c>
      <c r="E39" s="57"/>
      <c r="F39" s="57"/>
      <c r="G39" s="100" t="s">
        <v>48</v>
      </c>
      <c r="H39" s="101" t="s">
        <v>49</v>
      </c>
      <c r="I39" s="57"/>
      <c r="J39" s="102">
        <f>SUM(J30:J37)</f>
        <v>0</v>
      </c>
      <c r="K39" s="103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50</v>
      </c>
      <c r="E50" s="41"/>
      <c r="F50" s="41"/>
      <c r="G50" s="40" t="s">
        <v>51</v>
      </c>
      <c r="H50" s="41"/>
      <c r="I50" s="41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52</v>
      </c>
      <c r="E61" s="32"/>
      <c r="F61" s="104" t="s">
        <v>53</v>
      </c>
      <c r="G61" s="42" t="s">
        <v>52</v>
      </c>
      <c r="H61" s="32"/>
      <c r="I61" s="32"/>
      <c r="J61" s="105" t="s">
        <v>53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54</v>
      </c>
      <c r="E65" s="43"/>
      <c r="F65" s="43"/>
      <c r="G65" s="40" t="s">
        <v>55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52</v>
      </c>
      <c r="E76" s="32"/>
      <c r="F76" s="104" t="s">
        <v>53</v>
      </c>
      <c r="G76" s="42" t="s">
        <v>52</v>
      </c>
      <c r="H76" s="32"/>
      <c r="I76" s="32"/>
      <c r="J76" s="105" t="s">
        <v>53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99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customHeight="1">
      <c r="A85" s="29"/>
      <c r="B85" s="30"/>
      <c r="C85" s="29"/>
      <c r="D85" s="29"/>
      <c r="E85" s="210" t="str">
        <f>E7</f>
        <v>Obnova vnútorných priestorov Materskej školy, Ul. Dr. Janského č. 8, Elokované pracovisko A. Kmeťa č. 11, Žiar/Hronom</v>
      </c>
      <c r="F85" s="211"/>
      <c r="G85" s="211"/>
      <c r="H85" s="211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96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71" t="str">
        <f>E9</f>
        <v>1 - Stavebná časť</v>
      </c>
      <c r="F87" s="212"/>
      <c r="G87" s="212"/>
      <c r="H87" s="212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Žiar nad Hronom, A. Kmeťa 11</v>
      </c>
      <c r="G89" s="29"/>
      <c r="H89" s="29"/>
      <c r="I89" s="24" t="s">
        <v>20</v>
      </c>
      <c r="J89" s="52" t="str">
        <f>IF(J12="","",J12)</f>
        <v>2. 2. 2021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25.7" customHeight="1">
      <c r="A91" s="29"/>
      <c r="B91" s="30"/>
      <c r="C91" s="24" t="s">
        <v>22</v>
      </c>
      <c r="D91" s="29"/>
      <c r="E91" s="29"/>
      <c r="F91" s="22" t="str">
        <f>E15</f>
        <v>Mesto Žiar nad Hronom, Š. Moysesa č. 46</v>
      </c>
      <c r="G91" s="29"/>
      <c r="H91" s="29"/>
      <c r="I91" s="24" t="s">
        <v>28</v>
      </c>
      <c r="J91" s="27" t="str">
        <f>E21</f>
        <v>Ing. Katarína Fronková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>Erik Kytka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6" t="s">
        <v>100</v>
      </c>
      <c r="D94" s="98"/>
      <c r="E94" s="98"/>
      <c r="F94" s="98"/>
      <c r="G94" s="98"/>
      <c r="H94" s="98"/>
      <c r="I94" s="98"/>
      <c r="J94" s="107" t="s">
        <v>101</v>
      </c>
      <c r="K94" s="98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08" t="s">
        <v>102</v>
      </c>
      <c r="D96" s="29"/>
      <c r="E96" s="29"/>
      <c r="F96" s="29"/>
      <c r="G96" s="29"/>
      <c r="H96" s="29"/>
      <c r="I96" s="29"/>
      <c r="J96" s="68">
        <f>J132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103</v>
      </c>
    </row>
    <row r="97" spans="2:12" s="9" customFormat="1" ht="24.95" customHeight="1">
      <c r="B97" s="109"/>
      <c r="D97" s="110" t="s">
        <v>104</v>
      </c>
      <c r="E97" s="111"/>
      <c r="F97" s="111"/>
      <c r="G97" s="111"/>
      <c r="H97" s="111"/>
      <c r="I97" s="111"/>
      <c r="J97" s="112">
        <f>J133</f>
        <v>0</v>
      </c>
      <c r="L97" s="109"/>
    </row>
    <row r="98" spans="2:12" s="10" customFormat="1" ht="19.899999999999999" customHeight="1">
      <c r="B98" s="113"/>
      <c r="D98" s="114" t="s">
        <v>105</v>
      </c>
      <c r="E98" s="115"/>
      <c r="F98" s="115"/>
      <c r="G98" s="115"/>
      <c r="H98" s="115"/>
      <c r="I98" s="115"/>
      <c r="J98" s="116">
        <f>J134</f>
        <v>0</v>
      </c>
      <c r="L98" s="113"/>
    </row>
    <row r="99" spans="2:12" s="10" customFormat="1" ht="19.899999999999999" customHeight="1">
      <c r="B99" s="113"/>
      <c r="D99" s="114" t="s">
        <v>106</v>
      </c>
      <c r="E99" s="115"/>
      <c r="F99" s="115"/>
      <c r="G99" s="115"/>
      <c r="H99" s="115"/>
      <c r="I99" s="115"/>
      <c r="J99" s="116">
        <f>J143</f>
        <v>0</v>
      </c>
      <c r="L99" s="113"/>
    </row>
    <row r="100" spans="2:12" s="10" customFormat="1" ht="19.899999999999999" customHeight="1">
      <c r="B100" s="113"/>
      <c r="D100" s="114" t="s">
        <v>107</v>
      </c>
      <c r="E100" s="115"/>
      <c r="F100" s="115"/>
      <c r="G100" s="115"/>
      <c r="H100" s="115"/>
      <c r="I100" s="115"/>
      <c r="J100" s="116">
        <f>J153</f>
        <v>0</v>
      </c>
      <c r="L100" s="113"/>
    </row>
    <row r="101" spans="2:12" s="10" customFormat="1" ht="19.899999999999999" customHeight="1">
      <c r="B101" s="113"/>
      <c r="D101" s="114" t="s">
        <v>108</v>
      </c>
      <c r="E101" s="115"/>
      <c r="F101" s="115"/>
      <c r="G101" s="115"/>
      <c r="H101" s="115"/>
      <c r="I101" s="115"/>
      <c r="J101" s="116">
        <f>J176</f>
        <v>0</v>
      </c>
      <c r="L101" s="113"/>
    </row>
    <row r="102" spans="2:12" s="9" customFormat="1" ht="24.95" customHeight="1">
      <c r="B102" s="109"/>
      <c r="D102" s="110" t="s">
        <v>109</v>
      </c>
      <c r="E102" s="111"/>
      <c r="F102" s="111"/>
      <c r="G102" s="111"/>
      <c r="H102" s="111"/>
      <c r="I102" s="111"/>
      <c r="J102" s="112">
        <f>J178</f>
        <v>0</v>
      </c>
      <c r="L102" s="109"/>
    </row>
    <row r="103" spans="2:12" s="10" customFormat="1" ht="19.899999999999999" customHeight="1">
      <c r="B103" s="113"/>
      <c r="D103" s="114" t="s">
        <v>110</v>
      </c>
      <c r="E103" s="115"/>
      <c r="F103" s="115"/>
      <c r="G103" s="115"/>
      <c r="H103" s="115"/>
      <c r="I103" s="115"/>
      <c r="J103" s="116">
        <f>J179</f>
        <v>0</v>
      </c>
      <c r="L103" s="113"/>
    </row>
    <row r="104" spans="2:12" s="10" customFormat="1" ht="19.899999999999999" customHeight="1">
      <c r="B104" s="113"/>
      <c r="D104" s="114" t="s">
        <v>111</v>
      </c>
      <c r="E104" s="115"/>
      <c r="F104" s="115"/>
      <c r="G104" s="115"/>
      <c r="H104" s="115"/>
      <c r="I104" s="115"/>
      <c r="J104" s="116">
        <f>J183</f>
        <v>0</v>
      </c>
      <c r="L104" s="113"/>
    </row>
    <row r="105" spans="2:12" s="10" customFormat="1" ht="19.899999999999999" customHeight="1">
      <c r="B105" s="113"/>
      <c r="D105" s="114" t="s">
        <v>112</v>
      </c>
      <c r="E105" s="115"/>
      <c r="F105" s="115"/>
      <c r="G105" s="115"/>
      <c r="H105" s="115"/>
      <c r="I105" s="115"/>
      <c r="J105" s="116">
        <f>J189</f>
        <v>0</v>
      </c>
      <c r="L105" s="113"/>
    </row>
    <row r="106" spans="2:12" s="10" customFormat="1" ht="19.899999999999999" customHeight="1">
      <c r="B106" s="113"/>
      <c r="D106" s="114" t="s">
        <v>113</v>
      </c>
      <c r="E106" s="115"/>
      <c r="F106" s="115"/>
      <c r="G106" s="115"/>
      <c r="H106" s="115"/>
      <c r="I106" s="115"/>
      <c r="J106" s="116">
        <f>J194</f>
        <v>0</v>
      </c>
      <c r="L106" s="113"/>
    </row>
    <row r="107" spans="2:12" s="10" customFormat="1" ht="19.899999999999999" customHeight="1">
      <c r="B107" s="113"/>
      <c r="D107" s="114" t="s">
        <v>114</v>
      </c>
      <c r="E107" s="115"/>
      <c r="F107" s="115"/>
      <c r="G107" s="115"/>
      <c r="H107" s="115"/>
      <c r="I107" s="115"/>
      <c r="J107" s="116">
        <f>J202</f>
        <v>0</v>
      </c>
      <c r="L107" s="113"/>
    </row>
    <row r="108" spans="2:12" s="10" customFormat="1" ht="19.899999999999999" customHeight="1">
      <c r="B108" s="113"/>
      <c r="D108" s="114" t="s">
        <v>115</v>
      </c>
      <c r="E108" s="115"/>
      <c r="F108" s="115"/>
      <c r="G108" s="115"/>
      <c r="H108" s="115"/>
      <c r="I108" s="115"/>
      <c r="J108" s="116">
        <f>J205</f>
        <v>0</v>
      </c>
      <c r="L108" s="113"/>
    </row>
    <row r="109" spans="2:12" s="10" customFormat="1" ht="19.899999999999999" customHeight="1">
      <c r="B109" s="113"/>
      <c r="D109" s="114" t="s">
        <v>116</v>
      </c>
      <c r="E109" s="115"/>
      <c r="F109" s="115"/>
      <c r="G109" s="115"/>
      <c r="H109" s="115"/>
      <c r="I109" s="115"/>
      <c r="J109" s="116">
        <f>J211</f>
        <v>0</v>
      </c>
      <c r="L109" s="113"/>
    </row>
    <row r="110" spans="2:12" s="10" customFormat="1" ht="19.899999999999999" customHeight="1">
      <c r="B110" s="113"/>
      <c r="D110" s="114" t="s">
        <v>117</v>
      </c>
      <c r="E110" s="115"/>
      <c r="F110" s="115"/>
      <c r="G110" s="115"/>
      <c r="H110" s="115"/>
      <c r="I110" s="115"/>
      <c r="J110" s="116">
        <f>J220</f>
        <v>0</v>
      </c>
      <c r="L110" s="113"/>
    </row>
    <row r="111" spans="2:12" s="10" customFormat="1" ht="19.899999999999999" customHeight="1">
      <c r="B111" s="113"/>
      <c r="D111" s="114" t="s">
        <v>118</v>
      </c>
      <c r="E111" s="115"/>
      <c r="F111" s="115"/>
      <c r="G111" s="115"/>
      <c r="H111" s="115"/>
      <c r="I111" s="115"/>
      <c r="J111" s="116">
        <f>J226</f>
        <v>0</v>
      </c>
      <c r="L111" s="113"/>
    </row>
    <row r="112" spans="2:12" s="10" customFormat="1" ht="19.899999999999999" customHeight="1">
      <c r="B112" s="113"/>
      <c r="D112" s="114" t="s">
        <v>119</v>
      </c>
      <c r="E112" s="115"/>
      <c r="F112" s="115"/>
      <c r="G112" s="115"/>
      <c r="H112" s="115"/>
      <c r="I112" s="115"/>
      <c r="J112" s="116">
        <f>J228</f>
        <v>0</v>
      </c>
      <c r="L112" s="113"/>
    </row>
    <row r="113" spans="1:31" s="2" customFormat="1" ht="21.7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s="2" customFormat="1" ht="6.95" customHeight="1">
      <c r="A114" s="29"/>
      <c r="B114" s="44"/>
      <c r="C114" s="45"/>
      <c r="D114" s="45"/>
      <c r="E114" s="45"/>
      <c r="F114" s="45"/>
      <c r="G114" s="45"/>
      <c r="H114" s="45"/>
      <c r="I114" s="45"/>
      <c r="J114" s="45"/>
      <c r="K114" s="45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8" spans="1:31" s="2" customFormat="1" ht="6.95" customHeight="1">
      <c r="A118" s="29"/>
      <c r="B118" s="46"/>
      <c r="C118" s="47"/>
      <c r="D118" s="47"/>
      <c r="E118" s="47"/>
      <c r="F118" s="47"/>
      <c r="G118" s="47"/>
      <c r="H118" s="47"/>
      <c r="I118" s="47"/>
      <c r="J118" s="47"/>
      <c r="K118" s="47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24.95" customHeight="1">
      <c r="A119" s="29"/>
      <c r="B119" s="30"/>
      <c r="C119" s="18" t="s">
        <v>120</v>
      </c>
      <c r="D119" s="29"/>
      <c r="E119" s="29"/>
      <c r="F119" s="29"/>
      <c r="G119" s="29"/>
      <c r="H119" s="29"/>
      <c r="I119" s="2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6.9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>
      <c r="A121" s="29"/>
      <c r="B121" s="30"/>
      <c r="C121" s="24" t="s">
        <v>14</v>
      </c>
      <c r="D121" s="29"/>
      <c r="E121" s="29"/>
      <c r="F121" s="29"/>
      <c r="G121" s="29"/>
      <c r="H121" s="29"/>
      <c r="I121" s="29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26.25" customHeight="1">
      <c r="A122" s="29"/>
      <c r="B122" s="30"/>
      <c r="C122" s="29"/>
      <c r="D122" s="29"/>
      <c r="E122" s="210" t="str">
        <f>E7</f>
        <v>Obnova vnútorných priestorov Materskej školy, Ul. Dr. Janského č. 8, Elokované pracovisko A. Kmeťa č. 11, Žiar/Hronom</v>
      </c>
      <c r="F122" s="211"/>
      <c r="G122" s="211"/>
      <c r="H122" s="211"/>
      <c r="I122" s="29"/>
      <c r="J122" s="29"/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2" customHeight="1">
      <c r="A123" s="29"/>
      <c r="B123" s="30"/>
      <c r="C123" s="24" t="s">
        <v>96</v>
      </c>
      <c r="D123" s="29"/>
      <c r="E123" s="29"/>
      <c r="F123" s="29"/>
      <c r="G123" s="29"/>
      <c r="H123" s="29"/>
      <c r="I123" s="29"/>
      <c r="J123" s="29"/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6.5" customHeight="1">
      <c r="A124" s="29"/>
      <c r="B124" s="30"/>
      <c r="C124" s="29"/>
      <c r="D124" s="29"/>
      <c r="E124" s="171" t="str">
        <f>E9</f>
        <v>1 - Stavebná časť</v>
      </c>
      <c r="F124" s="212"/>
      <c r="G124" s="212"/>
      <c r="H124" s="212"/>
      <c r="I124" s="29"/>
      <c r="J124" s="29"/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2" customHeight="1">
      <c r="A126" s="29"/>
      <c r="B126" s="30"/>
      <c r="C126" s="24" t="s">
        <v>18</v>
      </c>
      <c r="D126" s="29"/>
      <c r="E126" s="29"/>
      <c r="F126" s="22" t="str">
        <f>F12</f>
        <v>Žiar nad Hronom, A. Kmeťa 11</v>
      </c>
      <c r="G126" s="29"/>
      <c r="H126" s="29"/>
      <c r="I126" s="24" t="s">
        <v>20</v>
      </c>
      <c r="J126" s="52" t="str">
        <f>IF(J12="","",J12)</f>
        <v>2. 2. 2021</v>
      </c>
      <c r="K126" s="29"/>
      <c r="L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6.95" customHeight="1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3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25.7" customHeight="1">
      <c r="A128" s="29"/>
      <c r="B128" s="30"/>
      <c r="C128" s="24" t="s">
        <v>22</v>
      </c>
      <c r="D128" s="29"/>
      <c r="E128" s="29"/>
      <c r="F128" s="22" t="str">
        <f>E15</f>
        <v>Mesto Žiar nad Hronom, Š. Moysesa č. 46</v>
      </c>
      <c r="G128" s="29"/>
      <c r="H128" s="29"/>
      <c r="I128" s="24" t="s">
        <v>28</v>
      </c>
      <c r="J128" s="27" t="str">
        <f>E21</f>
        <v>Ing. Katarína Fronková</v>
      </c>
      <c r="K128" s="29"/>
      <c r="L128" s="3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5.2" customHeight="1">
      <c r="A129" s="29"/>
      <c r="B129" s="30"/>
      <c r="C129" s="24" t="s">
        <v>26</v>
      </c>
      <c r="D129" s="29"/>
      <c r="E129" s="29"/>
      <c r="F129" s="22" t="str">
        <f>IF(E18="","",E18)</f>
        <v>Vyplň údaj</v>
      </c>
      <c r="G129" s="29"/>
      <c r="H129" s="29"/>
      <c r="I129" s="24" t="s">
        <v>32</v>
      </c>
      <c r="J129" s="27" t="str">
        <f>E24</f>
        <v>Erik Kytka</v>
      </c>
      <c r="K129" s="29"/>
      <c r="L129" s="3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0.3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3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11" customFormat="1" ht="29.25" customHeight="1">
      <c r="A131" s="117"/>
      <c r="B131" s="118"/>
      <c r="C131" s="119" t="s">
        <v>121</v>
      </c>
      <c r="D131" s="120" t="s">
        <v>62</v>
      </c>
      <c r="E131" s="120" t="s">
        <v>58</v>
      </c>
      <c r="F131" s="120" t="s">
        <v>59</v>
      </c>
      <c r="G131" s="120" t="s">
        <v>122</v>
      </c>
      <c r="H131" s="120" t="s">
        <v>123</v>
      </c>
      <c r="I131" s="120" t="s">
        <v>124</v>
      </c>
      <c r="J131" s="121" t="s">
        <v>101</v>
      </c>
      <c r="K131" s="122" t="s">
        <v>125</v>
      </c>
      <c r="L131" s="123"/>
      <c r="M131" s="59" t="s">
        <v>1</v>
      </c>
      <c r="N131" s="60" t="s">
        <v>41</v>
      </c>
      <c r="O131" s="60" t="s">
        <v>126</v>
      </c>
      <c r="P131" s="60" t="s">
        <v>127</v>
      </c>
      <c r="Q131" s="60" t="s">
        <v>128</v>
      </c>
      <c r="R131" s="60" t="s">
        <v>129</v>
      </c>
      <c r="S131" s="60" t="s">
        <v>130</v>
      </c>
      <c r="T131" s="61" t="s">
        <v>131</v>
      </c>
      <c r="U131" s="117"/>
      <c r="V131" s="117"/>
      <c r="W131" s="117"/>
      <c r="X131" s="117"/>
      <c r="Y131" s="117"/>
      <c r="Z131" s="117"/>
      <c r="AA131" s="117"/>
      <c r="AB131" s="117"/>
      <c r="AC131" s="117"/>
      <c r="AD131" s="117"/>
      <c r="AE131" s="117"/>
    </row>
    <row r="132" spans="1:65" s="2" customFormat="1" ht="22.9" customHeight="1">
      <c r="A132" s="29"/>
      <c r="B132" s="30"/>
      <c r="C132" s="66" t="s">
        <v>102</v>
      </c>
      <c r="D132" s="29"/>
      <c r="E132" s="29"/>
      <c r="F132" s="29"/>
      <c r="G132" s="29"/>
      <c r="H132" s="29"/>
      <c r="I132" s="29"/>
      <c r="J132" s="124">
        <f>BK132</f>
        <v>0</v>
      </c>
      <c r="K132" s="29"/>
      <c r="L132" s="30"/>
      <c r="M132" s="62"/>
      <c r="N132" s="53"/>
      <c r="O132" s="63"/>
      <c r="P132" s="125">
        <f>P133+P178</f>
        <v>0</v>
      </c>
      <c r="Q132" s="63"/>
      <c r="R132" s="125">
        <f>R133+R178</f>
        <v>41.858897988700001</v>
      </c>
      <c r="S132" s="63"/>
      <c r="T132" s="126">
        <f>T133+T178</f>
        <v>40.413158049999993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T132" s="14" t="s">
        <v>76</v>
      </c>
      <c r="AU132" s="14" t="s">
        <v>103</v>
      </c>
      <c r="BK132" s="127">
        <f>BK133+BK178</f>
        <v>0</v>
      </c>
    </row>
    <row r="133" spans="1:65" s="12" customFormat="1" ht="25.9" customHeight="1">
      <c r="B133" s="128"/>
      <c r="D133" s="129" t="s">
        <v>76</v>
      </c>
      <c r="E133" s="130" t="s">
        <v>132</v>
      </c>
      <c r="F133" s="130" t="s">
        <v>133</v>
      </c>
      <c r="I133" s="131"/>
      <c r="J133" s="132">
        <f>BK133</f>
        <v>0</v>
      </c>
      <c r="L133" s="128"/>
      <c r="M133" s="133"/>
      <c r="N133" s="134"/>
      <c r="O133" s="134"/>
      <c r="P133" s="135">
        <f>P134+P143+P153+P176</f>
        <v>0</v>
      </c>
      <c r="Q133" s="134"/>
      <c r="R133" s="135">
        <f>R134+R143+R153+R176</f>
        <v>33.081797707600003</v>
      </c>
      <c r="S133" s="134"/>
      <c r="T133" s="136">
        <f>T134+T143+T153+T176</f>
        <v>40.099934999999995</v>
      </c>
      <c r="AR133" s="129" t="s">
        <v>82</v>
      </c>
      <c r="AT133" s="137" t="s">
        <v>76</v>
      </c>
      <c r="AU133" s="137" t="s">
        <v>77</v>
      </c>
      <c r="AY133" s="129" t="s">
        <v>134</v>
      </c>
      <c r="BK133" s="138">
        <f>BK134+BK143+BK153+BK176</f>
        <v>0</v>
      </c>
    </row>
    <row r="134" spans="1:65" s="12" customFormat="1" ht="22.9" customHeight="1">
      <c r="B134" s="128"/>
      <c r="D134" s="129" t="s">
        <v>76</v>
      </c>
      <c r="E134" s="139" t="s">
        <v>89</v>
      </c>
      <c r="F134" s="139" t="s">
        <v>135</v>
      </c>
      <c r="I134" s="131"/>
      <c r="J134" s="140">
        <f>BK134</f>
        <v>0</v>
      </c>
      <c r="L134" s="128"/>
      <c r="M134" s="133"/>
      <c r="N134" s="134"/>
      <c r="O134" s="134"/>
      <c r="P134" s="135">
        <f>SUM(P135:P142)</f>
        <v>0</v>
      </c>
      <c r="Q134" s="134"/>
      <c r="R134" s="135">
        <f>SUM(R135:R142)</f>
        <v>7.9496970959999995</v>
      </c>
      <c r="S134" s="134"/>
      <c r="T134" s="136">
        <f>SUM(T135:T142)</f>
        <v>0</v>
      </c>
      <c r="AR134" s="129" t="s">
        <v>82</v>
      </c>
      <c r="AT134" s="137" t="s">
        <v>76</v>
      </c>
      <c r="AU134" s="137" t="s">
        <v>82</v>
      </c>
      <c r="AY134" s="129" t="s">
        <v>134</v>
      </c>
      <c r="BK134" s="138">
        <f>SUM(BK135:BK142)</f>
        <v>0</v>
      </c>
    </row>
    <row r="135" spans="1:65" s="2" customFormat="1" ht="24.2" customHeight="1">
      <c r="A135" s="29"/>
      <c r="B135" s="141"/>
      <c r="C135" s="142" t="s">
        <v>82</v>
      </c>
      <c r="D135" s="142" t="s">
        <v>136</v>
      </c>
      <c r="E135" s="143" t="s">
        <v>137</v>
      </c>
      <c r="F135" s="144" t="s">
        <v>138</v>
      </c>
      <c r="G135" s="145" t="s">
        <v>139</v>
      </c>
      <c r="H135" s="146">
        <v>7</v>
      </c>
      <c r="I135" s="147"/>
      <c r="J135" s="146">
        <f t="shared" ref="J135:J142" si="0">ROUND(I135*H135,3)</f>
        <v>0</v>
      </c>
      <c r="K135" s="148"/>
      <c r="L135" s="30"/>
      <c r="M135" s="149" t="s">
        <v>1</v>
      </c>
      <c r="N135" s="150" t="s">
        <v>43</v>
      </c>
      <c r="O135" s="55"/>
      <c r="P135" s="151">
        <f t="shared" ref="P135:P142" si="1">O135*H135</f>
        <v>0</v>
      </c>
      <c r="Q135" s="151">
        <v>1.9992030000000001E-2</v>
      </c>
      <c r="R135" s="151">
        <f t="shared" ref="R135:R142" si="2">Q135*H135</f>
        <v>0.13994421000000001</v>
      </c>
      <c r="S135" s="151">
        <v>0</v>
      </c>
      <c r="T135" s="152">
        <f t="shared" ref="T135:T142" si="3"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3" t="s">
        <v>92</v>
      </c>
      <c r="AT135" s="153" t="s">
        <v>136</v>
      </c>
      <c r="AU135" s="153" t="s">
        <v>86</v>
      </c>
      <c r="AY135" s="14" t="s">
        <v>134</v>
      </c>
      <c r="BE135" s="154">
        <f t="shared" ref="BE135:BE142" si="4">IF(N135="základná",J135,0)</f>
        <v>0</v>
      </c>
      <c r="BF135" s="154">
        <f t="shared" ref="BF135:BF142" si="5">IF(N135="znížená",J135,0)</f>
        <v>0</v>
      </c>
      <c r="BG135" s="154">
        <f t="shared" ref="BG135:BG142" si="6">IF(N135="zákl. prenesená",J135,0)</f>
        <v>0</v>
      </c>
      <c r="BH135" s="154">
        <f t="shared" ref="BH135:BH142" si="7">IF(N135="zníž. prenesená",J135,0)</f>
        <v>0</v>
      </c>
      <c r="BI135" s="154">
        <f t="shared" ref="BI135:BI142" si="8">IF(N135="nulová",J135,0)</f>
        <v>0</v>
      </c>
      <c r="BJ135" s="14" t="s">
        <v>86</v>
      </c>
      <c r="BK135" s="155">
        <f t="shared" ref="BK135:BK142" si="9">ROUND(I135*H135,3)</f>
        <v>0</v>
      </c>
      <c r="BL135" s="14" t="s">
        <v>92</v>
      </c>
      <c r="BM135" s="153" t="s">
        <v>140</v>
      </c>
    </row>
    <row r="136" spans="1:65" s="2" customFormat="1" ht="24.2" customHeight="1">
      <c r="A136" s="29"/>
      <c r="B136" s="141"/>
      <c r="C136" s="142" t="s">
        <v>86</v>
      </c>
      <c r="D136" s="142" t="s">
        <v>136</v>
      </c>
      <c r="E136" s="143" t="s">
        <v>141</v>
      </c>
      <c r="F136" s="144" t="s">
        <v>142</v>
      </c>
      <c r="G136" s="145" t="s">
        <v>139</v>
      </c>
      <c r="H136" s="146">
        <v>3</v>
      </c>
      <c r="I136" s="147"/>
      <c r="J136" s="146">
        <f t="shared" si="0"/>
        <v>0</v>
      </c>
      <c r="K136" s="148"/>
      <c r="L136" s="30"/>
      <c r="M136" s="149" t="s">
        <v>1</v>
      </c>
      <c r="N136" s="150" t="s">
        <v>43</v>
      </c>
      <c r="O136" s="55"/>
      <c r="P136" s="151">
        <f t="shared" si="1"/>
        <v>0</v>
      </c>
      <c r="Q136" s="151">
        <v>2.397003E-2</v>
      </c>
      <c r="R136" s="151">
        <f t="shared" si="2"/>
        <v>7.1910089999999996E-2</v>
      </c>
      <c r="S136" s="151">
        <v>0</v>
      </c>
      <c r="T136" s="152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3" t="s">
        <v>92</v>
      </c>
      <c r="AT136" s="153" t="s">
        <v>136</v>
      </c>
      <c r="AU136" s="153" t="s">
        <v>86</v>
      </c>
      <c r="AY136" s="14" t="s">
        <v>134</v>
      </c>
      <c r="BE136" s="154">
        <f t="shared" si="4"/>
        <v>0</v>
      </c>
      <c r="BF136" s="154">
        <f t="shared" si="5"/>
        <v>0</v>
      </c>
      <c r="BG136" s="154">
        <f t="shared" si="6"/>
        <v>0</v>
      </c>
      <c r="BH136" s="154">
        <f t="shared" si="7"/>
        <v>0</v>
      </c>
      <c r="BI136" s="154">
        <f t="shared" si="8"/>
        <v>0</v>
      </c>
      <c r="BJ136" s="14" t="s">
        <v>86</v>
      </c>
      <c r="BK136" s="155">
        <f t="shared" si="9"/>
        <v>0</v>
      </c>
      <c r="BL136" s="14" t="s">
        <v>92</v>
      </c>
      <c r="BM136" s="153" t="s">
        <v>143</v>
      </c>
    </row>
    <row r="137" spans="1:65" s="2" customFormat="1" ht="24.2" customHeight="1">
      <c r="A137" s="29"/>
      <c r="B137" s="141"/>
      <c r="C137" s="142" t="s">
        <v>89</v>
      </c>
      <c r="D137" s="142" t="s">
        <v>136</v>
      </c>
      <c r="E137" s="143" t="s">
        <v>144</v>
      </c>
      <c r="F137" s="144" t="s">
        <v>145</v>
      </c>
      <c r="G137" s="145" t="s">
        <v>139</v>
      </c>
      <c r="H137" s="146">
        <v>3</v>
      </c>
      <c r="I137" s="147"/>
      <c r="J137" s="146">
        <f t="shared" si="0"/>
        <v>0</v>
      </c>
      <c r="K137" s="148"/>
      <c r="L137" s="30"/>
      <c r="M137" s="149" t="s">
        <v>1</v>
      </c>
      <c r="N137" s="150" t="s">
        <v>43</v>
      </c>
      <c r="O137" s="55"/>
      <c r="P137" s="151">
        <f t="shared" si="1"/>
        <v>0</v>
      </c>
      <c r="Q137" s="151">
        <v>3.4476039999999999E-2</v>
      </c>
      <c r="R137" s="151">
        <f t="shared" si="2"/>
        <v>0.10342812</v>
      </c>
      <c r="S137" s="151">
        <v>0</v>
      </c>
      <c r="T137" s="152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3" t="s">
        <v>92</v>
      </c>
      <c r="AT137" s="153" t="s">
        <v>136</v>
      </c>
      <c r="AU137" s="153" t="s">
        <v>86</v>
      </c>
      <c r="AY137" s="14" t="s">
        <v>134</v>
      </c>
      <c r="BE137" s="154">
        <f t="shared" si="4"/>
        <v>0</v>
      </c>
      <c r="BF137" s="154">
        <f t="shared" si="5"/>
        <v>0</v>
      </c>
      <c r="BG137" s="154">
        <f t="shared" si="6"/>
        <v>0</v>
      </c>
      <c r="BH137" s="154">
        <f t="shared" si="7"/>
        <v>0</v>
      </c>
      <c r="BI137" s="154">
        <f t="shared" si="8"/>
        <v>0</v>
      </c>
      <c r="BJ137" s="14" t="s">
        <v>86</v>
      </c>
      <c r="BK137" s="155">
        <f t="shared" si="9"/>
        <v>0</v>
      </c>
      <c r="BL137" s="14" t="s">
        <v>92</v>
      </c>
      <c r="BM137" s="153" t="s">
        <v>146</v>
      </c>
    </row>
    <row r="138" spans="1:65" s="2" customFormat="1" ht="24.2" customHeight="1">
      <c r="A138" s="29"/>
      <c r="B138" s="141"/>
      <c r="C138" s="142" t="s">
        <v>92</v>
      </c>
      <c r="D138" s="142" t="s">
        <v>136</v>
      </c>
      <c r="E138" s="143" t="s">
        <v>147</v>
      </c>
      <c r="F138" s="144" t="s">
        <v>148</v>
      </c>
      <c r="G138" s="145" t="s">
        <v>149</v>
      </c>
      <c r="H138" s="146">
        <v>6.8879999999999999</v>
      </c>
      <c r="I138" s="147"/>
      <c r="J138" s="146">
        <f t="shared" si="0"/>
        <v>0</v>
      </c>
      <c r="K138" s="148"/>
      <c r="L138" s="30"/>
      <c r="M138" s="149" t="s">
        <v>1</v>
      </c>
      <c r="N138" s="150" t="s">
        <v>43</v>
      </c>
      <c r="O138" s="55"/>
      <c r="P138" s="151">
        <f t="shared" si="1"/>
        <v>0</v>
      </c>
      <c r="Q138" s="151">
        <v>7.2085999999999997E-2</v>
      </c>
      <c r="R138" s="151">
        <f t="shared" si="2"/>
        <v>0.496528368</v>
      </c>
      <c r="S138" s="151">
        <v>0</v>
      </c>
      <c r="T138" s="152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3" t="s">
        <v>92</v>
      </c>
      <c r="AT138" s="153" t="s">
        <v>136</v>
      </c>
      <c r="AU138" s="153" t="s">
        <v>86</v>
      </c>
      <c r="AY138" s="14" t="s">
        <v>134</v>
      </c>
      <c r="BE138" s="154">
        <f t="shared" si="4"/>
        <v>0</v>
      </c>
      <c r="BF138" s="154">
        <f t="shared" si="5"/>
        <v>0</v>
      </c>
      <c r="BG138" s="154">
        <f t="shared" si="6"/>
        <v>0</v>
      </c>
      <c r="BH138" s="154">
        <f t="shared" si="7"/>
        <v>0</v>
      </c>
      <c r="BI138" s="154">
        <f t="shared" si="8"/>
        <v>0</v>
      </c>
      <c r="BJ138" s="14" t="s">
        <v>86</v>
      </c>
      <c r="BK138" s="155">
        <f t="shared" si="9"/>
        <v>0</v>
      </c>
      <c r="BL138" s="14" t="s">
        <v>92</v>
      </c>
      <c r="BM138" s="153" t="s">
        <v>150</v>
      </c>
    </row>
    <row r="139" spans="1:65" s="2" customFormat="1" ht="24.2" customHeight="1">
      <c r="A139" s="29"/>
      <c r="B139" s="141"/>
      <c r="C139" s="142" t="s">
        <v>151</v>
      </c>
      <c r="D139" s="142" t="s">
        <v>136</v>
      </c>
      <c r="E139" s="143" t="s">
        <v>152</v>
      </c>
      <c r="F139" s="144" t="s">
        <v>153</v>
      </c>
      <c r="G139" s="145" t="s">
        <v>149</v>
      </c>
      <c r="H139" s="146">
        <v>1.8</v>
      </c>
      <c r="I139" s="147"/>
      <c r="J139" s="146">
        <f t="shared" si="0"/>
        <v>0</v>
      </c>
      <c r="K139" s="148"/>
      <c r="L139" s="30"/>
      <c r="M139" s="149" t="s">
        <v>1</v>
      </c>
      <c r="N139" s="150" t="s">
        <v>43</v>
      </c>
      <c r="O139" s="55"/>
      <c r="P139" s="151">
        <f t="shared" si="1"/>
        <v>0</v>
      </c>
      <c r="Q139" s="151">
        <v>0.108124</v>
      </c>
      <c r="R139" s="151">
        <f t="shared" si="2"/>
        <v>0.1946232</v>
      </c>
      <c r="S139" s="151">
        <v>0</v>
      </c>
      <c r="T139" s="152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3" t="s">
        <v>92</v>
      </c>
      <c r="AT139" s="153" t="s">
        <v>136</v>
      </c>
      <c r="AU139" s="153" t="s">
        <v>86</v>
      </c>
      <c r="AY139" s="14" t="s">
        <v>134</v>
      </c>
      <c r="BE139" s="154">
        <f t="shared" si="4"/>
        <v>0</v>
      </c>
      <c r="BF139" s="154">
        <f t="shared" si="5"/>
        <v>0</v>
      </c>
      <c r="BG139" s="154">
        <f t="shared" si="6"/>
        <v>0</v>
      </c>
      <c r="BH139" s="154">
        <f t="shared" si="7"/>
        <v>0</v>
      </c>
      <c r="BI139" s="154">
        <f t="shared" si="8"/>
        <v>0</v>
      </c>
      <c r="BJ139" s="14" t="s">
        <v>86</v>
      </c>
      <c r="BK139" s="155">
        <f t="shared" si="9"/>
        <v>0</v>
      </c>
      <c r="BL139" s="14" t="s">
        <v>92</v>
      </c>
      <c r="BM139" s="153" t="s">
        <v>154</v>
      </c>
    </row>
    <row r="140" spans="1:65" s="2" customFormat="1" ht="24.2" customHeight="1">
      <c r="A140" s="29"/>
      <c r="B140" s="141"/>
      <c r="C140" s="142" t="s">
        <v>155</v>
      </c>
      <c r="D140" s="142" t="s">
        <v>136</v>
      </c>
      <c r="E140" s="143" t="s">
        <v>156</v>
      </c>
      <c r="F140" s="144" t="s">
        <v>157</v>
      </c>
      <c r="G140" s="145" t="s">
        <v>149</v>
      </c>
      <c r="H140" s="146">
        <v>51.488999999999997</v>
      </c>
      <c r="I140" s="147"/>
      <c r="J140" s="146">
        <f t="shared" si="0"/>
        <v>0</v>
      </c>
      <c r="K140" s="148"/>
      <c r="L140" s="30"/>
      <c r="M140" s="149" t="s">
        <v>1</v>
      </c>
      <c r="N140" s="150" t="s">
        <v>43</v>
      </c>
      <c r="O140" s="55"/>
      <c r="P140" s="151">
        <f t="shared" si="1"/>
        <v>0</v>
      </c>
      <c r="Q140" s="151">
        <v>7.4133000000000004E-2</v>
      </c>
      <c r="R140" s="151">
        <f t="shared" si="2"/>
        <v>3.817034037</v>
      </c>
      <c r="S140" s="151">
        <v>0</v>
      </c>
      <c r="T140" s="152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3" t="s">
        <v>92</v>
      </c>
      <c r="AT140" s="153" t="s">
        <v>136</v>
      </c>
      <c r="AU140" s="153" t="s">
        <v>86</v>
      </c>
      <c r="AY140" s="14" t="s">
        <v>134</v>
      </c>
      <c r="BE140" s="154">
        <f t="shared" si="4"/>
        <v>0</v>
      </c>
      <c r="BF140" s="154">
        <f t="shared" si="5"/>
        <v>0</v>
      </c>
      <c r="BG140" s="154">
        <f t="shared" si="6"/>
        <v>0</v>
      </c>
      <c r="BH140" s="154">
        <f t="shared" si="7"/>
        <v>0</v>
      </c>
      <c r="BI140" s="154">
        <f t="shared" si="8"/>
        <v>0</v>
      </c>
      <c r="BJ140" s="14" t="s">
        <v>86</v>
      </c>
      <c r="BK140" s="155">
        <f t="shared" si="9"/>
        <v>0</v>
      </c>
      <c r="BL140" s="14" t="s">
        <v>92</v>
      </c>
      <c r="BM140" s="153" t="s">
        <v>158</v>
      </c>
    </row>
    <row r="141" spans="1:65" s="2" customFormat="1" ht="37.9" customHeight="1">
      <c r="A141" s="29"/>
      <c r="B141" s="141"/>
      <c r="C141" s="142" t="s">
        <v>159</v>
      </c>
      <c r="D141" s="142" t="s">
        <v>136</v>
      </c>
      <c r="E141" s="143" t="s">
        <v>160</v>
      </c>
      <c r="F141" s="144" t="s">
        <v>161</v>
      </c>
      <c r="G141" s="145" t="s">
        <v>149</v>
      </c>
      <c r="H141" s="146">
        <v>3.3079999999999998</v>
      </c>
      <c r="I141" s="147"/>
      <c r="J141" s="146">
        <f t="shared" si="0"/>
        <v>0</v>
      </c>
      <c r="K141" s="148"/>
      <c r="L141" s="30"/>
      <c r="M141" s="149" t="s">
        <v>1</v>
      </c>
      <c r="N141" s="150" t="s">
        <v>43</v>
      </c>
      <c r="O141" s="55"/>
      <c r="P141" s="151">
        <f t="shared" si="1"/>
        <v>0</v>
      </c>
      <c r="Q141" s="151">
        <v>7.424E-2</v>
      </c>
      <c r="R141" s="151">
        <f t="shared" si="2"/>
        <v>0.24558591999999999</v>
      </c>
      <c r="S141" s="151">
        <v>0</v>
      </c>
      <c r="T141" s="152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3" t="s">
        <v>92</v>
      </c>
      <c r="AT141" s="153" t="s">
        <v>136</v>
      </c>
      <c r="AU141" s="153" t="s">
        <v>86</v>
      </c>
      <c r="AY141" s="14" t="s">
        <v>134</v>
      </c>
      <c r="BE141" s="154">
        <f t="shared" si="4"/>
        <v>0</v>
      </c>
      <c r="BF141" s="154">
        <f t="shared" si="5"/>
        <v>0</v>
      </c>
      <c r="BG141" s="154">
        <f t="shared" si="6"/>
        <v>0</v>
      </c>
      <c r="BH141" s="154">
        <f t="shared" si="7"/>
        <v>0</v>
      </c>
      <c r="BI141" s="154">
        <f t="shared" si="8"/>
        <v>0</v>
      </c>
      <c r="BJ141" s="14" t="s">
        <v>86</v>
      </c>
      <c r="BK141" s="155">
        <f t="shared" si="9"/>
        <v>0</v>
      </c>
      <c r="BL141" s="14" t="s">
        <v>92</v>
      </c>
      <c r="BM141" s="153" t="s">
        <v>162</v>
      </c>
    </row>
    <row r="142" spans="1:65" s="2" customFormat="1" ht="24.2" customHeight="1">
      <c r="A142" s="29"/>
      <c r="B142" s="141"/>
      <c r="C142" s="142" t="s">
        <v>163</v>
      </c>
      <c r="D142" s="142" t="s">
        <v>136</v>
      </c>
      <c r="E142" s="143" t="s">
        <v>164</v>
      </c>
      <c r="F142" s="144" t="s">
        <v>165</v>
      </c>
      <c r="G142" s="145" t="s">
        <v>149</v>
      </c>
      <c r="H142" s="146">
        <v>25.917999999999999</v>
      </c>
      <c r="I142" s="147"/>
      <c r="J142" s="146">
        <f t="shared" si="0"/>
        <v>0</v>
      </c>
      <c r="K142" s="148"/>
      <c r="L142" s="30"/>
      <c r="M142" s="149" t="s">
        <v>1</v>
      </c>
      <c r="N142" s="150" t="s">
        <v>43</v>
      </c>
      <c r="O142" s="55"/>
      <c r="P142" s="151">
        <f t="shared" si="1"/>
        <v>0</v>
      </c>
      <c r="Q142" s="151">
        <v>0.11114449999999999</v>
      </c>
      <c r="R142" s="151">
        <f t="shared" si="2"/>
        <v>2.8806431509999997</v>
      </c>
      <c r="S142" s="151">
        <v>0</v>
      </c>
      <c r="T142" s="152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3" t="s">
        <v>92</v>
      </c>
      <c r="AT142" s="153" t="s">
        <v>136</v>
      </c>
      <c r="AU142" s="153" t="s">
        <v>86</v>
      </c>
      <c r="AY142" s="14" t="s">
        <v>134</v>
      </c>
      <c r="BE142" s="154">
        <f t="shared" si="4"/>
        <v>0</v>
      </c>
      <c r="BF142" s="154">
        <f t="shared" si="5"/>
        <v>0</v>
      </c>
      <c r="BG142" s="154">
        <f t="shared" si="6"/>
        <v>0</v>
      </c>
      <c r="BH142" s="154">
        <f t="shared" si="7"/>
        <v>0</v>
      </c>
      <c r="BI142" s="154">
        <f t="shared" si="8"/>
        <v>0</v>
      </c>
      <c r="BJ142" s="14" t="s">
        <v>86</v>
      </c>
      <c r="BK142" s="155">
        <f t="shared" si="9"/>
        <v>0</v>
      </c>
      <c r="BL142" s="14" t="s">
        <v>92</v>
      </c>
      <c r="BM142" s="153" t="s">
        <v>166</v>
      </c>
    </row>
    <row r="143" spans="1:65" s="12" customFormat="1" ht="22.9" customHeight="1">
      <c r="B143" s="128"/>
      <c r="D143" s="129" t="s">
        <v>76</v>
      </c>
      <c r="E143" s="139" t="s">
        <v>155</v>
      </c>
      <c r="F143" s="139" t="s">
        <v>167</v>
      </c>
      <c r="I143" s="131"/>
      <c r="J143" s="140">
        <f>BK143</f>
        <v>0</v>
      </c>
      <c r="L143" s="128"/>
      <c r="M143" s="133"/>
      <c r="N143" s="134"/>
      <c r="O143" s="134"/>
      <c r="P143" s="135">
        <f>SUM(P144:P152)</f>
        <v>0</v>
      </c>
      <c r="Q143" s="134"/>
      <c r="R143" s="135">
        <f>SUM(R144:R152)</f>
        <v>11.644146156</v>
      </c>
      <c r="S143" s="134"/>
      <c r="T143" s="136">
        <f>SUM(T144:T152)</f>
        <v>0</v>
      </c>
      <c r="AR143" s="129" t="s">
        <v>82</v>
      </c>
      <c r="AT143" s="137" t="s">
        <v>76</v>
      </c>
      <c r="AU143" s="137" t="s">
        <v>82</v>
      </c>
      <c r="AY143" s="129" t="s">
        <v>134</v>
      </c>
      <c r="BK143" s="138">
        <f>SUM(BK144:BK152)</f>
        <v>0</v>
      </c>
    </row>
    <row r="144" spans="1:65" s="2" customFormat="1" ht="24.2" customHeight="1">
      <c r="A144" s="29"/>
      <c r="B144" s="141"/>
      <c r="C144" s="142" t="s">
        <v>168</v>
      </c>
      <c r="D144" s="142" t="s">
        <v>136</v>
      </c>
      <c r="E144" s="143" t="s">
        <v>169</v>
      </c>
      <c r="F144" s="144" t="s">
        <v>170</v>
      </c>
      <c r="G144" s="145" t="s">
        <v>149</v>
      </c>
      <c r="H144" s="146">
        <v>39.012999999999998</v>
      </c>
      <c r="I144" s="147"/>
      <c r="J144" s="146">
        <f t="shared" ref="J144:J152" si="10">ROUND(I144*H144,3)</f>
        <v>0</v>
      </c>
      <c r="K144" s="148"/>
      <c r="L144" s="30"/>
      <c r="M144" s="149" t="s">
        <v>1</v>
      </c>
      <c r="N144" s="150" t="s">
        <v>43</v>
      </c>
      <c r="O144" s="55"/>
      <c r="P144" s="151">
        <f t="shared" ref="P144:P152" si="11">O144*H144</f>
        <v>0</v>
      </c>
      <c r="Q144" s="151">
        <v>1.0500000000000001E-2</v>
      </c>
      <c r="R144" s="151">
        <f t="shared" ref="R144:R152" si="12">Q144*H144</f>
        <v>0.40963650000000001</v>
      </c>
      <c r="S144" s="151">
        <v>0</v>
      </c>
      <c r="T144" s="152">
        <f t="shared" ref="T144:T152" si="13"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3" t="s">
        <v>92</v>
      </c>
      <c r="AT144" s="153" t="s">
        <v>136</v>
      </c>
      <c r="AU144" s="153" t="s">
        <v>86</v>
      </c>
      <c r="AY144" s="14" t="s">
        <v>134</v>
      </c>
      <c r="BE144" s="154">
        <f t="shared" ref="BE144:BE152" si="14">IF(N144="základná",J144,0)</f>
        <v>0</v>
      </c>
      <c r="BF144" s="154">
        <f t="shared" ref="BF144:BF152" si="15">IF(N144="znížená",J144,0)</f>
        <v>0</v>
      </c>
      <c r="BG144" s="154">
        <f t="shared" ref="BG144:BG152" si="16">IF(N144="zákl. prenesená",J144,0)</f>
        <v>0</v>
      </c>
      <c r="BH144" s="154">
        <f t="shared" ref="BH144:BH152" si="17">IF(N144="zníž. prenesená",J144,0)</f>
        <v>0</v>
      </c>
      <c r="BI144" s="154">
        <f t="shared" ref="BI144:BI152" si="18">IF(N144="nulová",J144,0)</f>
        <v>0</v>
      </c>
      <c r="BJ144" s="14" t="s">
        <v>86</v>
      </c>
      <c r="BK144" s="155">
        <f t="shared" ref="BK144:BK152" si="19">ROUND(I144*H144,3)</f>
        <v>0</v>
      </c>
      <c r="BL144" s="14" t="s">
        <v>92</v>
      </c>
      <c r="BM144" s="153" t="s">
        <v>171</v>
      </c>
    </row>
    <row r="145" spans="1:65" s="2" customFormat="1" ht="24.2" customHeight="1">
      <c r="A145" s="29"/>
      <c r="B145" s="141"/>
      <c r="C145" s="142" t="s">
        <v>172</v>
      </c>
      <c r="D145" s="142" t="s">
        <v>136</v>
      </c>
      <c r="E145" s="143" t="s">
        <v>173</v>
      </c>
      <c r="F145" s="144" t="s">
        <v>174</v>
      </c>
      <c r="G145" s="145" t="s">
        <v>149</v>
      </c>
      <c r="H145" s="146">
        <v>780.26400000000001</v>
      </c>
      <c r="I145" s="147"/>
      <c r="J145" s="146">
        <f t="shared" si="10"/>
        <v>0</v>
      </c>
      <c r="K145" s="148"/>
      <c r="L145" s="30"/>
      <c r="M145" s="149" t="s">
        <v>1</v>
      </c>
      <c r="N145" s="150" t="s">
        <v>43</v>
      </c>
      <c r="O145" s="55"/>
      <c r="P145" s="151">
        <f t="shared" si="11"/>
        <v>0</v>
      </c>
      <c r="Q145" s="151">
        <v>2.2499999999999999E-4</v>
      </c>
      <c r="R145" s="151">
        <f t="shared" si="12"/>
        <v>0.1755594</v>
      </c>
      <c r="S145" s="151">
        <v>0</v>
      </c>
      <c r="T145" s="152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3" t="s">
        <v>92</v>
      </c>
      <c r="AT145" s="153" t="s">
        <v>136</v>
      </c>
      <c r="AU145" s="153" t="s">
        <v>86</v>
      </c>
      <c r="AY145" s="14" t="s">
        <v>134</v>
      </c>
      <c r="BE145" s="154">
        <f t="shared" si="14"/>
        <v>0</v>
      </c>
      <c r="BF145" s="154">
        <f t="shared" si="15"/>
        <v>0</v>
      </c>
      <c r="BG145" s="154">
        <f t="shared" si="16"/>
        <v>0</v>
      </c>
      <c r="BH145" s="154">
        <f t="shared" si="17"/>
        <v>0</v>
      </c>
      <c r="BI145" s="154">
        <f t="shared" si="18"/>
        <v>0</v>
      </c>
      <c r="BJ145" s="14" t="s">
        <v>86</v>
      </c>
      <c r="BK145" s="155">
        <f t="shared" si="19"/>
        <v>0</v>
      </c>
      <c r="BL145" s="14" t="s">
        <v>92</v>
      </c>
      <c r="BM145" s="153" t="s">
        <v>175</v>
      </c>
    </row>
    <row r="146" spans="1:65" s="2" customFormat="1" ht="24.2" customHeight="1">
      <c r="A146" s="29"/>
      <c r="B146" s="141"/>
      <c r="C146" s="142" t="s">
        <v>176</v>
      </c>
      <c r="D146" s="142" t="s">
        <v>136</v>
      </c>
      <c r="E146" s="143" t="s">
        <v>177</v>
      </c>
      <c r="F146" s="144" t="s">
        <v>178</v>
      </c>
      <c r="G146" s="145" t="s">
        <v>149</v>
      </c>
      <c r="H146" s="146">
        <v>689.43200000000002</v>
      </c>
      <c r="I146" s="147"/>
      <c r="J146" s="146">
        <f t="shared" si="10"/>
        <v>0</v>
      </c>
      <c r="K146" s="148"/>
      <c r="L146" s="30"/>
      <c r="M146" s="149" t="s">
        <v>1</v>
      </c>
      <c r="N146" s="150" t="s">
        <v>43</v>
      </c>
      <c r="O146" s="55"/>
      <c r="P146" s="151">
        <f t="shared" si="11"/>
        <v>0</v>
      </c>
      <c r="Q146" s="151">
        <v>2.6250000000000002E-3</v>
      </c>
      <c r="R146" s="151">
        <f t="shared" si="12"/>
        <v>1.8097590000000001</v>
      </c>
      <c r="S146" s="151">
        <v>0</v>
      </c>
      <c r="T146" s="152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3" t="s">
        <v>92</v>
      </c>
      <c r="AT146" s="153" t="s">
        <v>136</v>
      </c>
      <c r="AU146" s="153" t="s">
        <v>86</v>
      </c>
      <c r="AY146" s="14" t="s">
        <v>134</v>
      </c>
      <c r="BE146" s="154">
        <f t="shared" si="14"/>
        <v>0</v>
      </c>
      <c r="BF146" s="154">
        <f t="shared" si="15"/>
        <v>0</v>
      </c>
      <c r="BG146" s="154">
        <f t="shared" si="16"/>
        <v>0</v>
      </c>
      <c r="BH146" s="154">
        <f t="shared" si="17"/>
        <v>0</v>
      </c>
      <c r="BI146" s="154">
        <f t="shared" si="18"/>
        <v>0</v>
      </c>
      <c r="BJ146" s="14" t="s">
        <v>86</v>
      </c>
      <c r="BK146" s="155">
        <f t="shared" si="19"/>
        <v>0</v>
      </c>
      <c r="BL146" s="14" t="s">
        <v>92</v>
      </c>
      <c r="BM146" s="153" t="s">
        <v>179</v>
      </c>
    </row>
    <row r="147" spans="1:65" s="2" customFormat="1" ht="24.2" customHeight="1">
      <c r="A147" s="29"/>
      <c r="B147" s="141"/>
      <c r="C147" s="142" t="s">
        <v>180</v>
      </c>
      <c r="D147" s="142" t="s">
        <v>136</v>
      </c>
      <c r="E147" s="143" t="s">
        <v>181</v>
      </c>
      <c r="F147" s="144" t="s">
        <v>182</v>
      </c>
      <c r="G147" s="145" t="s">
        <v>149</v>
      </c>
      <c r="H147" s="146">
        <v>780.26400000000001</v>
      </c>
      <c r="I147" s="147"/>
      <c r="J147" s="146">
        <f t="shared" si="10"/>
        <v>0</v>
      </c>
      <c r="K147" s="148"/>
      <c r="L147" s="30"/>
      <c r="M147" s="149" t="s">
        <v>1</v>
      </c>
      <c r="N147" s="150" t="s">
        <v>43</v>
      </c>
      <c r="O147" s="55"/>
      <c r="P147" s="151">
        <f t="shared" si="11"/>
        <v>0</v>
      </c>
      <c r="Q147" s="151">
        <v>4.1539999999999997E-3</v>
      </c>
      <c r="R147" s="151">
        <f t="shared" si="12"/>
        <v>3.2412166559999998</v>
      </c>
      <c r="S147" s="151">
        <v>0</v>
      </c>
      <c r="T147" s="152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3" t="s">
        <v>92</v>
      </c>
      <c r="AT147" s="153" t="s">
        <v>136</v>
      </c>
      <c r="AU147" s="153" t="s">
        <v>86</v>
      </c>
      <c r="AY147" s="14" t="s">
        <v>134</v>
      </c>
      <c r="BE147" s="154">
        <f t="shared" si="14"/>
        <v>0</v>
      </c>
      <c r="BF147" s="154">
        <f t="shared" si="15"/>
        <v>0</v>
      </c>
      <c r="BG147" s="154">
        <f t="shared" si="16"/>
        <v>0</v>
      </c>
      <c r="BH147" s="154">
        <f t="shared" si="17"/>
        <v>0</v>
      </c>
      <c r="BI147" s="154">
        <f t="shared" si="18"/>
        <v>0</v>
      </c>
      <c r="BJ147" s="14" t="s">
        <v>86</v>
      </c>
      <c r="BK147" s="155">
        <f t="shared" si="19"/>
        <v>0</v>
      </c>
      <c r="BL147" s="14" t="s">
        <v>92</v>
      </c>
      <c r="BM147" s="153" t="s">
        <v>183</v>
      </c>
    </row>
    <row r="148" spans="1:65" s="2" customFormat="1" ht="24.2" customHeight="1">
      <c r="A148" s="29"/>
      <c r="B148" s="141"/>
      <c r="C148" s="142" t="s">
        <v>184</v>
      </c>
      <c r="D148" s="142" t="s">
        <v>136</v>
      </c>
      <c r="E148" s="143" t="s">
        <v>185</v>
      </c>
      <c r="F148" s="144" t="s">
        <v>186</v>
      </c>
      <c r="G148" s="145" t="s">
        <v>149</v>
      </c>
      <c r="H148" s="146">
        <v>250.42</v>
      </c>
      <c r="I148" s="147"/>
      <c r="J148" s="146">
        <f t="shared" si="10"/>
        <v>0</v>
      </c>
      <c r="K148" s="148"/>
      <c r="L148" s="30"/>
      <c r="M148" s="149" t="s">
        <v>1</v>
      </c>
      <c r="N148" s="150" t="s">
        <v>43</v>
      </c>
      <c r="O148" s="55"/>
      <c r="P148" s="151">
        <f t="shared" si="11"/>
        <v>0</v>
      </c>
      <c r="Q148" s="151">
        <v>2.0129999999999999E-2</v>
      </c>
      <c r="R148" s="151">
        <f t="shared" si="12"/>
        <v>5.0409545999999992</v>
      </c>
      <c r="S148" s="151">
        <v>0</v>
      </c>
      <c r="T148" s="152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3" t="s">
        <v>92</v>
      </c>
      <c r="AT148" s="153" t="s">
        <v>136</v>
      </c>
      <c r="AU148" s="153" t="s">
        <v>86</v>
      </c>
      <c r="AY148" s="14" t="s">
        <v>134</v>
      </c>
      <c r="BE148" s="154">
        <f t="shared" si="14"/>
        <v>0</v>
      </c>
      <c r="BF148" s="154">
        <f t="shared" si="15"/>
        <v>0</v>
      </c>
      <c r="BG148" s="154">
        <f t="shared" si="16"/>
        <v>0</v>
      </c>
      <c r="BH148" s="154">
        <f t="shared" si="17"/>
        <v>0</v>
      </c>
      <c r="BI148" s="154">
        <f t="shared" si="18"/>
        <v>0</v>
      </c>
      <c r="BJ148" s="14" t="s">
        <v>86</v>
      </c>
      <c r="BK148" s="155">
        <f t="shared" si="19"/>
        <v>0</v>
      </c>
      <c r="BL148" s="14" t="s">
        <v>92</v>
      </c>
      <c r="BM148" s="153" t="s">
        <v>187</v>
      </c>
    </row>
    <row r="149" spans="1:65" s="2" customFormat="1" ht="24.2" customHeight="1">
      <c r="A149" s="29"/>
      <c r="B149" s="141"/>
      <c r="C149" s="142" t="s">
        <v>188</v>
      </c>
      <c r="D149" s="142" t="s">
        <v>136</v>
      </c>
      <c r="E149" s="143" t="s">
        <v>189</v>
      </c>
      <c r="F149" s="144" t="s">
        <v>190</v>
      </c>
      <c r="G149" s="145" t="s">
        <v>139</v>
      </c>
      <c r="H149" s="146">
        <v>18</v>
      </c>
      <c r="I149" s="147"/>
      <c r="J149" s="146">
        <f t="shared" si="10"/>
        <v>0</v>
      </c>
      <c r="K149" s="148"/>
      <c r="L149" s="30"/>
      <c r="M149" s="149" t="s">
        <v>1</v>
      </c>
      <c r="N149" s="150" t="s">
        <v>43</v>
      </c>
      <c r="O149" s="55"/>
      <c r="P149" s="151">
        <f t="shared" si="11"/>
        <v>0</v>
      </c>
      <c r="Q149" s="151">
        <v>3.9640000000000002E-2</v>
      </c>
      <c r="R149" s="151">
        <f t="shared" si="12"/>
        <v>0.71352000000000004</v>
      </c>
      <c r="S149" s="151">
        <v>0</v>
      </c>
      <c r="T149" s="152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3" t="s">
        <v>92</v>
      </c>
      <c r="AT149" s="153" t="s">
        <v>136</v>
      </c>
      <c r="AU149" s="153" t="s">
        <v>86</v>
      </c>
      <c r="AY149" s="14" t="s">
        <v>134</v>
      </c>
      <c r="BE149" s="154">
        <f t="shared" si="14"/>
        <v>0</v>
      </c>
      <c r="BF149" s="154">
        <f t="shared" si="15"/>
        <v>0</v>
      </c>
      <c r="BG149" s="154">
        <f t="shared" si="16"/>
        <v>0</v>
      </c>
      <c r="BH149" s="154">
        <f t="shared" si="17"/>
        <v>0</v>
      </c>
      <c r="BI149" s="154">
        <f t="shared" si="18"/>
        <v>0</v>
      </c>
      <c r="BJ149" s="14" t="s">
        <v>86</v>
      </c>
      <c r="BK149" s="155">
        <f t="shared" si="19"/>
        <v>0</v>
      </c>
      <c r="BL149" s="14" t="s">
        <v>92</v>
      </c>
      <c r="BM149" s="153" t="s">
        <v>191</v>
      </c>
    </row>
    <row r="150" spans="1:65" s="2" customFormat="1" ht="14.45" customHeight="1">
      <c r="A150" s="29"/>
      <c r="B150" s="141"/>
      <c r="C150" s="156" t="s">
        <v>192</v>
      </c>
      <c r="D150" s="156" t="s">
        <v>193</v>
      </c>
      <c r="E150" s="157" t="s">
        <v>194</v>
      </c>
      <c r="F150" s="158" t="s">
        <v>195</v>
      </c>
      <c r="G150" s="159" t="s">
        <v>139</v>
      </c>
      <c r="H150" s="160">
        <v>2</v>
      </c>
      <c r="I150" s="161"/>
      <c r="J150" s="160">
        <f t="shared" si="10"/>
        <v>0</v>
      </c>
      <c r="K150" s="162"/>
      <c r="L150" s="163"/>
      <c r="M150" s="164" t="s">
        <v>1</v>
      </c>
      <c r="N150" s="165" t="s">
        <v>43</v>
      </c>
      <c r="O150" s="55"/>
      <c r="P150" s="151">
        <f t="shared" si="11"/>
        <v>0</v>
      </c>
      <c r="Q150" s="151">
        <v>1.37E-2</v>
      </c>
      <c r="R150" s="151">
        <f t="shared" si="12"/>
        <v>2.7400000000000001E-2</v>
      </c>
      <c r="S150" s="151">
        <v>0</v>
      </c>
      <c r="T150" s="152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3" t="s">
        <v>163</v>
      </c>
      <c r="AT150" s="153" t="s">
        <v>193</v>
      </c>
      <c r="AU150" s="153" t="s">
        <v>86</v>
      </c>
      <c r="AY150" s="14" t="s">
        <v>134</v>
      </c>
      <c r="BE150" s="154">
        <f t="shared" si="14"/>
        <v>0</v>
      </c>
      <c r="BF150" s="154">
        <f t="shared" si="15"/>
        <v>0</v>
      </c>
      <c r="BG150" s="154">
        <f t="shared" si="16"/>
        <v>0</v>
      </c>
      <c r="BH150" s="154">
        <f t="shared" si="17"/>
        <v>0</v>
      </c>
      <c r="BI150" s="154">
        <f t="shared" si="18"/>
        <v>0</v>
      </c>
      <c r="BJ150" s="14" t="s">
        <v>86</v>
      </c>
      <c r="BK150" s="155">
        <f t="shared" si="19"/>
        <v>0</v>
      </c>
      <c r="BL150" s="14" t="s">
        <v>92</v>
      </c>
      <c r="BM150" s="153" t="s">
        <v>196</v>
      </c>
    </row>
    <row r="151" spans="1:65" s="2" customFormat="1" ht="14.45" customHeight="1">
      <c r="A151" s="29"/>
      <c r="B151" s="141"/>
      <c r="C151" s="156" t="s">
        <v>197</v>
      </c>
      <c r="D151" s="156" t="s">
        <v>193</v>
      </c>
      <c r="E151" s="157" t="s">
        <v>198</v>
      </c>
      <c r="F151" s="158" t="s">
        <v>199</v>
      </c>
      <c r="G151" s="159" t="s">
        <v>139</v>
      </c>
      <c r="H151" s="160">
        <v>9</v>
      </c>
      <c r="I151" s="161"/>
      <c r="J151" s="160">
        <f t="shared" si="10"/>
        <v>0</v>
      </c>
      <c r="K151" s="162"/>
      <c r="L151" s="163"/>
      <c r="M151" s="164" t="s">
        <v>1</v>
      </c>
      <c r="N151" s="165" t="s">
        <v>43</v>
      </c>
      <c r="O151" s="55"/>
      <c r="P151" s="151">
        <f t="shared" si="11"/>
        <v>0</v>
      </c>
      <c r="Q151" s="151">
        <v>1.4E-2</v>
      </c>
      <c r="R151" s="151">
        <f t="shared" si="12"/>
        <v>0.126</v>
      </c>
      <c r="S151" s="151">
        <v>0</v>
      </c>
      <c r="T151" s="152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3" t="s">
        <v>163</v>
      </c>
      <c r="AT151" s="153" t="s">
        <v>193</v>
      </c>
      <c r="AU151" s="153" t="s">
        <v>86</v>
      </c>
      <c r="AY151" s="14" t="s">
        <v>134</v>
      </c>
      <c r="BE151" s="154">
        <f t="shared" si="14"/>
        <v>0</v>
      </c>
      <c r="BF151" s="154">
        <f t="shared" si="15"/>
        <v>0</v>
      </c>
      <c r="BG151" s="154">
        <f t="shared" si="16"/>
        <v>0</v>
      </c>
      <c r="BH151" s="154">
        <f t="shared" si="17"/>
        <v>0</v>
      </c>
      <c r="BI151" s="154">
        <f t="shared" si="18"/>
        <v>0</v>
      </c>
      <c r="BJ151" s="14" t="s">
        <v>86</v>
      </c>
      <c r="BK151" s="155">
        <f t="shared" si="19"/>
        <v>0</v>
      </c>
      <c r="BL151" s="14" t="s">
        <v>92</v>
      </c>
      <c r="BM151" s="153" t="s">
        <v>200</v>
      </c>
    </row>
    <row r="152" spans="1:65" s="2" customFormat="1" ht="14.45" customHeight="1">
      <c r="A152" s="29"/>
      <c r="B152" s="141"/>
      <c r="C152" s="156" t="s">
        <v>201</v>
      </c>
      <c r="D152" s="156" t="s">
        <v>193</v>
      </c>
      <c r="E152" s="157" t="s">
        <v>202</v>
      </c>
      <c r="F152" s="158" t="s">
        <v>203</v>
      </c>
      <c r="G152" s="159" t="s">
        <v>139</v>
      </c>
      <c r="H152" s="160">
        <v>7</v>
      </c>
      <c r="I152" s="161"/>
      <c r="J152" s="160">
        <f t="shared" si="10"/>
        <v>0</v>
      </c>
      <c r="K152" s="162"/>
      <c r="L152" s="163"/>
      <c r="M152" s="164" t="s">
        <v>1</v>
      </c>
      <c r="N152" s="165" t="s">
        <v>43</v>
      </c>
      <c r="O152" s="55"/>
      <c r="P152" s="151">
        <f t="shared" si="11"/>
        <v>0</v>
      </c>
      <c r="Q152" s="151">
        <v>1.43E-2</v>
      </c>
      <c r="R152" s="151">
        <f t="shared" si="12"/>
        <v>0.10009999999999999</v>
      </c>
      <c r="S152" s="151">
        <v>0</v>
      </c>
      <c r="T152" s="152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3" t="s">
        <v>163</v>
      </c>
      <c r="AT152" s="153" t="s">
        <v>193</v>
      </c>
      <c r="AU152" s="153" t="s">
        <v>86</v>
      </c>
      <c r="AY152" s="14" t="s">
        <v>134</v>
      </c>
      <c r="BE152" s="154">
        <f t="shared" si="14"/>
        <v>0</v>
      </c>
      <c r="BF152" s="154">
        <f t="shared" si="15"/>
        <v>0</v>
      </c>
      <c r="BG152" s="154">
        <f t="shared" si="16"/>
        <v>0</v>
      </c>
      <c r="BH152" s="154">
        <f t="shared" si="17"/>
        <v>0</v>
      </c>
      <c r="BI152" s="154">
        <f t="shared" si="18"/>
        <v>0</v>
      </c>
      <c r="BJ152" s="14" t="s">
        <v>86</v>
      </c>
      <c r="BK152" s="155">
        <f t="shared" si="19"/>
        <v>0</v>
      </c>
      <c r="BL152" s="14" t="s">
        <v>92</v>
      </c>
      <c r="BM152" s="153" t="s">
        <v>204</v>
      </c>
    </row>
    <row r="153" spans="1:65" s="12" customFormat="1" ht="22.9" customHeight="1">
      <c r="B153" s="128"/>
      <c r="D153" s="129" t="s">
        <v>76</v>
      </c>
      <c r="E153" s="139" t="s">
        <v>168</v>
      </c>
      <c r="F153" s="139" t="s">
        <v>205</v>
      </c>
      <c r="I153" s="131"/>
      <c r="J153" s="140">
        <f>BK153</f>
        <v>0</v>
      </c>
      <c r="L153" s="128"/>
      <c r="M153" s="133"/>
      <c r="N153" s="134"/>
      <c r="O153" s="134"/>
      <c r="P153" s="135">
        <f>SUM(P154:P175)</f>
        <v>0</v>
      </c>
      <c r="Q153" s="134"/>
      <c r="R153" s="135">
        <f>SUM(R154:R175)</f>
        <v>13.487954455600001</v>
      </c>
      <c r="S153" s="134"/>
      <c r="T153" s="136">
        <f>SUM(T154:T175)</f>
        <v>40.099934999999995</v>
      </c>
      <c r="AR153" s="129" t="s">
        <v>82</v>
      </c>
      <c r="AT153" s="137" t="s">
        <v>76</v>
      </c>
      <c r="AU153" s="137" t="s">
        <v>82</v>
      </c>
      <c r="AY153" s="129" t="s">
        <v>134</v>
      </c>
      <c r="BK153" s="138">
        <f>SUM(BK154:BK175)</f>
        <v>0</v>
      </c>
    </row>
    <row r="154" spans="1:65" s="2" customFormat="1" ht="24.2" customHeight="1">
      <c r="A154" s="29"/>
      <c r="B154" s="141"/>
      <c r="C154" s="142" t="s">
        <v>206</v>
      </c>
      <c r="D154" s="142" t="s">
        <v>136</v>
      </c>
      <c r="E154" s="143" t="s">
        <v>207</v>
      </c>
      <c r="F154" s="144" t="s">
        <v>208</v>
      </c>
      <c r="G154" s="145" t="s">
        <v>149</v>
      </c>
      <c r="H154" s="146">
        <v>262.22000000000003</v>
      </c>
      <c r="I154" s="147"/>
      <c r="J154" s="146">
        <f t="shared" ref="J154:J175" si="20">ROUND(I154*H154,3)</f>
        <v>0</v>
      </c>
      <c r="K154" s="148"/>
      <c r="L154" s="30"/>
      <c r="M154" s="149" t="s">
        <v>1</v>
      </c>
      <c r="N154" s="150" t="s">
        <v>43</v>
      </c>
      <c r="O154" s="55"/>
      <c r="P154" s="151">
        <f t="shared" ref="P154:P175" si="21">O154*H154</f>
        <v>0</v>
      </c>
      <c r="Q154" s="151">
        <v>5.1385979999999998E-2</v>
      </c>
      <c r="R154" s="151">
        <f t="shared" ref="R154:R175" si="22">Q154*H154</f>
        <v>13.4744316756</v>
      </c>
      <c r="S154" s="151">
        <v>0</v>
      </c>
      <c r="T154" s="152">
        <f t="shared" ref="T154:T175" si="23"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3" t="s">
        <v>92</v>
      </c>
      <c r="AT154" s="153" t="s">
        <v>136</v>
      </c>
      <c r="AU154" s="153" t="s">
        <v>86</v>
      </c>
      <c r="AY154" s="14" t="s">
        <v>134</v>
      </c>
      <c r="BE154" s="154">
        <f t="shared" ref="BE154:BE175" si="24">IF(N154="základná",J154,0)</f>
        <v>0</v>
      </c>
      <c r="BF154" s="154">
        <f t="shared" ref="BF154:BF175" si="25">IF(N154="znížená",J154,0)</f>
        <v>0</v>
      </c>
      <c r="BG154" s="154">
        <f t="shared" ref="BG154:BG175" si="26">IF(N154="zákl. prenesená",J154,0)</f>
        <v>0</v>
      </c>
      <c r="BH154" s="154">
        <f t="shared" ref="BH154:BH175" si="27">IF(N154="zníž. prenesená",J154,0)</f>
        <v>0</v>
      </c>
      <c r="BI154" s="154">
        <f t="shared" ref="BI154:BI175" si="28">IF(N154="nulová",J154,0)</f>
        <v>0</v>
      </c>
      <c r="BJ154" s="14" t="s">
        <v>86</v>
      </c>
      <c r="BK154" s="155">
        <f t="shared" ref="BK154:BK175" si="29">ROUND(I154*H154,3)</f>
        <v>0</v>
      </c>
      <c r="BL154" s="14" t="s">
        <v>92</v>
      </c>
      <c r="BM154" s="153" t="s">
        <v>209</v>
      </c>
    </row>
    <row r="155" spans="1:65" s="2" customFormat="1" ht="14.45" customHeight="1">
      <c r="A155" s="29"/>
      <c r="B155" s="141"/>
      <c r="C155" s="142" t="s">
        <v>210</v>
      </c>
      <c r="D155" s="142" t="s">
        <v>136</v>
      </c>
      <c r="E155" s="143" t="s">
        <v>211</v>
      </c>
      <c r="F155" s="144" t="s">
        <v>212</v>
      </c>
      <c r="G155" s="145" t="s">
        <v>149</v>
      </c>
      <c r="H155" s="146">
        <v>262.22000000000003</v>
      </c>
      <c r="I155" s="147"/>
      <c r="J155" s="146">
        <f t="shared" si="20"/>
        <v>0</v>
      </c>
      <c r="K155" s="148"/>
      <c r="L155" s="30"/>
      <c r="M155" s="149" t="s">
        <v>1</v>
      </c>
      <c r="N155" s="150" t="s">
        <v>43</v>
      </c>
      <c r="O155" s="55"/>
      <c r="P155" s="151">
        <f t="shared" si="21"/>
        <v>0</v>
      </c>
      <c r="Q155" s="151">
        <v>4.8999999999999998E-5</v>
      </c>
      <c r="R155" s="151">
        <f t="shared" si="22"/>
        <v>1.2848780000000001E-2</v>
      </c>
      <c r="S155" s="151">
        <v>0</v>
      </c>
      <c r="T155" s="152">
        <f t="shared" si="2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3" t="s">
        <v>92</v>
      </c>
      <c r="AT155" s="153" t="s">
        <v>136</v>
      </c>
      <c r="AU155" s="153" t="s">
        <v>86</v>
      </c>
      <c r="AY155" s="14" t="s">
        <v>134</v>
      </c>
      <c r="BE155" s="154">
        <f t="shared" si="24"/>
        <v>0</v>
      </c>
      <c r="BF155" s="154">
        <f t="shared" si="25"/>
        <v>0</v>
      </c>
      <c r="BG155" s="154">
        <f t="shared" si="26"/>
        <v>0</v>
      </c>
      <c r="BH155" s="154">
        <f t="shared" si="27"/>
        <v>0</v>
      </c>
      <c r="BI155" s="154">
        <f t="shared" si="28"/>
        <v>0</v>
      </c>
      <c r="BJ155" s="14" t="s">
        <v>86</v>
      </c>
      <c r="BK155" s="155">
        <f t="shared" si="29"/>
        <v>0</v>
      </c>
      <c r="BL155" s="14" t="s">
        <v>92</v>
      </c>
      <c r="BM155" s="153" t="s">
        <v>213</v>
      </c>
    </row>
    <row r="156" spans="1:65" s="2" customFormat="1" ht="37.9" customHeight="1">
      <c r="A156" s="29"/>
      <c r="B156" s="141"/>
      <c r="C156" s="142" t="s">
        <v>7</v>
      </c>
      <c r="D156" s="142" t="s">
        <v>136</v>
      </c>
      <c r="E156" s="143" t="s">
        <v>214</v>
      </c>
      <c r="F156" s="144" t="s">
        <v>215</v>
      </c>
      <c r="G156" s="145" t="s">
        <v>149</v>
      </c>
      <c r="H156" s="146">
        <v>52.82</v>
      </c>
      <c r="I156" s="147"/>
      <c r="J156" s="146">
        <f t="shared" si="20"/>
        <v>0</v>
      </c>
      <c r="K156" s="148"/>
      <c r="L156" s="30"/>
      <c r="M156" s="149" t="s">
        <v>1</v>
      </c>
      <c r="N156" s="150" t="s">
        <v>43</v>
      </c>
      <c r="O156" s="55"/>
      <c r="P156" s="151">
        <f t="shared" si="21"/>
        <v>0</v>
      </c>
      <c r="Q156" s="151">
        <v>0</v>
      </c>
      <c r="R156" s="151">
        <f t="shared" si="22"/>
        <v>0</v>
      </c>
      <c r="S156" s="151">
        <v>0.19600000000000001</v>
      </c>
      <c r="T156" s="152">
        <f t="shared" si="23"/>
        <v>10.35272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3" t="s">
        <v>92</v>
      </c>
      <c r="AT156" s="153" t="s">
        <v>136</v>
      </c>
      <c r="AU156" s="153" t="s">
        <v>86</v>
      </c>
      <c r="AY156" s="14" t="s">
        <v>134</v>
      </c>
      <c r="BE156" s="154">
        <f t="shared" si="24"/>
        <v>0</v>
      </c>
      <c r="BF156" s="154">
        <f t="shared" si="25"/>
        <v>0</v>
      </c>
      <c r="BG156" s="154">
        <f t="shared" si="26"/>
        <v>0</v>
      </c>
      <c r="BH156" s="154">
        <f t="shared" si="27"/>
        <v>0</v>
      </c>
      <c r="BI156" s="154">
        <f t="shared" si="28"/>
        <v>0</v>
      </c>
      <c r="BJ156" s="14" t="s">
        <v>86</v>
      </c>
      <c r="BK156" s="155">
        <f t="shared" si="29"/>
        <v>0</v>
      </c>
      <c r="BL156" s="14" t="s">
        <v>92</v>
      </c>
      <c r="BM156" s="153" t="s">
        <v>216</v>
      </c>
    </row>
    <row r="157" spans="1:65" s="2" customFormat="1" ht="24.2" customHeight="1">
      <c r="A157" s="29"/>
      <c r="B157" s="141"/>
      <c r="C157" s="142" t="s">
        <v>217</v>
      </c>
      <c r="D157" s="142" t="s">
        <v>136</v>
      </c>
      <c r="E157" s="143" t="s">
        <v>218</v>
      </c>
      <c r="F157" s="144" t="s">
        <v>219</v>
      </c>
      <c r="G157" s="145" t="s">
        <v>149</v>
      </c>
      <c r="H157" s="146">
        <v>1</v>
      </c>
      <c r="I157" s="147"/>
      <c r="J157" s="146">
        <f t="shared" si="20"/>
        <v>0</v>
      </c>
      <c r="K157" s="148"/>
      <c r="L157" s="30"/>
      <c r="M157" s="149" t="s">
        <v>1</v>
      </c>
      <c r="N157" s="150" t="s">
        <v>43</v>
      </c>
      <c r="O157" s="55"/>
      <c r="P157" s="151">
        <f t="shared" si="21"/>
        <v>0</v>
      </c>
      <c r="Q157" s="151">
        <v>0</v>
      </c>
      <c r="R157" s="151">
        <f t="shared" si="22"/>
        <v>0</v>
      </c>
      <c r="S157" s="151">
        <v>0.86</v>
      </c>
      <c r="T157" s="152">
        <f t="shared" si="23"/>
        <v>0.86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3" t="s">
        <v>92</v>
      </c>
      <c r="AT157" s="153" t="s">
        <v>136</v>
      </c>
      <c r="AU157" s="153" t="s">
        <v>86</v>
      </c>
      <c r="AY157" s="14" t="s">
        <v>134</v>
      </c>
      <c r="BE157" s="154">
        <f t="shared" si="24"/>
        <v>0</v>
      </c>
      <c r="BF157" s="154">
        <f t="shared" si="25"/>
        <v>0</v>
      </c>
      <c r="BG157" s="154">
        <f t="shared" si="26"/>
        <v>0</v>
      </c>
      <c r="BH157" s="154">
        <f t="shared" si="27"/>
        <v>0</v>
      </c>
      <c r="BI157" s="154">
        <f t="shared" si="28"/>
        <v>0</v>
      </c>
      <c r="BJ157" s="14" t="s">
        <v>86</v>
      </c>
      <c r="BK157" s="155">
        <f t="shared" si="29"/>
        <v>0</v>
      </c>
      <c r="BL157" s="14" t="s">
        <v>92</v>
      </c>
      <c r="BM157" s="153" t="s">
        <v>220</v>
      </c>
    </row>
    <row r="158" spans="1:65" s="2" customFormat="1" ht="14.45" customHeight="1">
      <c r="A158" s="29"/>
      <c r="B158" s="141"/>
      <c r="C158" s="142" t="s">
        <v>221</v>
      </c>
      <c r="D158" s="142" t="s">
        <v>136</v>
      </c>
      <c r="E158" s="143" t="s">
        <v>222</v>
      </c>
      <c r="F158" s="144" t="s">
        <v>223</v>
      </c>
      <c r="G158" s="145" t="s">
        <v>139</v>
      </c>
      <c r="H158" s="146">
        <v>1</v>
      </c>
      <c r="I158" s="147"/>
      <c r="J158" s="146">
        <f t="shared" si="20"/>
        <v>0</v>
      </c>
      <c r="K158" s="148"/>
      <c r="L158" s="30"/>
      <c r="M158" s="149" t="s">
        <v>1</v>
      </c>
      <c r="N158" s="150" t="s">
        <v>43</v>
      </c>
      <c r="O158" s="55"/>
      <c r="P158" s="151">
        <f t="shared" si="21"/>
        <v>0</v>
      </c>
      <c r="Q158" s="151">
        <v>0</v>
      </c>
      <c r="R158" s="151">
        <f t="shared" si="22"/>
        <v>0</v>
      </c>
      <c r="S158" s="151">
        <v>0.31540000000000001</v>
      </c>
      <c r="T158" s="152">
        <f t="shared" si="23"/>
        <v>0.31540000000000001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3" t="s">
        <v>92</v>
      </c>
      <c r="AT158" s="153" t="s">
        <v>136</v>
      </c>
      <c r="AU158" s="153" t="s">
        <v>86</v>
      </c>
      <c r="AY158" s="14" t="s">
        <v>134</v>
      </c>
      <c r="BE158" s="154">
        <f t="shared" si="24"/>
        <v>0</v>
      </c>
      <c r="BF158" s="154">
        <f t="shared" si="25"/>
        <v>0</v>
      </c>
      <c r="BG158" s="154">
        <f t="shared" si="26"/>
        <v>0</v>
      </c>
      <c r="BH158" s="154">
        <f t="shared" si="27"/>
        <v>0</v>
      </c>
      <c r="BI158" s="154">
        <f t="shared" si="28"/>
        <v>0</v>
      </c>
      <c r="BJ158" s="14" t="s">
        <v>86</v>
      </c>
      <c r="BK158" s="155">
        <f t="shared" si="29"/>
        <v>0</v>
      </c>
      <c r="BL158" s="14" t="s">
        <v>92</v>
      </c>
      <c r="BM158" s="153" t="s">
        <v>224</v>
      </c>
    </row>
    <row r="159" spans="1:65" s="2" customFormat="1" ht="37.9" customHeight="1">
      <c r="A159" s="29"/>
      <c r="B159" s="141"/>
      <c r="C159" s="142" t="s">
        <v>225</v>
      </c>
      <c r="D159" s="142" t="s">
        <v>136</v>
      </c>
      <c r="E159" s="143" t="s">
        <v>226</v>
      </c>
      <c r="F159" s="144" t="s">
        <v>227</v>
      </c>
      <c r="G159" s="145" t="s">
        <v>228</v>
      </c>
      <c r="H159" s="146">
        <v>7.7009999999999996</v>
      </c>
      <c r="I159" s="147"/>
      <c r="J159" s="146">
        <f t="shared" si="20"/>
        <v>0</v>
      </c>
      <c r="K159" s="148"/>
      <c r="L159" s="30"/>
      <c r="M159" s="149" t="s">
        <v>1</v>
      </c>
      <c r="N159" s="150" t="s">
        <v>43</v>
      </c>
      <c r="O159" s="55"/>
      <c r="P159" s="151">
        <f t="shared" si="21"/>
        <v>0</v>
      </c>
      <c r="Q159" s="151">
        <v>0</v>
      </c>
      <c r="R159" s="151">
        <f t="shared" si="22"/>
        <v>0</v>
      </c>
      <c r="S159" s="151">
        <v>2.2000000000000002</v>
      </c>
      <c r="T159" s="152">
        <f t="shared" si="23"/>
        <v>16.9422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3" t="s">
        <v>92</v>
      </c>
      <c r="AT159" s="153" t="s">
        <v>136</v>
      </c>
      <c r="AU159" s="153" t="s">
        <v>86</v>
      </c>
      <c r="AY159" s="14" t="s">
        <v>134</v>
      </c>
      <c r="BE159" s="154">
        <f t="shared" si="24"/>
        <v>0</v>
      </c>
      <c r="BF159" s="154">
        <f t="shared" si="25"/>
        <v>0</v>
      </c>
      <c r="BG159" s="154">
        <f t="shared" si="26"/>
        <v>0</v>
      </c>
      <c r="BH159" s="154">
        <f t="shared" si="27"/>
        <v>0</v>
      </c>
      <c r="BI159" s="154">
        <f t="shared" si="28"/>
        <v>0</v>
      </c>
      <c r="BJ159" s="14" t="s">
        <v>86</v>
      </c>
      <c r="BK159" s="155">
        <f t="shared" si="29"/>
        <v>0</v>
      </c>
      <c r="BL159" s="14" t="s">
        <v>92</v>
      </c>
      <c r="BM159" s="153" t="s">
        <v>229</v>
      </c>
    </row>
    <row r="160" spans="1:65" s="2" customFormat="1" ht="24.2" customHeight="1">
      <c r="A160" s="29"/>
      <c r="B160" s="141"/>
      <c r="C160" s="142" t="s">
        <v>230</v>
      </c>
      <c r="D160" s="142" t="s">
        <v>136</v>
      </c>
      <c r="E160" s="143" t="s">
        <v>231</v>
      </c>
      <c r="F160" s="144" t="s">
        <v>232</v>
      </c>
      <c r="G160" s="145" t="s">
        <v>149</v>
      </c>
      <c r="H160" s="146">
        <v>49.58</v>
      </c>
      <c r="I160" s="147"/>
      <c r="J160" s="146">
        <f t="shared" si="20"/>
        <v>0</v>
      </c>
      <c r="K160" s="148"/>
      <c r="L160" s="30"/>
      <c r="M160" s="149" t="s">
        <v>1</v>
      </c>
      <c r="N160" s="150" t="s">
        <v>43</v>
      </c>
      <c r="O160" s="55"/>
      <c r="P160" s="151">
        <f t="shared" si="21"/>
        <v>0</v>
      </c>
      <c r="Q160" s="151">
        <v>0</v>
      </c>
      <c r="R160" s="151">
        <f t="shared" si="22"/>
        <v>0</v>
      </c>
      <c r="S160" s="151">
        <v>0.02</v>
      </c>
      <c r="T160" s="152">
        <f t="shared" si="23"/>
        <v>0.99160000000000004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3" t="s">
        <v>92</v>
      </c>
      <c r="AT160" s="153" t="s">
        <v>136</v>
      </c>
      <c r="AU160" s="153" t="s">
        <v>86</v>
      </c>
      <c r="AY160" s="14" t="s">
        <v>134</v>
      </c>
      <c r="BE160" s="154">
        <f t="shared" si="24"/>
        <v>0</v>
      </c>
      <c r="BF160" s="154">
        <f t="shared" si="25"/>
        <v>0</v>
      </c>
      <c r="BG160" s="154">
        <f t="shared" si="26"/>
        <v>0</v>
      </c>
      <c r="BH160" s="154">
        <f t="shared" si="27"/>
        <v>0</v>
      </c>
      <c r="BI160" s="154">
        <f t="shared" si="28"/>
        <v>0</v>
      </c>
      <c r="BJ160" s="14" t="s">
        <v>86</v>
      </c>
      <c r="BK160" s="155">
        <f t="shared" si="29"/>
        <v>0</v>
      </c>
      <c r="BL160" s="14" t="s">
        <v>92</v>
      </c>
      <c r="BM160" s="153" t="s">
        <v>233</v>
      </c>
    </row>
    <row r="161" spans="1:65" s="2" customFormat="1" ht="24.2" customHeight="1">
      <c r="A161" s="29"/>
      <c r="B161" s="141"/>
      <c r="C161" s="142" t="s">
        <v>234</v>
      </c>
      <c r="D161" s="142" t="s">
        <v>136</v>
      </c>
      <c r="E161" s="143" t="s">
        <v>235</v>
      </c>
      <c r="F161" s="144" t="s">
        <v>236</v>
      </c>
      <c r="G161" s="145" t="s">
        <v>139</v>
      </c>
      <c r="H161" s="146">
        <v>18</v>
      </c>
      <c r="I161" s="147"/>
      <c r="J161" s="146">
        <f t="shared" si="20"/>
        <v>0</v>
      </c>
      <c r="K161" s="148"/>
      <c r="L161" s="30"/>
      <c r="M161" s="149" t="s">
        <v>1</v>
      </c>
      <c r="N161" s="150" t="s">
        <v>43</v>
      </c>
      <c r="O161" s="55"/>
      <c r="P161" s="151">
        <f t="shared" si="21"/>
        <v>0</v>
      </c>
      <c r="Q161" s="151">
        <v>0</v>
      </c>
      <c r="R161" s="151">
        <f t="shared" si="22"/>
        <v>0</v>
      </c>
      <c r="S161" s="151">
        <v>2.4E-2</v>
      </c>
      <c r="T161" s="152">
        <f t="shared" si="23"/>
        <v>0.432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3" t="s">
        <v>92</v>
      </c>
      <c r="AT161" s="153" t="s">
        <v>136</v>
      </c>
      <c r="AU161" s="153" t="s">
        <v>86</v>
      </c>
      <c r="AY161" s="14" t="s">
        <v>134</v>
      </c>
      <c r="BE161" s="154">
        <f t="shared" si="24"/>
        <v>0</v>
      </c>
      <c r="BF161" s="154">
        <f t="shared" si="25"/>
        <v>0</v>
      </c>
      <c r="BG161" s="154">
        <f t="shared" si="26"/>
        <v>0</v>
      </c>
      <c r="BH161" s="154">
        <f t="shared" si="27"/>
        <v>0</v>
      </c>
      <c r="BI161" s="154">
        <f t="shared" si="28"/>
        <v>0</v>
      </c>
      <c r="BJ161" s="14" t="s">
        <v>86</v>
      </c>
      <c r="BK161" s="155">
        <f t="shared" si="29"/>
        <v>0</v>
      </c>
      <c r="BL161" s="14" t="s">
        <v>92</v>
      </c>
      <c r="BM161" s="153" t="s">
        <v>237</v>
      </c>
    </row>
    <row r="162" spans="1:65" s="2" customFormat="1" ht="24.2" customHeight="1">
      <c r="A162" s="29"/>
      <c r="B162" s="141"/>
      <c r="C162" s="142" t="s">
        <v>238</v>
      </c>
      <c r="D162" s="142" t="s">
        <v>136</v>
      </c>
      <c r="E162" s="143" t="s">
        <v>239</v>
      </c>
      <c r="F162" s="144" t="s">
        <v>240</v>
      </c>
      <c r="G162" s="145" t="s">
        <v>139</v>
      </c>
      <c r="H162" s="146">
        <v>1</v>
      </c>
      <c r="I162" s="147"/>
      <c r="J162" s="146">
        <f t="shared" si="20"/>
        <v>0</v>
      </c>
      <c r="K162" s="148"/>
      <c r="L162" s="30"/>
      <c r="M162" s="149" t="s">
        <v>1</v>
      </c>
      <c r="N162" s="150" t="s">
        <v>43</v>
      </c>
      <c r="O162" s="55"/>
      <c r="P162" s="151">
        <f t="shared" si="21"/>
        <v>0</v>
      </c>
      <c r="Q162" s="151">
        <v>0</v>
      </c>
      <c r="R162" s="151">
        <f t="shared" si="22"/>
        <v>0</v>
      </c>
      <c r="S162" s="151">
        <v>2.7E-2</v>
      </c>
      <c r="T162" s="152">
        <f t="shared" si="23"/>
        <v>2.7E-2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3" t="s">
        <v>92</v>
      </c>
      <c r="AT162" s="153" t="s">
        <v>136</v>
      </c>
      <c r="AU162" s="153" t="s">
        <v>86</v>
      </c>
      <c r="AY162" s="14" t="s">
        <v>134</v>
      </c>
      <c r="BE162" s="154">
        <f t="shared" si="24"/>
        <v>0</v>
      </c>
      <c r="BF162" s="154">
        <f t="shared" si="25"/>
        <v>0</v>
      </c>
      <c r="BG162" s="154">
        <f t="shared" si="26"/>
        <v>0</v>
      </c>
      <c r="BH162" s="154">
        <f t="shared" si="27"/>
        <v>0</v>
      </c>
      <c r="BI162" s="154">
        <f t="shared" si="28"/>
        <v>0</v>
      </c>
      <c r="BJ162" s="14" t="s">
        <v>86</v>
      </c>
      <c r="BK162" s="155">
        <f t="shared" si="29"/>
        <v>0</v>
      </c>
      <c r="BL162" s="14" t="s">
        <v>92</v>
      </c>
      <c r="BM162" s="153" t="s">
        <v>241</v>
      </c>
    </row>
    <row r="163" spans="1:65" s="2" customFormat="1" ht="24.2" customHeight="1">
      <c r="A163" s="29"/>
      <c r="B163" s="141"/>
      <c r="C163" s="142" t="s">
        <v>242</v>
      </c>
      <c r="D163" s="142" t="s">
        <v>136</v>
      </c>
      <c r="E163" s="143" t="s">
        <v>243</v>
      </c>
      <c r="F163" s="144" t="s">
        <v>244</v>
      </c>
      <c r="G163" s="145" t="s">
        <v>149</v>
      </c>
      <c r="H163" s="146">
        <v>27.58</v>
      </c>
      <c r="I163" s="147"/>
      <c r="J163" s="146">
        <f t="shared" si="20"/>
        <v>0</v>
      </c>
      <c r="K163" s="148"/>
      <c r="L163" s="30"/>
      <c r="M163" s="149" t="s">
        <v>1</v>
      </c>
      <c r="N163" s="150" t="s">
        <v>43</v>
      </c>
      <c r="O163" s="55"/>
      <c r="P163" s="151">
        <f t="shared" si="21"/>
        <v>0</v>
      </c>
      <c r="Q163" s="151">
        <v>0</v>
      </c>
      <c r="R163" s="151">
        <f t="shared" si="22"/>
        <v>0</v>
      </c>
      <c r="S163" s="151">
        <v>7.5999999999999998E-2</v>
      </c>
      <c r="T163" s="152">
        <f t="shared" si="23"/>
        <v>2.0960799999999997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3" t="s">
        <v>92</v>
      </c>
      <c r="AT163" s="153" t="s">
        <v>136</v>
      </c>
      <c r="AU163" s="153" t="s">
        <v>86</v>
      </c>
      <c r="AY163" s="14" t="s">
        <v>134</v>
      </c>
      <c r="BE163" s="154">
        <f t="shared" si="24"/>
        <v>0</v>
      </c>
      <c r="BF163" s="154">
        <f t="shared" si="25"/>
        <v>0</v>
      </c>
      <c r="BG163" s="154">
        <f t="shared" si="26"/>
        <v>0</v>
      </c>
      <c r="BH163" s="154">
        <f t="shared" si="27"/>
        <v>0</v>
      </c>
      <c r="BI163" s="154">
        <f t="shared" si="28"/>
        <v>0</v>
      </c>
      <c r="BJ163" s="14" t="s">
        <v>86</v>
      </c>
      <c r="BK163" s="155">
        <f t="shared" si="29"/>
        <v>0</v>
      </c>
      <c r="BL163" s="14" t="s">
        <v>92</v>
      </c>
      <c r="BM163" s="153" t="s">
        <v>245</v>
      </c>
    </row>
    <row r="164" spans="1:65" s="2" customFormat="1" ht="24.2" customHeight="1">
      <c r="A164" s="29"/>
      <c r="B164" s="141"/>
      <c r="C164" s="142" t="s">
        <v>246</v>
      </c>
      <c r="D164" s="142" t="s">
        <v>136</v>
      </c>
      <c r="E164" s="143" t="s">
        <v>247</v>
      </c>
      <c r="F164" s="144" t="s">
        <v>248</v>
      </c>
      <c r="G164" s="145" t="s">
        <v>149</v>
      </c>
      <c r="H164" s="146">
        <v>2.9550000000000001</v>
      </c>
      <c r="I164" s="147"/>
      <c r="J164" s="146">
        <f t="shared" si="20"/>
        <v>0</v>
      </c>
      <c r="K164" s="148"/>
      <c r="L164" s="30"/>
      <c r="M164" s="149" t="s">
        <v>1</v>
      </c>
      <c r="N164" s="150" t="s">
        <v>43</v>
      </c>
      <c r="O164" s="55"/>
      <c r="P164" s="151">
        <f t="shared" si="21"/>
        <v>0</v>
      </c>
      <c r="Q164" s="151">
        <v>0</v>
      </c>
      <c r="R164" s="151">
        <f t="shared" si="22"/>
        <v>0</v>
      </c>
      <c r="S164" s="151">
        <v>6.3E-2</v>
      </c>
      <c r="T164" s="152">
        <f t="shared" si="23"/>
        <v>0.186165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3" t="s">
        <v>92</v>
      </c>
      <c r="AT164" s="153" t="s">
        <v>136</v>
      </c>
      <c r="AU164" s="153" t="s">
        <v>86</v>
      </c>
      <c r="AY164" s="14" t="s">
        <v>134</v>
      </c>
      <c r="BE164" s="154">
        <f t="shared" si="24"/>
        <v>0</v>
      </c>
      <c r="BF164" s="154">
        <f t="shared" si="25"/>
        <v>0</v>
      </c>
      <c r="BG164" s="154">
        <f t="shared" si="26"/>
        <v>0</v>
      </c>
      <c r="BH164" s="154">
        <f t="shared" si="27"/>
        <v>0</v>
      </c>
      <c r="BI164" s="154">
        <f t="shared" si="28"/>
        <v>0</v>
      </c>
      <c r="BJ164" s="14" t="s">
        <v>86</v>
      </c>
      <c r="BK164" s="155">
        <f t="shared" si="29"/>
        <v>0</v>
      </c>
      <c r="BL164" s="14" t="s">
        <v>92</v>
      </c>
      <c r="BM164" s="153" t="s">
        <v>249</v>
      </c>
    </row>
    <row r="165" spans="1:65" s="2" customFormat="1" ht="14.45" customHeight="1">
      <c r="A165" s="29"/>
      <c r="B165" s="141"/>
      <c r="C165" s="142" t="s">
        <v>250</v>
      </c>
      <c r="D165" s="142" t="s">
        <v>136</v>
      </c>
      <c r="E165" s="143" t="s">
        <v>251</v>
      </c>
      <c r="F165" s="144" t="s">
        <v>252</v>
      </c>
      <c r="G165" s="145" t="s">
        <v>253</v>
      </c>
      <c r="H165" s="146">
        <v>33.700000000000003</v>
      </c>
      <c r="I165" s="147"/>
      <c r="J165" s="146">
        <f t="shared" si="20"/>
        <v>0</v>
      </c>
      <c r="K165" s="148"/>
      <c r="L165" s="30"/>
      <c r="M165" s="149" t="s">
        <v>1</v>
      </c>
      <c r="N165" s="150" t="s">
        <v>43</v>
      </c>
      <c r="O165" s="55"/>
      <c r="P165" s="151">
        <f t="shared" si="21"/>
        <v>0</v>
      </c>
      <c r="Q165" s="151">
        <v>2.0000000000000002E-5</v>
      </c>
      <c r="R165" s="151">
        <f t="shared" si="22"/>
        <v>6.7400000000000012E-4</v>
      </c>
      <c r="S165" s="151">
        <v>0</v>
      </c>
      <c r="T165" s="152">
        <f t="shared" si="2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3" t="s">
        <v>92</v>
      </c>
      <c r="AT165" s="153" t="s">
        <v>136</v>
      </c>
      <c r="AU165" s="153" t="s">
        <v>86</v>
      </c>
      <c r="AY165" s="14" t="s">
        <v>134</v>
      </c>
      <c r="BE165" s="154">
        <f t="shared" si="24"/>
        <v>0</v>
      </c>
      <c r="BF165" s="154">
        <f t="shared" si="25"/>
        <v>0</v>
      </c>
      <c r="BG165" s="154">
        <f t="shared" si="26"/>
        <v>0</v>
      </c>
      <c r="BH165" s="154">
        <f t="shared" si="27"/>
        <v>0</v>
      </c>
      <c r="BI165" s="154">
        <f t="shared" si="28"/>
        <v>0</v>
      </c>
      <c r="BJ165" s="14" t="s">
        <v>86</v>
      </c>
      <c r="BK165" s="155">
        <f t="shared" si="29"/>
        <v>0</v>
      </c>
      <c r="BL165" s="14" t="s">
        <v>92</v>
      </c>
      <c r="BM165" s="153" t="s">
        <v>254</v>
      </c>
    </row>
    <row r="166" spans="1:65" s="2" customFormat="1" ht="24.2" customHeight="1">
      <c r="A166" s="29"/>
      <c r="B166" s="141"/>
      <c r="C166" s="142" t="s">
        <v>255</v>
      </c>
      <c r="D166" s="142" t="s">
        <v>136</v>
      </c>
      <c r="E166" s="143" t="s">
        <v>256</v>
      </c>
      <c r="F166" s="144" t="s">
        <v>257</v>
      </c>
      <c r="G166" s="145" t="s">
        <v>139</v>
      </c>
      <c r="H166" s="146">
        <v>7</v>
      </c>
      <c r="I166" s="147"/>
      <c r="J166" s="146">
        <f t="shared" si="20"/>
        <v>0</v>
      </c>
      <c r="K166" s="148"/>
      <c r="L166" s="30"/>
      <c r="M166" s="149" t="s">
        <v>1</v>
      </c>
      <c r="N166" s="150" t="s">
        <v>43</v>
      </c>
      <c r="O166" s="55"/>
      <c r="P166" s="151">
        <f t="shared" si="21"/>
        <v>0</v>
      </c>
      <c r="Q166" s="151">
        <v>0</v>
      </c>
      <c r="R166" s="151">
        <f t="shared" si="22"/>
        <v>0</v>
      </c>
      <c r="S166" s="151">
        <v>3.1E-2</v>
      </c>
      <c r="T166" s="152">
        <f t="shared" si="23"/>
        <v>0.217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53" t="s">
        <v>92</v>
      </c>
      <c r="AT166" s="153" t="s">
        <v>136</v>
      </c>
      <c r="AU166" s="153" t="s">
        <v>86</v>
      </c>
      <c r="AY166" s="14" t="s">
        <v>134</v>
      </c>
      <c r="BE166" s="154">
        <f t="shared" si="24"/>
        <v>0</v>
      </c>
      <c r="BF166" s="154">
        <f t="shared" si="25"/>
        <v>0</v>
      </c>
      <c r="BG166" s="154">
        <f t="shared" si="26"/>
        <v>0</v>
      </c>
      <c r="BH166" s="154">
        <f t="shared" si="27"/>
        <v>0</v>
      </c>
      <c r="BI166" s="154">
        <f t="shared" si="28"/>
        <v>0</v>
      </c>
      <c r="BJ166" s="14" t="s">
        <v>86</v>
      </c>
      <c r="BK166" s="155">
        <f t="shared" si="29"/>
        <v>0</v>
      </c>
      <c r="BL166" s="14" t="s">
        <v>92</v>
      </c>
      <c r="BM166" s="153" t="s">
        <v>258</v>
      </c>
    </row>
    <row r="167" spans="1:65" s="2" customFormat="1" ht="14.45" customHeight="1">
      <c r="A167" s="29"/>
      <c r="B167" s="141"/>
      <c r="C167" s="142" t="s">
        <v>259</v>
      </c>
      <c r="D167" s="142" t="s">
        <v>136</v>
      </c>
      <c r="E167" s="143" t="s">
        <v>260</v>
      </c>
      <c r="F167" s="144" t="s">
        <v>261</v>
      </c>
      <c r="G167" s="145" t="s">
        <v>139</v>
      </c>
      <c r="H167" s="146">
        <v>1</v>
      </c>
      <c r="I167" s="147"/>
      <c r="J167" s="146">
        <f t="shared" si="20"/>
        <v>0</v>
      </c>
      <c r="K167" s="148"/>
      <c r="L167" s="30"/>
      <c r="M167" s="149" t="s">
        <v>1</v>
      </c>
      <c r="N167" s="150" t="s">
        <v>43</v>
      </c>
      <c r="O167" s="55"/>
      <c r="P167" s="151">
        <f t="shared" si="21"/>
        <v>0</v>
      </c>
      <c r="Q167" s="151">
        <v>0</v>
      </c>
      <c r="R167" s="151">
        <f t="shared" si="22"/>
        <v>0</v>
      </c>
      <c r="S167" s="151">
        <v>0.29599999999999999</v>
      </c>
      <c r="T167" s="152">
        <f t="shared" si="23"/>
        <v>0.29599999999999999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3" t="s">
        <v>92</v>
      </c>
      <c r="AT167" s="153" t="s">
        <v>136</v>
      </c>
      <c r="AU167" s="153" t="s">
        <v>86</v>
      </c>
      <c r="AY167" s="14" t="s">
        <v>134</v>
      </c>
      <c r="BE167" s="154">
        <f t="shared" si="24"/>
        <v>0</v>
      </c>
      <c r="BF167" s="154">
        <f t="shared" si="25"/>
        <v>0</v>
      </c>
      <c r="BG167" s="154">
        <f t="shared" si="26"/>
        <v>0</v>
      </c>
      <c r="BH167" s="154">
        <f t="shared" si="27"/>
        <v>0</v>
      </c>
      <c r="BI167" s="154">
        <f t="shared" si="28"/>
        <v>0</v>
      </c>
      <c r="BJ167" s="14" t="s">
        <v>86</v>
      </c>
      <c r="BK167" s="155">
        <f t="shared" si="29"/>
        <v>0</v>
      </c>
      <c r="BL167" s="14" t="s">
        <v>92</v>
      </c>
      <c r="BM167" s="153" t="s">
        <v>262</v>
      </c>
    </row>
    <row r="168" spans="1:65" s="2" customFormat="1" ht="24.2" customHeight="1">
      <c r="A168" s="29"/>
      <c r="B168" s="141"/>
      <c r="C168" s="142" t="s">
        <v>263</v>
      </c>
      <c r="D168" s="142" t="s">
        <v>136</v>
      </c>
      <c r="E168" s="143" t="s">
        <v>264</v>
      </c>
      <c r="F168" s="144" t="s">
        <v>265</v>
      </c>
      <c r="G168" s="145" t="s">
        <v>149</v>
      </c>
      <c r="H168" s="146">
        <v>262.22000000000003</v>
      </c>
      <c r="I168" s="147"/>
      <c r="J168" s="146">
        <f t="shared" si="20"/>
        <v>0</v>
      </c>
      <c r="K168" s="148"/>
      <c r="L168" s="30"/>
      <c r="M168" s="149" t="s">
        <v>1</v>
      </c>
      <c r="N168" s="150" t="s">
        <v>43</v>
      </c>
      <c r="O168" s="55"/>
      <c r="P168" s="151">
        <f t="shared" si="21"/>
        <v>0</v>
      </c>
      <c r="Q168" s="151">
        <v>0</v>
      </c>
      <c r="R168" s="151">
        <f t="shared" si="22"/>
        <v>0</v>
      </c>
      <c r="S168" s="151">
        <v>4.0000000000000001E-3</v>
      </c>
      <c r="T168" s="152">
        <f t="shared" si="23"/>
        <v>1.04888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3" t="s">
        <v>92</v>
      </c>
      <c r="AT168" s="153" t="s">
        <v>136</v>
      </c>
      <c r="AU168" s="153" t="s">
        <v>86</v>
      </c>
      <c r="AY168" s="14" t="s">
        <v>134</v>
      </c>
      <c r="BE168" s="154">
        <f t="shared" si="24"/>
        <v>0</v>
      </c>
      <c r="BF168" s="154">
        <f t="shared" si="25"/>
        <v>0</v>
      </c>
      <c r="BG168" s="154">
        <f t="shared" si="26"/>
        <v>0</v>
      </c>
      <c r="BH168" s="154">
        <f t="shared" si="27"/>
        <v>0</v>
      </c>
      <c r="BI168" s="154">
        <f t="shared" si="28"/>
        <v>0</v>
      </c>
      <c r="BJ168" s="14" t="s">
        <v>86</v>
      </c>
      <c r="BK168" s="155">
        <f t="shared" si="29"/>
        <v>0</v>
      </c>
      <c r="BL168" s="14" t="s">
        <v>92</v>
      </c>
      <c r="BM168" s="153" t="s">
        <v>266</v>
      </c>
    </row>
    <row r="169" spans="1:65" s="2" customFormat="1" ht="37.9" customHeight="1">
      <c r="A169" s="29"/>
      <c r="B169" s="141"/>
      <c r="C169" s="142" t="s">
        <v>267</v>
      </c>
      <c r="D169" s="142" t="s">
        <v>136</v>
      </c>
      <c r="E169" s="143" t="s">
        <v>268</v>
      </c>
      <c r="F169" s="144" t="s">
        <v>269</v>
      </c>
      <c r="G169" s="145" t="s">
        <v>149</v>
      </c>
      <c r="H169" s="146">
        <v>39.012999999999998</v>
      </c>
      <c r="I169" s="147"/>
      <c r="J169" s="146">
        <f t="shared" si="20"/>
        <v>0</v>
      </c>
      <c r="K169" s="148"/>
      <c r="L169" s="30"/>
      <c r="M169" s="149" t="s">
        <v>1</v>
      </c>
      <c r="N169" s="150" t="s">
        <v>43</v>
      </c>
      <c r="O169" s="55"/>
      <c r="P169" s="151">
        <f t="shared" si="21"/>
        <v>0</v>
      </c>
      <c r="Q169" s="151">
        <v>0</v>
      </c>
      <c r="R169" s="151">
        <f t="shared" si="22"/>
        <v>0</v>
      </c>
      <c r="S169" s="151">
        <v>4.5999999999999999E-2</v>
      </c>
      <c r="T169" s="152">
        <f t="shared" si="23"/>
        <v>1.7945979999999999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3" t="s">
        <v>92</v>
      </c>
      <c r="AT169" s="153" t="s">
        <v>136</v>
      </c>
      <c r="AU169" s="153" t="s">
        <v>86</v>
      </c>
      <c r="AY169" s="14" t="s">
        <v>134</v>
      </c>
      <c r="BE169" s="154">
        <f t="shared" si="24"/>
        <v>0</v>
      </c>
      <c r="BF169" s="154">
        <f t="shared" si="25"/>
        <v>0</v>
      </c>
      <c r="BG169" s="154">
        <f t="shared" si="26"/>
        <v>0</v>
      </c>
      <c r="BH169" s="154">
        <f t="shared" si="27"/>
        <v>0</v>
      </c>
      <c r="BI169" s="154">
        <f t="shared" si="28"/>
        <v>0</v>
      </c>
      <c r="BJ169" s="14" t="s">
        <v>86</v>
      </c>
      <c r="BK169" s="155">
        <f t="shared" si="29"/>
        <v>0</v>
      </c>
      <c r="BL169" s="14" t="s">
        <v>92</v>
      </c>
      <c r="BM169" s="153" t="s">
        <v>270</v>
      </c>
    </row>
    <row r="170" spans="1:65" s="2" customFormat="1" ht="37.9" customHeight="1">
      <c r="A170" s="29"/>
      <c r="B170" s="141"/>
      <c r="C170" s="142" t="s">
        <v>271</v>
      </c>
      <c r="D170" s="142" t="s">
        <v>136</v>
      </c>
      <c r="E170" s="143" t="s">
        <v>272</v>
      </c>
      <c r="F170" s="144" t="s">
        <v>273</v>
      </c>
      <c r="G170" s="145" t="s">
        <v>149</v>
      </c>
      <c r="H170" s="146">
        <v>66.769000000000005</v>
      </c>
      <c r="I170" s="147"/>
      <c r="J170" s="146">
        <f t="shared" si="20"/>
        <v>0</v>
      </c>
      <c r="K170" s="148"/>
      <c r="L170" s="30"/>
      <c r="M170" s="149" t="s">
        <v>1</v>
      </c>
      <c r="N170" s="150" t="s">
        <v>43</v>
      </c>
      <c r="O170" s="55"/>
      <c r="P170" s="151">
        <f t="shared" si="21"/>
        <v>0</v>
      </c>
      <c r="Q170" s="151">
        <v>0</v>
      </c>
      <c r="R170" s="151">
        <f t="shared" si="22"/>
        <v>0</v>
      </c>
      <c r="S170" s="151">
        <v>6.8000000000000005E-2</v>
      </c>
      <c r="T170" s="152">
        <f t="shared" si="23"/>
        <v>4.5402920000000009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3" t="s">
        <v>92</v>
      </c>
      <c r="AT170" s="153" t="s">
        <v>136</v>
      </c>
      <c r="AU170" s="153" t="s">
        <v>86</v>
      </c>
      <c r="AY170" s="14" t="s">
        <v>134</v>
      </c>
      <c r="BE170" s="154">
        <f t="shared" si="24"/>
        <v>0</v>
      </c>
      <c r="BF170" s="154">
        <f t="shared" si="25"/>
        <v>0</v>
      </c>
      <c r="BG170" s="154">
        <f t="shared" si="26"/>
        <v>0</v>
      </c>
      <c r="BH170" s="154">
        <f t="shared" si="27"/>
        <v>0</v>
      </c>
      <c r="BI170" s="154">
        <f t="shared" si="28"/>
        <v>0</v>
      </c>
      <c r="BJ170" s="14" t="s">
        <v>86</v>
      </c>
      <c r="BK170" s="155">
        <f t="shared" si="29"/>
        <v>0</v>
      </c>
      <c r="BL170" s="14" t="s">
        <v>92</v>
      </c>
      <c r="BM170" s="153" t="s">
        <v>274</v>
      </c>
    </row>
    <row r="171" spans="1:65" s="2" customFormat="1" ht="14.45" customHeight="1">
      <c r="A171" s="29"/>
      <c r="B171" s="141"/>
      <c r="C171" s="142" t="s">
        <v>275</v>
      </c>
      <c r="D171" s="142" t="s">
        <v>136</v>
      </c>
      <c r="E171" s="143" t="s">
        <v>276</v>
      </c>
      <c r="F171" s="144" t="s">
        <v>277</v>
      </c>
      <c r="G171" s="145" t="s">
        <v>278</v>
      </c>
      <c r="H171" s="146">
        <v>40.412999999999997</v>
      </c>
      <c r="I171" s="147"/>
      <c r="J171" s="146">
        <f t="shared" si="20"/>
        <v>0</v>
      </c>
      <c r="K171" s="148"/>
      <c r="L171" s="30"/>
      <c r="M171" s="149" t="s">
        <v>1</v>
      </c>
      <c r="N171" s="150" t="s">
        <v>43</v>
      </c>
      <c r="O171" s="55"/>
      <c r="P171" s="151">
        <f t="shared" si="21"/>
        <v>0</v>
      </c>
      <c r="Q171" s="151">
        <v>0</v>
      </c>
      <c r="R171" s="151">
        <f t="shared" si="22"/>
        <v>0</v>
      </c>
      <c r="S171" s="151">
        <v>0</v>
      </c>
      <c r="T171" s="152">
        <f t="shared" si="2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3" t="s">
        <v>92</v>
      </c>
      <c r="AT171" s="153" t="s">
        <v>136</v>
      </c>
      <c r="AU171" s="153" t="s">
        <v>86</v>
      </c>
      <c r="AY171" s="14" t="s">
        <v>134</v>
      </c>
      <c r="BE171" s="154">
        <f t="shared" si="24"/>
        <v>0</v>
      </c>
      <c r="BF171" s="154">
        <f t="shared" si="25"/>
        <v>0</v>
      </c>
      <c r="BG171" s="154">
        <f t="shared" si="26"/>
        <v>0</v>
      </c>
      <c r="BH171" s="154">
        <f t="shared" si="27"/>
        <v>0</v>
      </c>
      <c r="BI171" s="154">
        <f t="shared" si="28"/>
        <v>0</v>
      </c>
      <c r="BJ171" s="14" t="s">
        <v>86</v>
      </c>
      <c r="BK171" s="155">
        <f t="shared" si="29"/>
        <v>0</v>
      </c>
      <c r="BL171" s="14" t="s">
        <v>92</v>
      </c>
      <c r="BM171" s="153" t="s">
        <v>279</v>
      </c>
    </row>
    <row r="172" spans="1:65" s="2" customFormat="1" ht="24.2" customHeight="1">
      <c r="A172" s="29"/>
      <c r="B172" s="141"/>
      <c r="C172" s="142" t="s">
        <v>280</v>
      </c>
      <c r="D172" s="142" t="s">
        <v>136</v>
      </c>
      <c r="E172" s="143" t="s">
        <v>281</v>
      </c>
      <c r="F172" s="144" t="s">
        <v>282</v>
      </c>
      <c r="G172" s="145" t="s">
        <v>278</v>
      </c>
      <c r="H172" s="146">
        <v>767.84699999999998</v>
      </c>
      <c r="I172" s="147"/>
      <c r="J172" s="146">
        <f t="shared" si="20"/>
        <v>0</v>
      </c>
      <c r="K172" s="148"/>
      <c r="L172" s="30"/>
      <c r="M172" s="149" t="s">
        <v>1</v>
      </c>
      <c r="N172" s="150" t="s">
        <v>43</v>
      </c>
      <c r="O172" s="55"/>
      <c r="P172" s="151">
        <f t="shared" si="21"/>
        <v>0</v>
      </c>
      <c r="Q172" s="151">
        <v>0</v>
      </c>
      <c r="R172" s="151">
        <f t="shared" si="22"/>
        <v>0</v>
      </c>
      <c r="S172" s="151">
        <v>0</v>
      </c>
      <c r="T172" s="152">
        <f t="shared" si="2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53" t="s">
        <v>92</v>
      </c>
      <c r="AT172" s="153" t="s">
        <v>136</v>
      </c>
      <c r="AU172" s="153" t="s">
        <v>86</v>
      </c>
      <c r="AY172" s="14" t="s">
        <v>134</v>
      </c>
      <c r="BE172" s="154">
        <f t="shared" si="24"/>
        <v>0</v>
      </c>
      <c r="BF172" s="154">
        <f t="shared" si="25"/>
        <v>0</v>
      </c>
      <c r="BG172" s="154">
        <f t="shared" si="26"/>
        <v>0</v>
      </c>
      <c r="BH172" s="154">
        <f t="shared" si="27"/>
        <v>0</v>
      </c>
      <c r="BI172" s="154">
        <f t="shared" si="28"/>
        <v>0</v>
      </c>
      <c r="BJ172" s="14" t="s">
        <v>86</v>
      </c>
      <c r="BK172" s="155">
        <f t="shared" si="29"/>
        <v>0</v>
      </c>
      <c r="BL172" s="14" t="s">
        <v>92</v>
      </c>
      <c r="BM172" s="153" t="s">
        <v>283</v>
      </c>
    </row>
    <row r="173" spans="1:65" s="2" customFormat="1" ht="24.2" customHeight="1">
      <c r="A173" s="29"/>
      <c r="B173" s="141"/>
      <c r="C173" s="142" t="s">
        <v>284</v>
      </c>
      <c r="D173" s="142" t="s">
        <v>136</v>
      </c>
      <c r="E173" s="143" t="s">
        <v>285</v>
      </c>
      <c r="F173" s="144" t="s">
        <v>286</v>
      </c>
      <c r="G173" s="145" t="s">
        <v>278</v>
      </c>
      <c r="H173" s="146">
        <v>40.412999999999997</v>
      </c>
      <c r="I173" s="147"/>
      <c r="J173" s="146">
        <f t="shared" si="20"/>
        <v>0</v>
      </c>
      <c r="K173" s="148"/>
      <c r="L173" s="30"/>
      <c r="M173" s="149" t="s">
        <v>1</v>
      </c>
      <c r="N173" s="150" t="s">
        <v>43</v>
      </c>
      <c r="O173" s="55"/>
      <c r="P173" s="151">
        <f t="shared" si="21"/>
        <v>0</v>
      </c>
      <c r="Q173" s="151">
        <v>0</v>
      </c>
      <c r="R173" s="151">
        <f t="shared" si="22"/>
        <v>0</v>
      </c>
      <c r="S173" s="151">
        <v>0</v>
      </c>
      <c r="T173" s="152">
        <f t="shared" si="2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53" t="s">
        <v>92</v>
      </c>
      <c r="AT173" s="153" t="s">
        <v>136</v>
      </c>
      <c r="AU173" s="153" t="s">
        <v>86</v>
      </c>
      <c r="AY173" s="14" t="s">
        <v>134</v>
      </c>
      <c r="BE173" s="154">
        <f t="shared" si="24"/>
        <v>0</v>
      </c>
      <c r="BF173" s="154">
        <f t="shared" si="25"/>
        <v>0</v>
      </c>
      <c r="BG173" s="154">
        <f t="shared" si="26"/>
        <v>0</v>
      </c>
      <c r="BH173" s="154">
        <f t="shared" si="27"/>
        <v>0</v>
      </c>
      <c r="BI173" s="154">
        <f t="shared" si="28"/>
        <v>0</v>
      </c>
      <c r="BJ173" s="14" t="s">
        <v>86</v>
      </c>
      <c r="BK173" s="155">
        <f t="shared" si="29"/>
        <v>0</v>
      </c>
      <c r="BL173" s="14" t="s">
        <v>92</v>
      </c>
      <c r="BM173" s="153" t="s">
        <v>287</v>
      </c>
    </row>
    <row r="174" spans="1:65" s="2" customFormat="1" ht="24.2" customHeight="1">
      <c r="A174" s="29"/>
      <c r="B174" s="141"/>
      <c r="C174" s="142" t="s">
        <v>288</v>
      </c>
      <c r="D174" s="142" t="s">
        <v>136</v>
      </c>
      <c r="E174" s="143" t="s">
        <v>289</v>
      </c>
      <c r="F174" s="144" t="s">
        <v>290</v>
      </c>
      <c r="G174" s="145" t="s">
        <v>278</v>
      </c>
      <c r="H174" s="146">
        <v>202.065</v>
      </c>
      <c r="I174" s="147"/>
      <c r="J174" s="146">
        <f t="shared" si="20"/>
        <v>0</v>
      </c>
      <c r="K174" s="148"/>
      <c r="L174" s="30"/>
      <c r="M174" s="149" t="s">
        <v>1</v>
      </c>
      <c r="N174" s="150" t="s">
        <v>43</v>
      </c>
      <c r="O174" s="55"/>
      <c r="P174" s="151">
        <f t="shared" si="21"/>
        <v>0</v>
      </c>
      <c r="Q174" s="151">
        <v>0</v>
      </c>
      <c r="R174" s="151">
        <f t="shared" si="22"/>
        <v>0</v>
      </c>
      <c r="S174" s="151">
        <v>0</v>
      </c>
      <c r="T174" s="152">
        <f t="shared" si="2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53" t="s">
        <v>92</v>
      </c>
      <c r="AT174" s="153" t="s">
        <v>136</v>
      </c>
      <c r="AU174" s="153" t="s">
        <v>86</v>
      </c>
      <c r="AY174" s="14" t="s">
        <v>134</v>
      </c>
      <c r="BE174" s="154">
        <f t="shared" si="24"/>
        <v>0</v>
      </c>
      <c r="BF174" s="154">
        <f t="shared" si="25"/>
        <v>0</v>
      </c>
      <c r="BG174" s="154">
        <f t="shared" si="26"/>
        <v>0</v>
      </c>
      <c r="BH174" s="154">
        <f t="shared" si="27"/>
        <v>0</v>
      </c>
      <c r="BI174" s="154">
        <f t="shared" si="28"/>
        <v>0</v>
      </c>
      <c r="BJ174" s="14" t="s">
        <v>86</v>
      </c>
      <c r="BK174" s="155">
        <f t="shared" si="29"/>
        <v>0</v>
      </c>
      <c r="BL174" s="14" t="s">
        <v>92</v>
      </c>
      <c r="BM174" s="153" t="s">
        <v>291</v>
      </c>
    </row>
    <row r="175" spans="1:65" s="2" customFormat="1" ht="24.2" customHeight="1">
      <c r="A175" s="29"/>
      <c r="B175" s="141"/>
      <c r="C175" s="142" t="s">
        <v>292</v>
      </c>
      <c r="D175" s="142" t="s">
        <v>136</v>
      </c>
      <c r="E175" s="143" t="s">
        <v>293</v>
      </c>
      <c r="F175" s="144" t="s">
        <v>294</v>
      </c>
      <c r="G175" s="145" t="s">
        <v>278</v>
      </c>
      <c r="H175" s="146">
        <v>40.412999999999997</v>
      </c>
      <c r="I175" s="147"/>
      <c r="J175" s="146">
        <f t="shared" si="20"/>
        <v>0</v>
      </c>
      <c r="K175" s="148"/>
      <c r="L175" s="30"/>
      <c r="M175" s="149" t="s">
        <v>1</v>
      </c>
      <c r="N175" s="150" t="s">
        <v>43</v>
      </c>
      <c r="O175" s="55"/>
      <c r="P175" s="151">
        <f t="shared" si="21"/>
        <v>0</v>
      </c>
      <c r="Q175" s="151">
        <v>0</v>
      </c>
      <c r="R175" s="151">
        <f t="shared" si="22"/>
        <v>0</v>
      </c>
      <c r="S175" s="151">
        <v>0</v>
      </c>
      <c r="T175" s="152">
        <f t="shared" si="2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3" t="s">
        <v>92</v>
      </c>
      <c r="AT175" s="153" t="s">
        <v>136</v>
      </c>
      <c r="AU175" s="153" t="s">
        <v>86</v>
      </c>
      <c r="AY175" s="14" t="s">
        <v>134</v>
      </c>
      <c r="BE175" s="154">
        <f t="shared" si="24"/>
        <v>0</v>
      </c>
      <c r="BF175" s="154">
        <f t="shared" si="25"/>
        <v>0</v>
      </c>
      <c r="BG175" s="154">
        <f t="shared" si="26"/>
        <v>0</v>
      </c>
      <c r="BH175" s="154">
        <f t="shared" si="27"/>
        <v>0</v>
      </c>
      <c r="BI175" s="154">
        <f t="shared" si="28"/>
        <v>0</v>
      </c>
      <c r="BJ175" s="14" t="s">
        <v>86</v>
      </c>
      <c r="BK175" s="155">
        <f t="shared" si="29"/>
        <v>0</v>
      </c>
      <c r="BL175" s="14" t="s">
        <v>92</v>
      </c>
      <c r="BM175" s="153" t="s">
        <v>295</v>
      </c>
    </row>
    <row r="176" spans="1:65" s="12" customFormat="1" ht="22.9" customHeight="1">
      <c r="B176" s="128"/>
      <c r="D176" s="129" t="s">
        <v>76</v>
      </c>
      <c r="E176" s="139" t="s">
        <v>296</v>
      </c>
      <c r="F176" s="139" t="s">
        <v>297</v>
      </c>
      <c r="I176" s="131"/>
      <c r="J176" s="140">
        <f>BK176</f>
        <v>0</v>
      </c>
      <c r="L176" s="128"/>
      <c r="M176" s="133"/>
      <c r="N176" s="134"/>
      <c r="O176" s="134"/>
      <c r="P176" s="135">
        <f>P177</f>
        <v>0</v>
      </c>
      <c r="Q176" s="134"/>
      <c r="R176" s="135">
        <f>R177</f>
        <v>0</v>
      </c>
      <c r="S176" s="134"/>
      <c r="T176" s="136">
        <f>T177</f>
        <v>0</v>
      </c>
      <c r="AR176" s="129" t="s">
        <v>82</v>
      </c>
      <c r="AT176" s="137" t="s">
        <v>76</v>
      </c>
      <c r="AU176" s="137" t="s">
        <v>82</v>
      </c>
      <c r="AY176" s="129" t="s">
        <v>134</v>
      </c>
      <c r="BK176" s="138">
        <f>BK177</f>
        <v>0</v>
      </c>
    </row>
    <row r="177" spans="1:65" s="2" customFormat="1" ht="24.2" customHeight="1">
      <c r="A177" s="29"/>
      <c r="B177" s="141"/>
      <c r="C177" s="142" t="s">
        <v>298</v>
      </c>
      <c r="D177" s="142" t="s">
        <v>136</v>
      </c>
      <c r="E177" s="143" t="s">
        <v>299</v>
      </c>
      <c r="F177" s="144" t="s">
        <v>300</v>
      </c>
      <c r="G177" s="145" t="s">
        <v>278</v>
      </c>
      <c r="H177" s="146">
        <v>33.082000000000001</v>
      </c>
      <c r="I177" s="147"/>
      <c r="J177" s="146">
        <f>ROUND(I177*H177,3)</f>
        <v>0</v>
      </c>
      <c r="K177" s="148"/>
      <c r="L177" s="30"/>
      <c r="M177" s="149" t="s">
        <v>1</v>
      </c>
      <c r="N177" s="150" t="s">
        <v>43</v>
      </c>
      <c r="O177" s="55"/>
      <c r="P177" s="151">
        <f>O177*H177</f>
        <v>0</v>
      </c>
      <c r="Q177" s="151">
        <v>0</v>
      </c>
      <c r="R177" s="151">
        <f>Q177*H177</f>
        <v>0</v>
      </c>
      <c r="S177" s="151">
        <v>0</v>
      </c>
      <c r="T177" s="152">
        <f>S177*H177</f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53" t="s">
        <v>92</v>
      </c>
      <c r="AT177" s="153" t="s">
        <v>136</v>
      </c>
      <c r="AU177" s="153" t="s">
        <v>86</v>
      </c>
      <c r="AY177" s="14" t="s">
        <v>134</v>
      </c>
      <c r="BE177" s="154">
        <f>IF(N177="základná",J177,0)</f>
        <v>0</v>
      </c>
      <c r="BF177" s="154">
        <f>IF(N177="znížená",J177,0)</f>
        <v>0</v>
      </c>
      <c r="BG177" s="154">
        <f>IF(N177="zákl. prenesená",J177,0)</f>
        <v>0</v>
      </c>
      <c r="BH177" s="154">
        <f>IF(N177="zníž. prenesená",J177,0)</f>
        <v>0</v>
      </c>
      <c r="BI177" s="154">
        <f>IF(N177="nulová",J177,0)</f>
        <v>0</v>
      </c>
      <c r="BJ177" s="14" t="s">
        <v>86</v>
      </c>
      <c r="BK177" s="155">
        <f>ROUND(I177*H177,3)</f>
        <v>0</v>
      </c>
      <c r="BL177" s="14" t="s">
        <v>92</v>
      </c>
      <c r="BM177" s="153" t="s">
        <v>301</v>
      </c>
    </row>
    <row r="178" spans="1:65" s="12" customFormat="1" ht="25.9" customHeight="1">
      <c r="B178" s="128"/>
      <c r="D178" s="129" t="s">
        <v>76</v>
      </c>
      <c r="E178" s="130" t="s">
        <v>302</v>
      </c>
      <c r="F178" s="130" t="s">
        <v>303</v>
      </c>
      <c r="I178" s="131"/>
      <c r="J178" s="132">
        <f>BK178</f>
        <v>0</v>
      </c>
      <c r="L178" s="128"/>
      <c r="M178" s="133"/>
      <c r="N178" s="134"/>
      <c r="O178" s="134"/>
      <c r="P178" s="135">
        <f>P179+P183+P189+P194+P202+P205+P211+P220+P226+P228</f>
        <v>0</v>
      </c>
      <c r="Q178" s="134"/>
      <c r="R178" s="135">
        <f>R179+R183+R189+R194+R202+R205+R211+R220+R226+R228</f>
        <v>8.7771002810999992</v>
      </c>
      <c r="S178" s="134"/>
      <c r="T178" s="136">
        <f>T179+T183+T189+T194+T202+T205+T211+T220+T226+T228</f>
        <v>0.31322305</v>
      </c>
      <c r="AR178" s="129" t="s">
        <v>86</v>
      </c>
      <c r="AT178" s="137" t="s">
        <v>76</v>
      </c>
      <c r="AU178" s="137" t="s">
        <v>77</v>
      </c>
      <c r="AY178" s="129" t="s">
        <v>134</v>
      </c>
      <c r="BK178" s="138">
        <f>BK179+BK183+BK189+BK194+BK202+BK205+BK211+BK220+BK226+BK228</f>
        <v>0</v>
      </c>
    </row>
    <row r="179" spans="1:65" s="12" customFormat="1" ht="22.9" customHeight="1">
      <c r="B179" s="128"/>
      <c r="D179" s="129" t="s">
        <v>76</v>
      </c>
      <c r="E179" s="139" t="s">
        <v>304</v>
      </c>
      <c r="F179" s="139" t="s">
        <v>305</v>
      </c>
      <c r="I179" s="131"/>
      <c r="J179" s="140">
        <f>BK179</f>
        <v>0</v>
      </c>
      <c r="L179" s="128"/>
      <c r="M179" s="133"/>
      <c r="N179" s="134"/>
      <c r="O179" s="134"/>
      <c r="P179" s="135">
        <f>SUM(P180:P182)</f>
        <v>0</v>
      </c>
      <c r="Q179" s="134"/>
      <c r="R179" s="135">
        <f>SUM(R180:R182)</f>
        <v>0.33978559999999997</v>
      </c>
      <c r="S179" s="134"/>
      <c r="T179" s="136">
        <f>SUM(T180:T182)</f>
        <v>0</v>
      </c>
      <c r="AR179" s="129" t="s">
        <v>86</v>
      </c>
      <c r="AT179" s="137" t="s">
        <v>76</v>
      </c>
      <c r="AU179" s="137" t="s">
        <v>82</v>
      </c>
      <c r="AY179" s="129" t="s">
        <v>134</v>
      </c>
      <c r="BK179" s="138">
        <f>SUM(BK180:BK182)</f>
        <v>0</v>
      </c>
    </row>
    <row r="180" spans="1:65" s="2" customFormat="1" ht="24.2" customHeight="1">
      <c r="A180" s="29"/>
      <c r="B180" s="141"/>
      <c r="C180" s="142" t="s">
        <v>306</v>
      </c>
      <c r="D180" s="142" t="s">
        <v>136</v>
      </c>
      <c r="E180" s="143" t="s">
        <v>307</v>
      </c>
      <c r="F180" s="144" t="s">
        <v>308</v>
      </c>
      <c r="G180" s="145" t="s">
        <v>149</v>
      </c>
      <c r="H180" s="146">
        <v>62.32</v>
      </c>
      <c r="I180" s="147"/>
      <c r="J180" s="146">
        <f>ROUND(I180*H180,3)</f>
        <v>0</v>
      </c>
      <c r="K180" s="148"/>
      <c r="L180" s="30"/>
      <c r="M180" s="149" t="s">
        <v>1</v>
      </c>
      <c r="N180" s="150" t="s">
        <v>43</v>
      </c>
      <c r="O180" s="55"/>
      <c r="P180" s="151">
        <f>O180*H180</f>
        <v>0</v>
      </c>
      <c r="Q180" s="151">
        <v>2.0999999999999999E-3</v>
      </c>
      <c r="R180" s="151">
        <f>Q180*H180</f>
        <v>0.13087199999999999</v>
      </c>
      <c r="S180" s="151">
        <v>0</v>
      </c>
      <c r="T180" s="152">
        <f>S180*H180</f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53" t="s">
        <v>197</v>
      </c>
      <c r="AT180" s="153" t="s">
        <v>136</v>
      </c>
      <c r="AU180" s="153" t="s">
        <v>86</v>
      </c>
      <c r="AY180" s="14" t="s">
        <v>134</v>
      </c>
      <c r="BE180" s="154">
        <f>IF(N180="základná",J180,0)</f>
        <v>0</v>
      </c>
      <c r="BF180" s="154">
        <f>IF(N180="znížená",J180,0)</f>
        <v>0</v>
      </c>
      <c r="BG180" s="154">
        <f>IF(N180="zákl. prenesená",J180,0)</f>
        <v>0</v>
      </c>
      <c r="BH180" s="154">
        <f>IF(N180="zníž. prenesená",J180,0)</f>
        <v>0</v>
      </c>
      <c r="BI180" s="154">
        <f>IF(N180="nulová",J180,0)</f>
        <v>0</v>
      </c>
      <c r="BJ180" s="14" t="s">
        <v>86</v>
      </c>
      <c r="BK180" s="155">
        <f>ROUND(I180*H180,3)</f>
        <v>0</v>
      </c>
      <c r="BL180" s="14" t="s">
        <v>197</v>
      </c>
      <c r="BM180" s="153" t="s">
        <v>309</v>
      </c>
    </row>
    <row r="181" spans="1:65" s="2" customFormat="1" ht="24.2" customHeight="1">
      <c r="A181" s="29"/>
      <c r="B181" s="141"/>
      <c r="C181" s="142" t="s">
        <v>310</v>
      </c>
      <c r="D181" s="142" t="s">
        <v>136</v>
      </c>
      <c r="E181" s="143" t="s">
        <v>311</v>
      </c>
      <c r="F181" s="144" t="s">
        <v>312</v>
      </c>
      <c r="G181" s="145" t="s">
        <v>149</v>
      </c>
      <c r="H181" s="146">
        <v>90.831999999999994</v>
      </c>
      <c r="I181" s="147"/>
      <c r="J181" s="146">
        <f>ROUND(I181*H181,3)</f>
        <v>0</v>
      </c>
      <c r="K181" s="148"/>
      <c r="L181" s="30"/>
      <c r="M181" s="149" t="s">
        <v>1</v>
      </c>
      <c r="N181" s="150" t="s">
        <v>43</v>
      </c>
      <c r="O181" s="55"/>
      <c r="P181" s="151">
        <f>O181*H181</f>
        <v>0</v>
      </c>
      <c r="Q181" s="151">
        <v>2.3E-3</v>
      </c>
      <c r="R181" s="151">
        <f>Q181*H181</f>
        <v>0.20891359999999998</v>
      </c>
      <c r="S181" s="151">
        <v>0</v>
      </c>
      <c r="T181" s="152">
        <f>S181*H181</f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53" t="s">
        <v>197</v>
      </c>
      <c r="AT181" s="153" t="s">
        <v>136</v>
      </c>
      <c r="AU181" s="153" t="s">
        <v>86</v>
      </c>
      <c r="AY181" s="14" t="s">
        <v>134</v>
      </c>
      <c r="BE181" s="154">
        <f>IF(N181="základná",J181,0)</f>
        <v>0</v>
      </c>
      <c r="BF181" s="154">
        <f>IF(N181="znížená",J181,0)</f>
        <v>0</v>
      </c>
      <c r="BG181" s="154">
        <f>IF(N181="zákl. prenesená",J181,0)</f>
        <v>0</v>
      </c>
      <c r="BH181" s="154">
        <f>IF(N181="zníž. prenesená",J181,0)</f>
        <v>0</v>
      </c>
      <c r="BI181" s="154">
        <f>IF(N181="nulová",J181,0)</f>
        <v>0</v>
      </c>
      <c r="BJ181" s="14" t="s">
        <v>86</v>
      </c>
      <c r="BK181" s="155">
        <f>ROUND(I181*H181,3)</f>
        <v>0</v>
      </c>
      <c r="BL181" s="14" t="s">
        <v>197</v>
      </c>
      <c r="BM181" s="153" t="s">
        <v>313</v>
      </c>
    </row>
    <row r="182" spans="1:65" s="2" customFormat="1" ht="24.2" customHeight="1">
      <c r="A182" s="29"/>
      <c r="B182" s="141"/>
      <c r="C182" s="142" t="s">
        <v>314</v>
      </c>
      <c r="D182" s="142" t="s">
        <v>136</v>
      </c>
      <c r="E182" s="143" t="s">
        <v>315</v>
      </c>
      <c r="F182" s="144" t="s">
        <v>316</v>
      </c>
      <c r="G182" s="145" t="s">
        <v>317</v>
      </c>
      <c r="H182" s="147"/>
      <c r="I182" s="147"/>
      <c r="J182" s="146">
        <f>ROUND(I182*H182,3)</f>
        <v>0</v>
      </c>
      <c r="K182" s="148"/>
      <c r="L182" s="30"/>
      <c r="M182" s="149" t="s">
        <v>1</v>
      </c>
      <c r="N182" s="150" t="s">
        <v>43</v>
      </c>
      <c r="O182" s="55"/>
      <c r="P182" s="151">
        <f>O182*H182</f>
        <v>0</v>
      </c>
      <c r="Q182" s="151">
        <v>0</v>
      </c>
      <c r="R182" s="151">
        <f>Q182*H182</f>
        <v>0</v>
      </c>
      <c r="S182" s="151">
        <v>0</v>
      </c>
      <c r="T182" s="152">
        <f>S182*H182</f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53" t="s">
        <v>197</v>
      </c>
      <c r="AT182" s="153" t="s">
        <v>136</v>
      </c>
      <c r="AU182" s="153" t="s">
        <v>86</v>
      </c>
      <c r="AY182" s="14" t="s">
        <v>134</v>
      </c>
      <c r="BE182" s="154">
        <f>IF(N182="základná",J182,0)</f>
        <v>0</v>
      </c>
      <c r="BF182" s="154">
        <f>IF(N182="znížená",J182,0)</f>
        <v>0</v>
      </c>
      <c r="BG182" s="154">
        <f>IF(N182="zákl. prenesená",J182,0)</f>
        <v>0</v>
      </c>
      <c r="BH182" s="154">
        <f>IF(N182="zníž. prenesená",J182,0)</f>
        <v>0</v>
      </c>
      <c r="BI182" s="154">
        <f>IF(N182="nulová",J182,0)</f>
        <v>0</v>
      </c>
      <c r="BJ182" s="14" t="s">
        <v>86</v>
      </c>
      <c r="BK182" s="155">
        <f>ROUND(I182*H182,3)</f>
        <v>0</v>
      </c>
      <c r="BL182" s="14" t="s">
        <v>197</v>
      </c>
      <c r="BM182" s="153" t="s">
        <v>318</v>
      </c>
    </row>
    <row r="183" spans="1:65" s="12" customFormat="1" ht="22.9" customHeight="1">
      <c r="B183" s="128"/>
      <c r="D183" s="129" t="s">
        <v>76</v>
      </c>
      <c r="E183" s="139" t="s">
        <v>319</v>
      </c>
      <c r="F183" s="139" t="s">
        <v>320</v>
      </c>
      <c r="I183" s="131"/>
      <c r="J183" s="140">
        <f>BK183</f>
        <v>0</v>
      </c>
      <c r="L183" s="128"/>
      <c r="M183" s="133"/>
      <c r="N183" s="134"/>
      <c r="O183" s="134"/>
      <c r="P183" s="135">
        <f>SUM(P184:P188)</f>
        <v>0</v>
      </c>
      <c r="Q183" s="134"/>
      <c r="R183" s="135">
        <f>SUM(R184:R188)</f>
        <v>0.12778403999999999</v>
      </c>
      <c r="S183" s="134"/>
      <c r="T183" s="136">
        <f>SUM(T184:T188)</f>
        <v>0</v>
      </c>
      <c r="AR183" s="129" t="s">
        <v>86</v>
      </c>
      <c r="AT183" s="137" t="s">
        <v>76</v>
      </c>
      <c r="AU183" s="137" t="s">
        <v>82</v>
      </c>
      <c r="AY183" s="129" t="s">
        <v>134</v>
      </c>
      <c r="BK183" s="138">
        <f>SUM(BK184:BK188)</f>
        <v>0</v>
      </c>
    </row>
    <row r="184" spans="1:65" s="2" customFormat="1" ht="24.2" customHeight="1">
      <c r="A184" s="29"/>
      <c r="B184" s="141"/>
      <c r="C184" s="142" t="s">
        <v>321</v>
      </c>
      <c r="D184" s="142" t="s">
        <v>136</v>
      </c>
      <c r="E184" s="143" t="s">
        <v>322</v>
      </c>
      <c r="F184" s="144" t="s">
        <v>323</v>
      </c>
      <c r="G184" s="145" t="s">
        <v>149</v>
      </c>
      <c r="H184" s="146">
        <v>6.6</v>
      </c>
      <c r="I184" s="147"/>
      <c r="J184" s="146">
        <f>ROUND(I184*H184,3)</f>
        <v>0</v>
      </c>
      <c r="K184" s="148"/>
      <c r="L184" s="30"/>
      <c r="M184" s="149" t="s">
        <v>1</v>
      </c>
      <c r="N184" s="150" t="s">
        <v>43</v>
      </c>
      <c r="O184" s="55"/>
      <c r="P184" s="151">
        <f>O184*H184</f>
        <v>0</v>
      </c>
      <c r="Q184" s="151">
        <v>1.0829399999999999E-2</v>
      </c>
      <c r="R184" s="151">
        <f>Q184*H184</f>
        <v>7.1474039999999989E-2</v>
      </c>
      <c r="S184" s="151">
        <v>0</v>
      </c>
      <c r="T184" s="152">
        <f>S184*H184</f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53" t="s">
        <v>197</v>
      </c>
      <c r="AT184" s="153" t="s">
        <v>136</v>
      </c>
      <c r="AU184" s="153" t="s">
        <v>86</v>
      </c>
      <c r="AY184" s="14" t="s">
        <v>134</v>
      </c>
      <c r="BE184" s="154">
        <f>IF(N184="základná",J184,0)</f>
        <v>0</v>
      </c>
      <c r="BF184" s="154">
        <f>IF(N184="znížená",J184,0)</f>
        <v>0</v>
      </c>
      <c r="BG184" s="154">
        <f>IF(N184="zákl. prenesená",J184,0)</f>
        <v>0</v>
      </c>
      <c r="BH184" s="154">
        <f>IF(N184="zníž. prenesená",J184,0)</f>
        <v>0</v>
      </c>
      <c r="BI184" s="154">
        <f>IF(N184="nulová",J184,0)</f>
        <v>0</v>
      </c>
      <c r="BJ184" s="14" t="s">
        <v>86</v>
      </c>
      <c r="BK184" s="155">
        <f>ROUND(I184*H184,3)</f>
        <v>0</v>
      </c>
      <c r="BL184" s="14" t="s">
        <v>197</v>
      </c>
      <c r="BM184" s="153" t="s">
        <v>324</v>
      </c>
    </row>
    <row r="185" spans="1:65" s="2" customFormat="1" ht="24.2" customHeight="1">
      <c r="A185" s="29"/>
      <c r="B185" s="141"/>
      <c r="C185" s="142" t="s">
        <v>325</v>
      </c>
      <c r="D185" s="142" t="s">
        <v>136</v>
      </c>
      <c r="E185" s="143" t="s">
        <v>326</v>
      </c>
      <c r="F185" s="144" t="s">
        <v>327</v>
      </c>
      <c r="G185" s="145" t="s">
        <v>253</v>
      </c>
      <c r="H185" s="146">
        <v>7.2</v>
      </c>
      <c r="I185" s="147"/>
      <c r="J185" s="146">
        <f>ROUND(I185*H185,3)</f>
        <v>0</v>
      </c>
      <c r="K185" s="148"/>
      <c r="L185" s="30"/>
      <c r="M185" s="149" t="s">
        <v>1</v>
      </c>
      <c r="N185" s="150" t="s">
        <v>43</v>
      </c>
      <c r="O185" s="55"/>
      <c r="P185" s="151">
        <f>O185*H185</f>
        <v>0</v>
      </c>
      <c r="Q185" s="151">
        <v>0</v>
      </c>
      <c r="R185" s="151">
        <f>Q185*H185</f>
        <v>0</v>
      </c>
      <c r="S185" s="151">
        <v>0</v>
      </c>
      <c r="T185" s="152">
        <f>S185*H185</f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53" t="s">
        <v>197</v>
      </c>
      <c r="AT185" s="153" t="s">
        <v>136</v>
      </c>
      <c r="AU185" s="153" t="s">
        <v>86</v>
      </c>
      <c r="AY185" s="14" t="s">
        <v>134</v>
      </c>
      <c r="BE185" s="154">
        <f>IF(N185="základná",J185,0)</f>
        <v>0</v>
      </c>
      <c r="BF185" s="154">
        <f>IF(N185="znížená",J185,0)</f>
        <v>0</v>
      </c>
      <c r="BG185" s="154">
        <f>IF(N185="zákl. prenesená",J185,0)</f>
        <v>0</v>
      </c>
      <c r="BH185" s="154">
        <f>IF(N185="zníž. prenesená",J185,0)</f>
        <v>0</v>
      </c>
      <c r="BI185" s="154">
        <f>IF(N185="nulová",J185,0)</f>
        <v>0</v>
      </c>
      <c r="BJ185" s="14" t="s">
        <v>86</v>
      </c>
      <c r="BK185" s="155">
        <f>ROUND(I185*H185,3)</f>
        <v>0</v>
      </c>
      <c r="BL185" s="14" t="s">
        <v>197</v>
      </c>
      <c r="BM185" s="153" t="s">
        <v>328</v>
      </c>
    </row>
    <row r="186" spans="1:65" s="2" customFormat="1" ht="14.45" customHeight="1">
      <c r="A186" s="29"/>
      <c r="B186" s="141"/>
      <c r="C186" s="156" t="s">
        <v>329</v>
      </c>
      <c r="D186" s="156" t="s">
        <v>193</v>
      </c>
      <c r="E186" s="157" t="s">
        <v>330</v>
      </c>
      <c r="F186" s="158" t="s">
        <v>331</v>
      </c>
      <c r="G186" s="159" t="s">
        <v>228</v>
      </c>
      <c r="H186" s="160">
        <v>8.1000000000000003E-2</v>
      </c>
      <c r="I186" s="161"/>
      <c r="J186" s="160">
        <f>ROUND(I186*H186,3)</f>
        <v>0</v>
      </c>
      <c r="K186" s="162"/>
      <c r="L186" s="163"/>
      <c r="M186" s="164" t="s">
        <v>1</v>
      </c>
      <c r="N186" s="165" t="s">
        <v>43</v>
      </c>
      <c r="O186" s="55"/>
      <c r="P186" s="151">
        <f>O186*H186</f>
        <v>0</v>
      </c>
      <c r="Q186" s="151">
        <v>0.55000000000000004</v>
      </c>
      <c r="R186" s="151">
        <f>Q186*H186</f>
        <v>4.4550000000000006E-2</v>
      </c>
      <c r="S186" s="151">
        <v>0</v>
      </c>
      <c r="T186" s="152">
        <f>S186*H186</f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53" t="s">
        <v>263</v>
      </c>
      <c r="AT186" s="153" t="s">
        <v>193</v>
      </c>
      <c r="AU186" s="153" t="s">
        <v>86</v>
      </c>
      <c r="AY186" s="14" t="s">
        <v>134</v>
      </c>
      <c r="BE186" s="154">
        <f>IF(N186="základná",J186,0)</f>
        <v>0</v>
      </c>
      <c r="BF186" s="154">
        <f>IF(N186="znížená",J186,0)</f>
        <v>0</v>
      </c>
      <c r="BG186" s="154">
        <f>IF(N186="zákl. prenesená",J186,0)</f>
        <v>0</v>
      </c>
      <c r="BH186" s="154">
        <f>IF(N186="zníž. prenesená",J186,0)</f>
        <v>0</v>
      </c>
      <c r="BI186" s="154">
        <f>IF(N186="nulová",J186,0)</f>
        <v>0</v>
      </c>
      <c r="BJ186" s="14" t="s">
        <v>86</v>
      </c>
      <c r="BK186" s="155">
        <f>ROUND(I186*H186,3)</f>
        <v>0</v>
      </c>
      <c r="BL186" s="14" t="s">
        <v>197</v>
      </c>
      <c r="BM186" s="153" t="s">
        <v>332</v>
      </c>
    </row>
    <row r="187" spans="1:65" s="2" customFormat="1" ht="24.2" customHeight="1">
      <c r="A187" s="29"/>
      <c r="B187" s="141"/>
      <c r="C187" s="142" t="s">
        <v>333</v>
      </c>
      <c r="D187" s="142" t="s">
        <v>136</v>
      </c>
      <c r="E187" s="143" t="s">
        <v>334</v>
      </c>
      <c r="F187" s="144" t="s">
        <v>335</v>
      </c>
      <c r="G187" s="145" t="s">
        <v>139</v>
      </c>
      <c r="H187" s="146">
        <v>4</v>
      </c>
      <c r="I187" s="147"/>
      <c r="J187" s="146">
        <f>ROUND(I187*H187,3)</f>
        <v>0</v>
      </c>
      <c r="K187" s="148"/>
      <c r="L187" s="30"/>
      <c r="M187" s="149" t="s">
        <v>1</v>
      </c>
      <c r="N187" s="150" t="s">
        <v>43</v>
      </c>
      <c r="O187" s="55"/>
      <c r="P187" s="151">
        <f>O187*H187</f>
        <v>0</v>
      </c>
      <c r="Q187" s="151">
        <v>2.9399999999999999E-3</v>
      </c>
      <c r="R187" s="151">
        <f>Q187*H187</f>
        <v>1.176E-2</v>
      </c>
      <c r="S187" s="151">
        <v>0</v>
      </c>
      <c r="T187" s="152">
        <f>S187*H187</f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53" t="s">
        <v>197</v>
      </c>
      <c r="AT187" s="153" t="s">
        <v>136</v>
      </c>
      <c r="AU187" s="153" t="s">
        <v>86</v>
      </c>
      <c r="AY187" s="14" t="s">
        <v>134</v>
      </c>
      <c r="BE187" s="154">
        <f>IF(N187="základná",J187,0)</f>
        <v>0</v>
      </c>
      <c r="BF187" s="154">
        <f>IF(N187="znížená",J187,0)</f>
        <v>0</v>
      </c>
      <c r="BG187" s="154">
        <f>IF(N187="zákl. prenesená",J187,0)</f>
        <v>0</v>
      </c>
      <c r="BH187" s="154">
        <f>IF(N187="zníž. prenesená",J187,0)</f>
        <v>0</v>
      </c>
      <c r="BI187" s="154">
        <f>IF(N187="nulová",J187,0)</f>
        <v>0</v>
      </c>
      <c r="BJ187" s="14" t="s">
        <v>86</v>
      </c>
      <c r="BK187" s="155">
        <f>ROUND(I187*H187,3)</f>
        <v>0</v>
      </c>
      <c r="BL187" s="14" t="s">
        <v>197</v>
      </c>
      <c r="BM187" s="153" t="s">
        <v>336</v>
      </c>
    </row>
    <row r="188" spans="1:65" s="2" customFormat="1" ht="24.2" customHeight="1">
      <c r="A188" s="29"/>
      <c r="B188" s="141"/>
      <c r="C188" s="142" t="s">
        <v>337</v>
      </c>
      <c r="D188" s="142" t="s">
        <v>136</v>
      </c>
      <c r="E188" s="143" t="s">
        <v>338</v>
      </c>
      <c r="F188" s="144" t="s">
        <v>339</v>
      </c>
      <c r="G188" s="145" t="s">
        <v>317</v>
      </c>
      <c r="H188" s="147"/>
      <c r="I188" s="147"/>
      <c r="J188" s="146">
        <f>ROUND(I188*H188,3)</f>
        <v>0</v>
      </c>
      <c r="K188" s="148"/>
      <c r="L188" s="30"/>
      <c r="M188" s="149" t="s">
        <v>1</v>
      </c>
      <c r="N188" s="150" t="s">
        <v>43</v>
      </c>
      <c r="O188" s="55"/>
      <c r="P188" s="151">
        <f>O188*H188</f>
        <v>0</v>
      </c>
      <c r="Q188" s="151">
        <v>0</v>
      </c>
      <c r="R188" s="151">
        <f>Q188*H188</f>
        <v>0</v>
      </c>
      <c r="S188" s="151">
        <v>0</v>
      </c>
      <c r="T188" s="152">
        <f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53" t="s">
        <v>197</v>
      </c>
      <c r="AT188" s="153" t="s">
        <v>136</v>
      </c>
      <c r="AU188" s="153" t="s">
        <v>86</v>
      </c>
      <c r="AY188" s="14" t="s">
        <v>134</v>
      </c>
      <c r="BE188" s="154">
        <f>IF(N188="základná",J188,0)</f>
        <v>0</v>
      </c>
      <c r="BF188" s="154">
        <f>IF(N188="znížená",J188,0)</f>
        <v>0</v>
      </c>
      <c r="BG188" s="154">
        <f>IF(N188="zákl. prenesená",J188,0)</f>
        <v>0</v>
      </c>
      <c r="BH188" s="154">
        <f>IF(N188="zníž. prenesená",J188,0)</f>
        <v>0</v>
      </c>
      <c r="BI188" s="154">
        <f>IF(N188="nulová",J188,0)</f>
        <v>0</v>
      </c>
      <c r="BJ188" s="14" t="s">
        <v>86</v>
      </c>
      <c r="BK188" s="155">
        <f>ROUND(I188*H188,3)</f>
        <v>0</v>
      </c>
      <c r="BL188" s="14" t="s">
        <v>197</v>
      </c>
      <c r="BM188" s="153" t="s">
        <v>340</v>
      </c>
    </row>
    <row r="189" spans="1:65" s="12" customFormat="1" ht="22.9" customHeight="1">
      <c r="B189" s="128"/>
      <c r="D189" s="129" t="s">
        <v>76</v>
      </c>
      <c r="E189" s="139" t="s">
        <v>341</v>
      </c>
      <c r="F189" s="139" t="s">
        <v>342</v>
      </c>
      <c r="I189" s="131"/>
      <c r="J189" s="140">
        <f>BK189</f>
        <v>0</v>
      </c>
      <c r="L189" s="128"/>
      <c r="M189" s="133"/>
      <c r="N189" s="134"/>
      <c r="O189" s="134"/>
      <c r="P189" s="135">
        <f>SUM(P190:P193)</f>
        <v>0</v>
      </c>
      <c r="Q189" s="134"/>
      <c r="R189" s="135">
        <f>SUM(R190:R193)</f>
        <v>1.6974254640000002</v>
      </c>
      <c r="S189" s="134"/>
      <c r="T189" s="136">
        <f>SUM(T190:T193)</f>
        <v>0</v>
      </c>
      <c r="AR189" s="129" t="s">
        <v>86</v>
      </c>
      <c r="AT189" s="137" t="s">
        <v>76</v>
      </c>
      <c r="AU189" s="137" t="s">
        <v>82</v>
      </c>
      <c r="AY189" s="129" t="s">
        <v>134</v>
      </c>
      <c r="BK189" s="138">
        <f>SUM(BK190:BK193)</f>
        <v>0</v>
      </c>
    </row>
    <row r="190" spans="1:65" s="2" customFormat="1" ht="24.2" customHeight="1">
      <c r="A190" s="29"/>
      <c r="B190" s="141"/>
      <c r="C190" s="142" t="s">
        <v>343</v>
      </c>
      <c r="D190" s="142" t="s">
        <v>136</v>
      </c>
      <c r="E190" s="143" t="s">
        <v>344</v>
      </c>
      <c r="F190" s="144" t="s">
        <v>345</v>
      </c>
      <c r="G190" s="145" t="s">
        <v>149</v>
      </c>
      <c r="H190" s="146">
        <v>18.600000000000001</v>
      </c>
      <c r="I190" s="147"/>
      <c r="J190" s="146">
        <f>ROUND(I190*H190,3)</f>
        <v>0</v>
      </c>
      <c r="K190" s="148"/>
      <c r="L190" s="30"/>
      <c r="M190" s="149" t="s">
        <v>1</v>
      </c>
      <c r="N190" s="150" t="s">
        <v>43</v>
      </c>
      <c r="O190" s="55"/>
      <c r="P190" s="151">
        <f>O190*H190</f>
        <v>0</v>
      </c>
      <c r="Q190" s="151">
        <v>5.067E-2</v>
      </c>
      <c r="R190" s="151">
        <f>Q190*H190</f>
        <v>0.94246200000000002</v>
      </c>
      <c r="S190" s="151">
        <v>0</v>
      </c>
      <c r="T190" s="152">
        <f>S190*H190</f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53" t="s">
        <v>197</v>
      </c>
      <c r="AT190" s="153" t="s">
        <v>136</v>
      </c>
      <c r="AU190" s="153" t="s">
        <v>86</v>
      </c>
      <c r="AY190" s="14" t="s">
        <v>134</v>
      </c>
      <c r="BE190" s="154">
        <f>IF(N190="základná",J190,0)</f>
        <v>0</v>
      </c>
      <c r="BF190" s="154">
        <f>IF(N190="znížená",J190,0)</f>
        <v>0</v>
      </c>
      <c r="BG190" s="154">
        <f>IF(N190="zákl. prenesená",J190,0)</f>
        <v>0</v>
      </c>
      <c r="BH190" s="154">
        <f>IF(N190="zníž. prenesená",J190,0)</f>
        <v>0</v>
      </c>
      <c r="BI190" s="154">
        <f>IF(N190="nulová",J190,0)</f>
        <v>0</v>
      </c>
      <c r="BJ190" s="14" t="s">
        <v>86</v>
      </c>
      <c r="BK190" s="155">
        <f>ROUND(I190*H190,3)</f>
        <v>0</v>
      </c>
      <c r="BL190" s="14" t="s">
        <v>197</v>
      </c>
      <c r="BM190" s="153" t="s">
        <v>346</v>
      </c>
    </row>
    <row r="191" spans="1:65" s="2" customFormat="1" ht="24.2" customHeight="1">
      <c r="A191" s="29"/>
      <c r="B191" s="141"/>
      <c r="C191" s="142" t="s">
        <v>347</v>
      </c>
      <c r="D191" s="142" t="s">
        <v>136</v>
      </c>
      <c r="E191" s="143" t="s">
        <v>348</v>
      </c>
      <c r="F191" s="144" t="s">
        <v>349</v>
      </c>
      <c r="G191" s="145" t="s">
        <v>149</v>
      </c>
      <c r="H191" s="146">
        <v>10.199999999999999</v>
      </c>
      <c r="I191" s="147"/>
      <c r="J191" s="146">
        <f>ROUND(I191*H191,3)</f>
        <v>0</v>
      </c>
      <c r="K191" s="148"/>
      <c r="L191" s="30"/>
      <c r="M191" s="149" t="s">
        <v>1</v>
      </c>
      <c r="N191" s="150" t="s">
        <v>43</v>
      </c>
      <c r="O191" s="55"/>
      <c r="P191" s="151">
        <f>O191*H191</f>
        <v>0</v>
      </c>
      <c r="Q191" s="151">
        <v>6.3226320000000003E-2</v>
      </c>
      <c r="R191" s="151">
        <f>Q191*H191</f>
        <v>0.64490846400000001</v>
      </c>
      <c r="S191" s="151">
        <v>0</v>
      </c>
      <c r="T191" s="152">
        <f>S191*H191</f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53" t="s">
        <v>197</v>
      </c>
      <c r="AT191" s="153" t="s">
        <v>136</v>
      </c>
      <c r="AU191" s="153" t="s">
        <v>86</v>
      </c>
      <c r="AY191" s="14" t="s">
        <v>134</v>
      </c>
      <c r="BE191" s="154">
        <f>IF(N191="základná",J191,0)</f>
        <v>0</v>
      </c>
      <c r="BF191" s="154">
        <f>IF(N191="znížená",J191,0)</f>
        <v>0</v>
      </c>
      <c r="BG191" s="154">
        <f>IF(N191="zákl. prenesená",J191,0)</f>
        <v>0</v>
      </c>
      <c r="BH191" s="154">
        <f>IF(N191="zníž. prenesená",J191,0)</f>
        <v>0</v>
      </c>
      <c r="BI191" s="154">
        <f>IF(N191="nulová",J191,0)</f>
        <v>0</v>
      </c>
      <c r="BJ191" s="14" t="s">
        <v>86</v>
      </c>
      <c r="BK191" s="155">
        <f>ROUND(I191*H191,3)</f>
        <v>0</v>
      </c>
      <c r="BL191" s="14" t="s">
        <v>197</v>
      </c>
      <c r="BM191" s="153" t="s">
        <v>350</v>
      </c>
    </row>
    <row r="192" spans="1:65" s="2" customFormat="1" ht="24.2" customHeight="1">
      <c r="A192" s="29"/>
      <c r="B192" s="141"/>
      <c r="C192" s="142" t="s">
        <v>351</v>
      </c>
      <c r="D192" s="142" t="s">
        <v>136</v>
      </c>
      <c r="E192" s="143" t="s">
        <v>352</v>
      </c>
      <c r="F192" s="144" t="s">
        <v>353</v>
      </c>
      <c r="G192" s="145" t="s">
        <v>149</v>
      </c>
      <c r="H192" s="146">
        <v>3.3</v>
      </c>
      <c r="I192" s="147"/>
      <c r="J192" s="146">
        <f>ROUND(I192*H192,3)</f>
        <v>0</v>
      </c>
      <c r="K192" s="148"/>
      <c r="L192" s="30"/>
      <c r="M192" s="149" t="s">
        <v>1</v>
      </c>
      <c r="N192" s="150" t="s">
        <v>43</v>
      </c>
      <c r="O192" s="55"/>
      <c r="P192" s="151">
        <f>O192*H192</f>
        <v>0</v>
      </c>
      <c r="Q192" s="151">
        <v>3.3349999999999998E-2</v>
      </c>
      <c r="R192" s="151">
        <f>Q192*H192</f>
        <v>0.11005499999999999</v>
      </c>
      <c r="S192" s="151">
        <v>0</v>
      </c>
      <c r="T192" s="152">
        <f>S192*H192</f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53" t="s">
        <v>197</v>
      </c>
      <c r="AT192" s="153" t="s">
        <v>136</v>
      </c>
      <c r="AU192" s="153" t="s">
        <v>86</v>
      </c>
      <c r="AY192" s="14" t="s">
        <v>134</v>
      </c>
      <c r="BE192" s="154">
        <f>IF(N192="základná",J192,0)</f>
        <v>0</v>
      </c>
      <c r="BF192" s="154">
        <f>IF(N192="znížená",J192,0)</f>
        <v>0</v>
      </c>
      <c r="BG192" s="154">
        <f>IF(N192="zákl. prenesená",J192,0)</f>
        <v>0</v>
      </c>
      <c r="BH192" s="154">
        <f>IF(N192="zníž. prenesená",J192,0)</f>
        <v>0</v>
      </c>
      <c r="BI192" s="154">
        <f>IF(N192="nulová",J192,0)</f>
        <v>0</v>
      </c>
      <c r="BJ192" s="14" t="s">
        <v>86</v>
      </c>
      <c r="BK192" s="155">
        <f>ROUND(I192*H192,3)</f>
        <v>0</v>
      </c>
      <c r="BL192" s="14" t="s">
        <v>197</v>
      </c>
      <c r="BM192" s="153" t="s">
        <v>354</v>
      </c>
    </row>
    <row r="193" spans="1:65" s="2" customFormat="1" ht="14.45" customHeight="1">
      <c r="A193" s="29"/>
      <c r="B193" s="141"/>
      <c r="C193" s="142" t="s">
        <v>355</v>
      </c>
      <c r="D193" s="142" t="s">
        <v>136</v>
      </c>
      <c r="E193" s="143" t="s">
        <v>356</v>
      </c>
      <c r="F193" s="144" t="s">
        <v>357</v>
      </c>
      <c r="G193" s="145" t="s">
        <v>317</v>
      </c>
      <c r="H193" s="147"/>
      <c r="I193" s="147"/>
      <c r="J193" s="146">
        <f>ROUND(I193*H193,3)</f>
        <v>0</v>
      </c>
      <c r="K193" s="148"/>
      <c r="L193" s="30"/>
      <c r="M193" s="149" t="s">
        <v>1</v>
      </c>
      <c r="N193" s="150" t="s">
        <v>43</v>
      </c>
      <c r="O193" s="55"/>
      <c r="P193" s="151">
        <f>O193*H193</f>
        <v>0</v>
      </c>
      <c r="Q193" s="151">
        <v>0</v>
      </c>
      <c r="R193" s="151">
        <f>Q193*H193</f>
        <v>0</v>
      </c>
      <c r="S193" s="151">
        <v>0</v>
      </c>
      <c r="T193" s="152">
        <f>S193*H193</f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53" t="s">
        <v>197</v>
      </c>
      <c r="AT193" s="153" t="s">
        <v>136</v>
      </c>
      <c r="AU193" s="153" t="s">
        <v>86</v>
      </c>
      <c r="AY193" s="14" t="s">
        <v>134</v>
      </c>
      <c r="BE193" s="154">
        <f>IF(N193="základná",J193,0)</f>
        <v>0</v>
      </c>
      <c r="BF193" s="154">
        <f>IF(N193="znížená",J193,0)</f>
        <v>0</v>
      </c>
      <c r="BG193" s="154">
        <f>IF(N193="zákl. prenesená",J193,0)</f>
        <v>0</v>
      </c>
      <c r="BH193" s="154">
        <f>IF(N193="zníž. prenesená",J193,0)</f>
        <v>0</v>
      </c>
      <c r="BI193" s="154">
        <f>IF(N193="nulová",J193,0)</f>
        <v>0</v>
      </c>
      <c r="BJ193" s="14" t="s">
        <v>86</v>
      </c>
      <c r="BK193" s="155">
        <f>ROUND(I193*H193,3)</f>
        <v>0</v>
      </c>
      <c r="BL193" s="14" t="s">
        <v>197</v>
      </c>
      <c r="BM193" s="153" t="s">
        <v>358</v>
      </c>
    </row>
    <row r="194" spans="1:65" s="12" customFormat="1" ht="22.9" customHeight="1">
      <c r="B194" s="128"/>
      <c r="D194" s="129" t="s">
        <v>76</v>
      </c>
      <c r="E194" s="139" t="s">
        <v>359</v>
      </c>
      <c r="F194" s="139" t="s">
        <v>360</v>
      </c>
      <c r="I194" s="131"/>
      <c r="J194" s="140">
        <f>BK194</f>
        <v>0</v>
      </c>
      <c r="L194" s="128"/>
      <c r="M194" s="133"/>
      <c r="N194" s="134"/>
      <c r="O194" s="134"/>
      <c r="P194" s="135">
        <f>SUM(P195:P201)</f>
        <v>0</v>
      </c>
      <c r="Q194" s="134"/>
      <c r="R194" s="135">
        <f>SUM(R195:R201)</f>
        <v>0.46800000000000003</v>
      </c>
      <c r="S194" s="134"/>
      <c r="T194" s="136">
        <f>SUM(T195:T201)</f>
        <v>5.5918049999999997E-2</v>
      </c>
      <c r="AR194" s="129" t="s">
        <v>86</v>
      </c>
      <c r="AT194" s="137" t="s">
        <v>76</v>
      </c>
      <c r="AU194" s="137" t="s">
        <v>82</v>
      </c>
      <c r="AY194" s="129" t="s">
        <v>134</v>
      </c>
      <c r="BK194" s="138">
        <f>SUM(BK195:BK201)</f>
        <v>0</v>
      </c>
    </row>
    <row r="195" spans="1:65" s="2" customFormat="1" ht="14.45" customHeight="1">
      <c r="A195" s="29"/>
      <c r="B195" s="141"/>
      <c r="C195" s="142" t="s">
        <v>361</v>
      </c>
      <c r="D195" s="142" t="s">
        <v>136</v>
      </c>
      <c r="E195" s="143" t="s">
        <v>362</v>
      </c>
      <c r="F195" s="144" t="s">
        <v>363</v>
      </c>
      <c r="G195" s="145" t="s">
        <v>149</v>
      </c>
      <c r="H195" s="146">
        <v>3.2989999999999999</v>
      </c>
      <c r="I195" s="147"/>
      <c r="J195" s="146">
        <f t="shared" ref="J195:J201" si="30">ROUND(I195*H195,3)</f>
        <v>0</v>
      </c>
      <c r="K195" s="148"/>
      <c r="L195" s="30"/>
      <c r="M195" s="149" t="s">
        <v>1</v>
      </c>
      <c r="N195" s="150" t="s">
        <v>43</v>
      </c>
      <c r="O195" s="55"/>
      <c r="P195" s="151">
        <f t="shared" ref="P195:P201" si="31">O195*H195</f>
        <v>0</v>
      </c>
      <c r="Q195" s="151">
        <v>0</v>
      </c>
      <c r="R195" s="151">
        <f t="shared" ref="R195:R201" si="32">Q195*H195</f>
        <v>0</v>
      </c>
      <c r="S195" s="151">
        <v>1.695E-2</v>
      </c>
      <c r="T195" s="152">
        <f t="shared" ref="T195:T201" si="33">S195*H195</f>
        <v>5.5918049999999997E-2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53" t="s">
        <v>197</v>
      </c>
      <c r="AT195" s="153" t="s">
        <v>136</v>
      </c>
      <c r="AU195" s="153" t="s">
        <v>86</v>
      </c>
      <c r="AY195" s="14" t="s">
        <v>134</v>
      </c>
      <c r="BE195" s="154">
        <f t="shared" ref="BE195:BE201" si="34">IF(N195="základná",J195,0)</f>
        <v>0</v>
      </c>
      <c r="BF195" s="154">
        <f t="shared" ref="BF195:BF201" si="35">IF(N195="znížená",J195,0)</f>
        <v>0</v>
      </c>
      <c r="BG195" s="154">
        <f t="shared" ref="BG195:BG201" si="36">IF(N195="zákl. prenesená",J195,0)</f>
        <v>0</v>
      </c>
      <c r="BH195" s="154">
        <f t="shared" ref="BH195:BH201" si="37">IF(N195="zníž. prenesená",J195,0)</f>
        <v>0</v>
      </c>
      <c r="BI195" s="154">
        <f t="shared" ref="BI195:BI201" si="38">IF(N195="nulová",J195,0)</f>
        <v>0</v>
      </c>
      <c r="BJ195" s="14" t="s">
        <v>86</v>
      </c>
      <c r="BK195" s="155">
        <f t="shared" ref="BK195:BK201" si="39">ROUND(I195*H195,3)</f>
        <v>0</v>
      </c>
      <c r="BL195" s="14" t="s">
        <v>197</v>
      </c>
      <c r="BM195" s="153" t="s">
        <v>364</v>
      </c>
    </row>
    <row r="196" spans="1:65" s="2" customFormat="1" ht="37.9" customHeight="1">
      <c r="A196" s="29"/>
      <c r="B196" s="141"/>
      <c r="C196" s="142" t="s">
        <v>365</v>
      </c>
      <c r="D196" s="142" t="s">
        <v>136</v>
      </c>
      <c r="E196" s="143" t="s">
        <v>366</v>
      </c>
      <c r="F196" s="144" t="s">
        <v>367</v>
      </c>
      <c r="G196" s="145" t="s">
        <v>139</v>
      </c>
      <c r="H196" s="146">
        <v>18</v>
      </c>
      <c r="I196" s="147"/>
      <c r="J196" s="146">
        <f t="shared" si="30"/>
        <v>0</v>
      </c>
      <c r="K196" s="148"/>
      <c r="L196" s="30"/>
      <c r="M196" s="149" t="s">
        <v>1</v>
      </c>
      <c r="N196" s="150" t="s">
        <v>43</v>
      </c>
      <c r="O196" s="55"/>
      <c r="P196" s="151">
        <f t="shared" si="31"/>
        <v>0</v>
      </c>
      <c r="Q196" s="151">
        <v>0</v>
      </c>
      <c r="R196" s="151">
        <f t="shared" si="32"/>
        <v>0</v>
      </c>
      <c r="S196" s="151">
        <v>0</v>
      </c>
      <c r="T196" s="152">
        <f t="shared" si="3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53" t="s">
        <v>197</v>
      </c>
      <c r="AT196" s="153" t="s">
        <v>136</v>
      </c>
      <c r="AU196" s="153" t="s">
        <v>86</v>
      </c>
      <c r="AY196" s="14" t="s">
        <v>134</v>
      </c>
      <c r="BE196" s="154">
        <f t="shared" si="34"/>
        <v>0</v>
      </c>
      <c r="BF196" s="154">
        <f t="shared" si="35"/>
        <v>0</v>
      </c>
      <c r="BG196" s="154">
        <f t="shared" si="36"/>
        <v>0</v>
      </c>
      <c r="BH196" s="154">
        <f t="shared" si="37"/>
        <v>0</v>
      </c>
      <c r="BI196" s="154">
        <f t="shared" si="38"/>
        <v>0</v>
      </c>
      <c r="BJ196" s="14" t="s">
        <v>86</v>
      </c>
      <c r="BK196" s="155">
        <f t="shared" si="39"/>
        <v>0</v>
      </c>
      <c r="BL196" s="14" t="s">
        <v>197</v>
      </c>
      <c r="BM196" s="153" t="s">
        <v>368</v>
      </c>
    </row>
    <row r="197" spans="1:65" s="2" customFormat="1" ht="24.2" customHeight="1">
      <c r="A197" s="29"/>
      <c r="B197" s="141"/>
      <c r="C197" s="156" t="s">
        <v>369</v>
      </c>
      <c r="D197" s="156" t="s">
        <v>193</v>
      </c>
      <c r="E197" s="157" t="s">
        <v>370</v>
      </c>
      <c r="F197" s="158" t="s">
        <v>371</v>
      </c>
      <c r="G197" s="159" t="s">
        <v>139</v>
      </c>
      <c r="H197" s="160">
        <v>18</v>
      </c>
      <c r="I197" s="161"/>
      <c r="J197" s="160">
        <f t="shared" si="30"/>
        <v>0</v>
      </c>
      <c r="K197" s="162"/>
      <c r="L197" s="163"/>
      <c r="M197" s="164" t="s">
        <v>1</v>
      </c>
      <c r="N197" s="165" t="s">
        <v>43</v>
      </c>
      <c r="O197" s="55"/>
      <c r="P197" s="151">
        <f t="shared" si="31"/>
        <v>0</v>
      </c>
      <c r="Q197" s="151">
        <v>1E-3</v>
      </c>
      <c r="R197" s="151">
        <f t="shared" si="32"/>
        <v>1.8000000000000002E-2</v>
      </c>
      <c r="S197" s="151">
        <v>0</v>
      </c>
      <c r="T197" s="152">
        <f t="shared" si="3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53" t="s">
        <v>263</v>
      </c>
      <c r="AT197" s="153" t="s">
        <v>193</v>
      </c>
      <c r="AU197" s="153" t="s">
        <v>86</v>
      </c>
      <c r="AY197" s="14" t="s">
        <v>134</v>
      </c>
      <c r="BE197" s="154">
        <f t="shared" si="34"/>
        <v>0</v>
      </c>
      <c r="BF197" s="154">
        <f t="shared" si="35"/>
        <v>0</v>
      </c>
      <c r="BG197" s="154">
        <f t="shared" si="36"/>
        <v>0</v>
      </c>
      <c r="BH197" s="154">
        <f t="shared" si="37"/>
        <v>0</v>
      </c>
      <c r="BI197" s="154">
        <f t="shared" si="38"/>
        <v>0</v>
      </c>
      <c r="BJ197" s="14" t="s">
        <v>86</v>
      </c>
      <c r="BK197" s="155">
        <f t="shared" si="39"/>
        <v>0</v>
      </c>
      <c r="BL197" s="14" t="s">
        <v>197</v>
      </c>
      <c r="BM197" s="153" t="s">
        <v>372</v>
      </c>
    </row>
    <row r="198" spans="1:65" s="2" customFormat="1" ht="24.2" customHeight="1">
      <c r="A198" s="29"/>
      <c r="B198" s="141"/>
      <c r="C198" s="156" t="s">
        <v>373</v>
      </c>
      <c r="D198" s="156" t="s">
        <v>193</v>
      </c>
      <c r="E198" s="157" t="s">
        <v>374</v>
      </c>
      <c r="F198" s="158" t="s">
        <v>375</v>
      </c>
      <c r="G198" s="159" t="s">
        <v>139</v>
      </c>
      <c r="H198" s="160">
        <v>18</v>
      </c>
      <c r="I198" s="161"/>
      <c r="J198" s="160">
        <f t="shared" si="30"/>
        <v>0</v>
      </c>
      <c r="K198" s="162"/>
      <c r="L198" s="163"/>
      <c r="M198" s="164" t="s">
        <v>1</v>
      </c>
      <c r="N198" s="165" t="s">
        <v>43</v>
      </c>
      <c r="O198" s="55"/>
      <c r="P198" s="151">
        <f t="shared" si="31"/>
        <v>0</v>
      </c>
      <c r="Q198" s="151">
        <v>2.5000000000000001E-2</v>
      </c>
      <c r="R198" s="151">
        <f t="shared" si="32"/>
        <v>0.45</v>
      </c>
      <c r="S198" s="151">
        <v>0</v>
      </c>
      <c r="T198" s="152">
        <f t="shared" si="3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53" t="s">
        <v>263</v>
      </c>
      <c r="AT198" s="153" t="s">
        <v>193</v>
      </c>
      <c r="AU198" s="153" t="s">
        <v>86</v>
      </c>
      <c r="AY198" s="14" t="s">
        <v>134</v>
      </c>
      <c r="BE198" s="154">
        <f t="shared" si="34"/>
        <v>0</v>
      </c>
      <c r="BF198" s="154">
        <f t="shared" si="35"/>
        <v>0</v>
      </c>
      <c r="BG198" s="154">
        <f t="shared" si="36"/>
        <v>0</v>
      </c>
      <c r="BH198" s="154">
        <f t="shared" si="37"/>
        <v>0</v>
      </c>
      <c r="BI198" s="154">
        <f t="shared" si="38"/>
        <v>0</v>
      </c>
      <c r="BJ198" s="14" t="s">
        <v>86</v>
      </c>
      <c r="BK198" s="155">
        <f t="shared" si="39"/>
        <v>0</v>
      </c>
      <c r="BL198" s="14" t="s">
        <v>197</v>
      </c>
      <c r="BM198" s="153" t="s">
        <v>376</v>
      </c>
    </row>
    <row r="199" spans="1:65" s="2" customFormat="1" ht="14.45" customHeight="1">
      <c r="A199" s="29"/>
      <c r="B199" s="141"/>
      <c r="C199" s="142" t="s">
        <v>377</v>
      </c>
      <c r="D199" s="142" t="s">
        <v>136</v>
      </c>
      <c r="E199" s="143" t="s">
        <v>378</v>
      </c>
      <c r="F199" s="144" t="s">
        <v>379</v>
      </c>
      <c r="G199" s="145" t="s">
        <v>139</v>
      </c>
      <c r="H199" s="146">
        <v>1</v>
      </c>
      <c r="I199" s="147"/>
      <c r="J199" s="146">
        <f t="shared" si="30"/>
        <v>0</v>
      </c>
      <c r="K199" s="148"/>
      <c r="L199" s="30"/>
      <c r="M199" s="149" t="s">
        <v>1</v>
      </c>
      <c r="N199" s="150" t="s">
        <v>43</v>
      </c>
      <c r="O199" s="55"/>
      <c r="P199" s="151">
        <f t="shared" si="31"/>
        <v>0</v>
      </c>
      <c r="Q199" s="151">
        <v>0</v>
      </c>
      <c r="R199" s="151">
        <f t="shared" si="32"/>
        <v>0</v>
      </c>
      <c r="S199" s="151">
        <v>0</v>
      </c>
      <c r="T199" s="152">
        <f t="shared" si="3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53" t="s">
        <v>197</v>
      </c>
      <c r="AT199" s="153" t="s">
        <v>136</v>
      </c>
      <c r="AU199" s="153" t="s">
        <v>86</v>
      </c>
      <c r="AY199" s="14" t="s">
        <v>134</v>
      </c>
      <c r="BE199" s="154">
        <f t="shared" si="34"/>
        <v>0</v>
      </c>
      <c r="BF199" s="154">
        <f t="shared" si="35"/>
        <v>0</v>
      </c>
      <c r="BG199" s="154">
        <f t="shared" si="36"/>
        <v>0</v>
      </c>
      <c r="BH199" s="154">
        <f t="shared" si="37"/>
        <v>0</v>
      </c>
      <c r="BI199" s="154">
        <f t="shared" si="38"/>
        <v>0</v>
      </c>
      <c r="BJ199" s="14" t="s">
        <v>86</v>
      </c>
      <c r="BK199" s="155">
        <f t="shared" si="39"/>
        <v>0</v>
      </c>
      <c r="BL199" s="14" t="s">
        <v>197</v>
      </c>
      <c r="BM199" s="153" t="s">
        <v>380</v>
      </c>
    </row>
    <row r="200" spans="1:65" s="2" customFormat="1" ht="24.2" customHeight="1">
      <c r="A200" s="29"/>
      <c r="B200" s="141"/>
      <c r="C200" s="142" t="s">
        <v>381</v>
      </c>
      <c r="D200" s="142" t="s">
        <v>136</v>
      </c>
      <c r="E200" s="143" t="s">
        <v>382</v>
      </c>
      <c r="F200" s="144" t="s">
        <v>383</v>
      </c>
      <c r="G200" s="145" t="s">
        <v>139</v>
      </c>
      <c r="H200" s="146">
        <v>1</v>
      </c>
      <c r="I200" s="147"/>
      <c r="J200" s="146">
        <f t="shared" si="30"/>
        <v>0</v>
      </c>
      <c r="K200" s="148"/>
      <c r="L200" s="30"/>
      <c r="M200" s="149" t="s">
        <v>1</v>
      </c>
      <c r="N200" s="150" t="s">
        <v>43</v>
      </c>
      <c r="O200" s="55"/>
      <c r="P200" s="151">
        <f t="shared" si="31"/>
        <v>0</v>
      </c>
      <c r="Q200" s="151">
        <v>0</v>
      </c>
      <c r="R200" s="151">
        <f t="shared" si="32"/>
        <v>0</v>
      </c>
      <c r="S200" s="151">
        <v>0</v>
      </c>
      <c r="T200" s="152">
        <f t="shared" si="3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53" t="s">
        <v>197</v>
      </c>
      <c r="AT200" s="153" t="s">
        <v>136</v>
      </c>
      <c r="AU200" s="153" t="s">
        <v>86</v>
      </c>
      <c r="AY200" s="14" t="s">
        <v>134</v>
      </c>
      <c r="BE200" s="154">
        <f t="shared" si="34"/>
        <v>0</v>
      </c>
      <c r="BF200" s="154">
        <f t="shared" si="35"/>
        <v>0</v>
      </c>
      <c r="BG200" s="154">
        <f t="shared" si="36"/>
        <v>0</v>
      </c>
      <c r="BH200" s="154">
        <f t="shared" si="37"/>
        <v>0</v>
      </c>
      <c r="BI200" s="154">
        <f t="shared" si="38"/>
        <v>0</v>
      </c>
      <c r="BJ200" s="14" t="s">
        <v>86</v>
      </c>
      <c r="BK200" s="155">
        <f t="shared" si="39"/>
        <v>0</v>
      </c>
      <c r="BL200" s="14" t="s">
        <v>197</v>
      </c>
      <c r="BM200" s="153" t="s">
        <v>384</v>
      </c>
    </row>
    <row r="201" spans="1:65" s="2" customFormat="1" ht="24.2" customHeight="1">
      <c r="A201" s="29"/>
      <c r="B201" s="141"/>
      <c r="C201" s="142" t="s">
        <v>385</v>
      </c>
      <c r="D201" s="142" t="s">
        <v>136</v>
      </c>
      <c r="E201" s="143" t="s">
        <v>386</v>
      </c>
      <c r="F201" s="144" t="s">
        <v>387</v>
      </c>
      <c r="G201" s="145" t="s">
        <v>317</v>
      </c>
      <c r="H201" s="147"/>
      <c r="I201" s="147"/>
      <c r="J201" s="146">
        <f t="shared" si="30"/>
        <v>0</v>
      </c>
      <c r="K201" s="148"/>
      <c r="L201" s="30"/>
      <c r="M201" s="149" t="s">
        <v>1</v>
      </c>
      <c r="N201" s="150" t="s">
        <v>43</v>
      </c>
      <c r="O201" s="55"/>
      <c r="P201" s="151">
        <f t="shared" si="31"/>
        <v>0</v>
      </c>
      <c r="Q201" s="151">
        <v>0</v>
      </c>
      <c r="R201" s="151">
        <f t="shared" si="32"/>
        <v>0</v>
      </c>
      <c r="S201" s="151">
        <v>0</v>
      </c>
      <c r="T201" s="152">
        <f t="shared" si="3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53" t="s">
        <v>197</v>
      </c>
      <c r="AT201" s="153" t="s">
        <v>136</v>
      </c>
      <c r="AU201" s="153" t="s">
        <v>86</v>
      </c>
      <c r="AY201" s="14" t="s">
        <v>134</v>
      </c>
      <c r="BE201" s="154">
        <f t="shared" si="34"/>
        <v>0</v>
      </c>
      <c r="BF201" s="154">
        <f t="shared" si="35"/>
        <v>0</v>
      </c>
      <c r="BG201" s="154">
        <f t="shared" si="36"/>
        <v>0</v>
      </c>
      <c r="BH201" s="154">
        <f t="shared" si="37"/>
        <v>0</v>
      </c>
      <c r="BI201" s="154">
        <f t="shared" si="38"/>
        <v>0</v>
      </c>
      <c r="BJ201" s="14" t="s">
        <v>86</v>
      </c>
      <c r="BK201" s="155">
        <f t="shared" si="39"/>
        <v>0</v>
      </c>
      <c r="BL201" s="14" t="s">
        <v>197</v>
      </c>
      <c r="BM201" s="153" t="s">
        <v>388</v>
      </c>
    </row>
    <row r="202" spans="1:65" s="12" customFormat="1" ht="22.9" customHeight="1">
      <c r="B202" s="128"/>
      <c r="D202" s="129" t="s">
        <v>76</v>
      </c>
      <c r="E202" s="139" t="s">
        <v>389</v>
      </c>
      <c r="F202" s="139" t="s">
        <v>390</v>
      </c>
      <c r="I202" s="131"/>
      <c r="J202" s="140">
        <f>BK202</f>
        <v>0</v>
      </c>
      <c r="L202" s="128"/>
      <c r="M202" s="133"/>
      <c r="N202" s="134"/>
      <c r="O202" s="134"/>
      <c r="P202" s="135">
        <f>SUM(P203:P204)</f>
        <v>0</v>
      </c>
      <c r="Q202" s="134"/>
      <c r="R202" s="135">
        <f>SUM(R203:R204)</f>
        <v>5.0000000000000002E-5</v>
      </c>
      <c r="S202" s="134"/>
      <c r="T202" s="136">
        <f>SUM(T203:T204)</f>
        <v>0</v>
      </c>
      <c r="AR202" s="129" t="s">
        <v>86</v>
      </c>
      <c r="AT202" s="137" t="s">
        <v>76</v>
      </c>
      <c r="AU202" s="137" t="s">
        <v>82</v>
      </c>
      <c r="AY202" s="129" t="s">
        <v>134</v>
      </c>
      <c r="BK202" s="138">
        <f>SUM(BK203:BK204)</f>
        <v>0</v>
      </c>
    </row>
    <row r="203" spans="1:65" s="2" customFormat="1" ht="14.45" customHeight="1">
      <c r="A203" s="29"/>
      <c r="B203" s="141"/>
      <c r="C203" s="142" t="s">
        <v>391</v>
      </c>
      <c r="D203" s="142" t="s">
        <v>136</v>
      </c>
      <c r="E203" s="143" t="s">
        <v>392</v>
      </c>
      <c r="F203" s="144" t="s">
        <v>393</v>
      </c>
      <c r="G203" s="145" t="s">
        <v>139</v>
      </c>
      <c r="H203" s="146">
        <v>1</v>
      </c>
      <c r="I203" s="147"/>
      <c r="J203" s="146">
        <f>ROUND(I203*H203,3)</f>
        <v>0</v>
      </c>
      <c r="K203" s="148"/>
      <c r="L203" s="30"/>
      <c r="M203" s="149" t="s">
        <v>1</v>
      </c>
      <c r="N203" s="150" t="s">
        <v>43</v>
      </c>
      <c r="O203" s="55"/>
      <c r="P203" s="151">
        <f>O203*H203</f>
        <v>0</v>
      </c>
      <c r="Q203" s="151">
        <v>5.0000000000000002E-5</v>
      </c>
      <c r="R203" s="151">
        <f>Q203*H203</f>
        <v>5.0000000000000002E-5</v>
      </c>
      <c r="S203" s="151">
        <v>0</v>
      </c>
      <c r="T203" s="152">
        <f>S203*H203</f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53" t="s">
        <v>197</v>
      </c>
      <c r="AT203" s="153" t="s">
        <v>136</v>
      </c>
      <c r="AU203" s="153" t="s">
        <v>86</v>
      </c>
      <c r="AY203" s="14" t="s">
        <v>134</v>
      </c>
      <c r="BE203" s="154">
        <f>IF(N203="základná",J203,0)</f>
        <v>0</v>
      </c>
      <c r="BF203" s="154">
        <f>IF(N203="znížená",J203,0)</f>
        <v>0</v>
      </c>
      <c r="BG203" s="154">
        <f>IF(N203="zákl. prenesená",J203,0)</f>
        <v>0</v>
      </c>
      <c r="BH203" s="154">
        <f>IF(N203="zníž. prenesená",J203,0)</f>
        <v>0</v>
      </c>
      <c r="BI203" s="154">
        <f>IF(N203="nulová",J203,0)</f>
        <v>0</v>
      </c>
      <c r="BJ203" s="14" t="s">
        <v>86</v>
      </c>
      <c r="BK203" s="155">
        <f>ROUND(I203*H203,3)</f>
        <v>0</v>
      </c>
      <c r="BL203" s="14" t="s">
        <v>197</v>
      </c>
      <c r="BM203" s="153" t="s">
        <v>394</v>
      </c>
    </row>
    <row r="204" spans="1:65" s="2" customFormat="1" ht="24.2" customHeight="1">
      <c r="A204" s="29"/>
      <c r="B204" s="141"/>
      <c r="C204" s="142" t="s">
        <v>395</v>
      </c>
      <c r="D204" s="142" t="s">
        <v>136</v>
      </c>
      <c r="E204" s="143" t="s">
        <v>396</v>
      </c>
      <c r="F204" s="144" t="s">
        <v>397</v>
      </c>
      <c r="G204" s="145" t="s">
        <v>317</v>
      </c>
      <c r="H204" s="147"/>
      <c r="I204" s="147"/>
      <c r="J204" s="146">
        <f>ROUND(I204*H204,3)</f>
        <v>0</v>
      </c>
      <c r="K204" s="148"/>
      <c r="L204" s="30"/>
      <c r="M204" s="149" t="s">
        <v>1</v>
      </c>
      <c r="N204" s="150" t="s">
        <v>43</v>
      </c>
      <c r="O204" s="55"/>
      <c r="P204" s="151">
        <f>O204*H204</f>
        <v>0</v>
      </c>
      <c r="Q204" s="151">
        <v>0</v>
      </c>
      <c r="R204" s="151">
        <f>Q204*H204</f>
        <v>0</v>
      </c>
      <c r="S204" s="151">
        <v>0</v>
      </c>
      <c r="T204" s="152">
        <f>S204*H204</f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53" t="s">
        <v>197</v>
      </c>
      <c r="AT204" s="153" t="s">
        <v>136</v>
      </c>
      <c r="AU204" s="153" t="s">
        <v>86</v>
      </c>
      <c r="AY204" s="14" t="s">
        <v>134</v>
      </c>
      <c r="BE204" s="154">
        <f>IF(N204="základná",J204,0)</f>
        <v>0</v>
      </c>
      <c r="BF204" s="154">
        <f>IF(N204="znížená",J204,0)</f>
        <v>0</v>
      </c>
      <c r="BG204" s="154">
        <f>IF(N204="zákl. prenesená",J204,0)</f>
        <v>0</v>
      </c>
      <c r="BH204" s="154">
        <f>IF(N204="zníž. prenesená",J204,0)</f>
        <v>0</v>
      </c>
      <c r="BI204" s="154">
        <f>IF(N204="nulová",J204,0)</f>
        <v>0</v>
      </c>
      <c r="BJ204" s="14" t="s">
        <v>86</v>
      </c>
      <c r="BK204" s="155">
        <f>ROUND(I204*H204,3)</f>
        <v>0</v>
      </c>
      <c r="BL204" s="14" t="s">
        <v>197</v>
      </c>
      <c r="BM204" s="153" t="s">
        <v>398</v>
      </c>
    </row>
    <row r="205" spans="1:65" s="12" customFormat="1" ht="22.9" customHeight="1">
      <c r="B205" s="128"/>
      <c r="D205" s="129" t="s">
        <v>76</v>
      </c>
      <c r="E205" s="139" t="s">
        <v>399</v>
      </c>
      <c r="F205" s="139" t="s">
        <v>400</v>
      </c>
      <c r="I205" s="131"/>
      <c r="J205" s="140">
        <f>BK205</f>
        <v>0</v>
      </c>
      <c r="L205" s="128"/>
      <c r="M205" s="133"/>
      <c r="N205" s="134"/>
      <c r="O205" s="134"/>
      <c r="P205" s="135">
        <f>SUM(P206:P210)</f>
        <v>0</v>
      </c>
      <c r="Q205" s="134"/>
      <c r="R205" s="135">
        <f>SUM(R206:R210)</f>
        <v>2.1746079855000002</v>
      </c>
      <c r="S205" s="134"/>
      <c r="T205" s="136">
        <f>SUM(T206:T210)</f>
        <v>0</v>
      </c>
      <c r="AR205" s="129" t="s">
        <v>86</v>
      </c>
      <c r="AT205" s="137" t="s">
        <v>76</v>
      </c>
      <c r="AU205" s="137" t="s">
        <v>82</v>
      </c>
      <c r="AY205" s="129" t="s">
        <v>134</v>
      </c>
      <c r="BK205" s="138">
        <f>SUM(BK206:BK210)</f>
        <v>0</v>
      </c>
    </row>
    <row r="206" spans="1:65" s="2" customFormat="1" ht="24.2" customHeight="1">
      <c r="A206" s="29"/>
      <c r="B206" s="141"/>
      <c r="C206" s="142" t="s">
        <v>401</v>
      </c>
      <c r="D206" s="142" t="s">
        <v>136</v>
      </c>
      <c r="E206" s="143" t="s">
        <v>402</v>
      </c>
      <c r="F206" s="144" t="s">
        <v>403</v>
      </c>
      <c r="G206" s="145" t="s">
        <v>253</v>
      </c>
      <c r="H206" s="146">
        <v>41.77</v>
      </c>
      <c r="I206" s="147"/>
      <c r="J206" s="146">
        <f>ROUND(I206*H206,3)</f>
        <v>0</v>
      </c>
      <c r="K206" s="148"/>
      <c r="L206" s="30"/>
      <c r="M206" s="149" t="s">
        <v>1</v>
      </c>
      <c r="N206" s="150" t="s">
        <v>43</v>
      </c>
      <c r="O206" s="55"/>
      <c r="P206" s="151">
        <f>O206*H206</f>
        <v>0</v>
      </c>
      <c r="Q206" s="151">
        <v>8.9614999999999996E-4</v>
      </c>
      <c r="R206" s="151">
        <f>Q206*H206</f>
        <v>3.74321855E-2</v>
      </c>
      <c r="S206" s="151">
        <v>0</v>
      </c>
      <c r="T206" s="152">
        <f>S206*H206</f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53" t="s">
        <v>197</v>
      </c>
      <c r="AT206" s="153" t="s">
        <v>136</v>
      </c>
      <c r="AU206" s="153" t="s">
        <v>86</v>
      </c>
      <c r="AY206" s="14" t="s">
        <v>134</v>
      </c>
      <c r="BE206" s="154">
        <f>IF(N206="základná",J206,0)</f>
        <v>0</v>
      </c>
      <c r="BF206" s="154">
        <f>IF(N206="znížená",J206,0)</f>
        <v>0</v>
      </c>
      <c r="BG206" s="154">
        <f>IF(N206="zákl. prenesená",J206,0)</f>
        <v>0</v>
      </c>
      <c r="BH206" s="154">
        <f>IF(N206="zníž. prenesená",J206,0)</f>
        <v>0</v>
      </c>
      <c r="BI206" s="154">
        <f>IF(N206="nulová",J206,0)</f>
        <v>0</v>
      </c>
      <c r="BJ206" s="14" t="s">
        <v>86</v>
      </c>
      <c r="BK206" s="155">
        <f>ROUND(I206*H206,3)</f>
        <v>0</v>
      </c>
      <c r="BL206" s="14" t="s">
        <v>197</v>
      </c>
      <c r="BM206" s="153" t="s">
        <v>404</v>
      </c>
    </row>
    <row r="207" spans="1:65" s="2" customFormat="1" ht="24.2" customHeight="1">
      <c r="A207" s="29"/>
      <c r="B207" s="141"/>
      <c r="C207" s="156" t="s">
        <v>405</v>
      </c>
      <c r="D207" s="156" t="s">
        <v>193</v>
      </c>
      <c r="E207" s="157" t="s">
        <v>406</v>
      </c>
      <c r="F207" s="158" t="s">
        <v>407</v>
      </c>
      <c r="G207" s="159" t="s">
        <v>149</v>
      </c>
      <c r="H207" s="160">
        <v>6.391</v>
      </c>
      <c r="I207" s="161"/>
      <c r="J207" s="160">
        <f>ROUND(I207*H207,3)</f>
        <v>0</v>
      </c>
      <c r="K207" s="162"/>
      <c r="L207" s="163"/>
      <c r="M207" s="164" t="s">
        <v>1</v>
      </c>
      <c r="N207" s="165" t="s">
        <v>43</v>
      </c>
      <c r="O207" s="55"/>
      <c r="P207" s="151">
        <f>O207*H207</f>
        <v>0</v>
      </c>
      <c r="Q207" s="151">
        <v>2.1000000000000001E-2</v>
      </c>
      <c r="R207" s="151">
        <f>Q207*H207</f>
        <v>0.134211</v>
      </c>
      <c r="S207" s="151">
        <v>0</v>
      </c>
      <c r="T207" s="152">
        <f>S207*H207</f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53" t="s">
        <v>263</v>
      </c>
      <c r="AT207" s="153" t="s">
        <v>193</v>
      </c>
      <c r="AU207" s="153" t="s">
        <v>86</v>
      </c>
      <c r="AY207" s="14" t="s">
        <v>134</v>
      </c>
      <c r="BE207" s="154">
        <f>IF(N207="základná",J207,0)</f>
        <v>0</v>
      </c>
      <c r="BF207" s="154">
        <f>IF(N207="znížená",J207,0)</f>
        <v>0</v>
      </c>
      <c r="BG207" s="154">
        <f>IF(N207="zákl. prenesená",J207,0)</f>
        <v>0</v>
      </c>
      <c r="BH207" s="154">
        <f>IF(N207="zníž. prenesená",J207,0)</f>
        <v>0</v>
      </c>
      <c r="BI207" s="154">
        <f>IF(N207="nulová",J207,0)</f>
        <v>0</v>
      </c>
      <c r="BJ207" s="14" t="s">
        <v>86</v>
      </c>
      <c r="BK207" s="155">
        <f>ROUND(I207*H207,3)</f>
        <v>0</v>
      </c>
      <c r="BL207" s="14" t="s">
        <v>197</v>
      </c>
      <c r="BM207" s="153" t="s">
        <v>408</v>
      </c>
    </row>
    <row r="208" spans="1:65" s="2" customFormat="1" ht="24.2" customHeight="1">
      <c r="A208" s="29"/>
      <c r="B208" s="141"/>
      <c r="C208" s="142" t="s">
        <v>409</v>
      </c>
      <c r="D208" s="142" t="s">
        <v>136</v>
      </c>
      <c r="E208" s="143" t="s">
        <v>410</v>
      </c>
      <c r="F208" s="144" t="s">
        <v>411</v>
      </c>
      <c r="G208" s="145" t="s">
        <v>149</v>
      </c>
      <c r="H208" s="146">
        <v>62.32</v>
      </c>
      <c r="I208" s="147"/>
      <c r="J208" s="146">
        <f>ROUND(I208*H208,3)</f>
        <v>0</v>
      </c>
      <c r="K208" s="148"/>
      <c r="L208" s="30"/>
      <c r="M208" s="149" t="s">
        <v>1</v>
      </c>
      <c r="N208" s="150" t="s">
        <v>43</v>
      </c>
      <c r="O208" s="55"/>
      <c r="P208" s="151">
        <f>O208*H208</f>
        <v>0</v>
      </c>
      <c r="Q208" s="151">
        <v>3.8500000000000001E-3</v>
      </c>
      <c r="R208" s="151">
        <f>Q208*H208</f>
        <v>0.23993200000000001</v>
      </c>
      <c r="S208" s="151">
        <v>0</v>
      </c>
      <c r="T208" s="152">
        <f>S208*H208</f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53" t="s">
        <v>197</v>
      </c>
      <c r="AT208" s="153" t="s">
        <v>136</v>
      </c>
      <c r="AU208" s="153" t="s">
        <v>86</v>
      </c>
      <c r="AY208" s="14" t="s">
        <v>134</v>
      </c>
      <c r="BE208" s="154">
        <f>IF(N208="základná",J208,0)</f>
        <v>0</v>
      </c>
      <c r="BF208" s="154">
        <f>IF(N208="znížená",J208,0)</f>
        <v>0</v>
      </c>
      <c r="BG208" s="154">
        <f>IF(N208="zákl. prenesená",J208,0)</f>
        <v>0</v>
      </c>
      <c r="BH208" s="154">
        <f>IF(N208="zníž. prenesená",J208,0)</f>
        <v>0</v>
      </c>
      <c r="BI208" s="154">
        <f>IF(N208="nulová",J208,0)</f>
        <v>0</v>
      </c>
      <c r="BJ208" s="14" t="s">
        <v>86</v>
      </c>
      <c r="BK208" s="155">
        <f>ROUND(I208*H208,3)</f>
        <v>0</v>
      </c>
      <c r="BL208" s="14" t="s">
        <v>197</v>
      </c>
      <c r="BM208" s="153" t="s">
        <v>412</v>
      </c>
    </row>
    <row r="209" spans="1:65" s="2" customFormat="1" ht="14.45" customHeight="1">
      <c r="A209" s="29"/>
      <c r="B209" s="141"/>
      <c r="C209" s="156" t="s">
        <v>413</v>
      </c>
      <c r="D209" s="156" t="s">
        <v>193</v>
      </c>
      <c r="E209" s="157" t="s">
        <v>414</v>
      </c>
      <c r="F209" s="158" t="s">
        <v>415</v>
      </c>
      <c r="G209" s="159" t="s">
        <v>149</v>
      </c>
      <c r="H209" s="160">
        <v>71.668000000000006</v>
      </c>
      <c r="I209" s="161"/>
      <c r="J209" s="160">
        <f>ROUND(I209*H209,3)</f>
        <v>0</v>
      </c>
      <c r="K209" s="162"/>
      <c r="L209" s="163"/>
      <c r="M209" s="164" t="s">
        <v>1</v>
      </c>
      <c r="N209" s="165" t="s">
        <v>43</v>
      </c>
      <c r="O209" s="55"/>
      <c r="P209" s="151">
        <f>O209*H209</f>
        <v>0</v>
      </c>
      <c r="Q209" s="151">
        <v>2.46E-2</v>
      </c>
      <c r="R209" s="151">
        <f>Q209*H209</f>
        <v>1.7630328000000002</v>
      </c>
      <c r="S209" s="151">
        <v>0</v>
      </c>
      <c r="T209" s="152">
        <f>S209*H209</f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53" t="s">
        <v>263</v>
      </c>
      <c r="AT209" s="153" t="s">
        <v>193</v>
      </c>
      <c r="AU209" s="153" t="s">
        <v>86</v>
      </c>
      <c r="AY209" s="14" t="s">
        <v>134</v>
      </c>
      <c r="BE209" s="154">
        <f>IF(N209="základná",J209,0)</f>
        <v>0</v>
      </c>
      <c r="BF209" s="154">
        <f>IF(N209="znížená",J209,0)</f>
        <v>0</v>
      </c>
      <c r="BG209" s="154">
        <f>IF(N209="zákl. prenesená",J209,0)</f>
        <v>0</v>
      </c>
      <c r="BH209" s="154">
        <f>IF(N209="zníž. prenesená",J209,0)</f>
        <v>0</v>
      </c>
      <c r="BI209" s="154">
        <f>IF(N209="nulová",J209,0)</f>
        <v>0</v>
      </c>
      <c r="BJ209" s="14" t="s">
        <v>86</v>
      </c>
      <c r="BK209" s="155">
        <f>ROUND(I209*H209,3)</f>
        <v>0</v>
      </c>
      <c r="BL209" s="14" t="s">
        <v>197</v>
      </c>
      <c r="BM209" s="153" t="s">
        <v>416</v>
      </c>
    </row>
    <row r="210" spans="1:65" s="2" customFormat="1" ht="24.2" customHeight="1">
      <c r="A210" s="29"/>
      <c r="B210" s="141"/>
      <c r="C210" s="142" t="s">
        <v>417</v>
      </c>
      <c r="D210" s="142" t="s">
        <v>136</v>
      </c>
      <c r="E210" s="143" t="s">
        <v>418</v>
      </c>
      <c r="F210" s="144" t="s">
        <v>419</v>
      </c>
      <c r="G210" s="145" t="s">
        <v>317</v>
      </c>
      <c r="H210" s="147"/>
      <c r="I210" s="147"/>
      <c r="J210" s="146">
        <f>ROUND(I210*H210,3)</f>
        <v>0</v>
      </c>
      <c r="K210" s="148"/>
      <c r="L210" s="30"/>
      <c r="M210" s="149" t="s">
        <v>1</v>
      </c>
      <c r="N210" s="150" t="s">
        <v>43</v>
      </c>
      <c r="O210" s="55"/>
      <c r="P210" s="151">
        <f>O210*H210</f>
        <v>0</v>
      </c>
      <c r="Q210" s="151">
        <v>0</v>
      </c>
      <c r="R210" s="151">
        <f>Q210*H210</f>
        <v>0</v>
      </c>
      <c r="S210" s="151">
        <v>0</v>
      </c>
      <c r="T210" s="152">
        <f>S210*H210</f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53" t="s">
        <v>197</v>
      </c>
      <c r="AT210" s="153" t="s">
        <v>136</v>
      </c>
      <c r="AU210" s="153" t="s">
        <v>86</v>
      </c>
      <c r="AY210" s="14" t="s">
        <v>134</v>
      </c>
      <c r="BE210" s="154">
        <f>IF(N210="základná",J210,0)</f>
        <v>0</v>
      </c>
      <c r="BF210" s="154">
        <f>IF(N210="znížená",J210,0)</f>
        <v>0</v>
      </c>
      <c r="BG210" s="154">
        <f>IF(N210="zákl. prenesená",J210,0)</f>
        <v>0</v>
      </c>
      <c r="BH210" s="154">
        <f>IF(N210="zníž. prenesená",J210,0)</f>
        <v>0</v>
      </c>
      <c r="BI210" s="154">
        <f>IF(N210="nulová",J210,0)</f>
        <v>0</v>
      </c>
      <c r="BJ210" s="14" t="s">
        <v>86</v>
      </c>
      <c r="BK210" s="155">
        <f>ROUND(I210*H210,3)</f>
        <v>0</v>
      </c>
      <c r="BL210" s="14" t="s">
        <v>197</v>
      </c>
      <c r="BM210" s="153" t="s">
        <v>420</v>
      </c>
    </row>
    <row r="211" spans="1:65" s="12" customFormat="1" ht="22.9" customHeight="1">
      <c r="B211" s="128"/>
      <c r="D211" s="129" t="s">
        <v>76</v>
      </c>
      <c r="E211" s="139" t="s">
        <v>421</v>
      </c>
      <c r="F211" s="139" t="s">
        <v>422</v>
      </c>
      <c r="I211" s="131"/>
      <c r="J211" s="140">
        <f>BK211</f>
        <v>0</v>
      </c>
      <c r="L211" s="128"/>
      <c r="M211" s="133"/>
      <c r="N211" s="134"/>
      <c r="O211" s="134"/>
      <c r="P211" s="135">
        <f>SUM(P212:P219)</f>
        <v>0</v>
      </c>
      <c r="Q211" s="134"/>
      <c r="R211" s="135">
        <f>SUM(R212:R219)</f>
        <v>1.11485363</v>
      </c>
      <c r="S211" s="134"/>
      <c r="T211" s="136">
        <f>SUM(T212:T219)</f>
        <v>0.25730500000000001</v>
      </c>
      <c r="AR211" s="129" t="s">
        <v>86</v>
      </c>
      <c r="AT211" s="137" t="s">
        <v>76</v>
      </c>
      <c r="AU211" s="137" t="s">
        <v>82</v>
      </c>
      <c r="AY211" s="129" t="s">
        <v>134</v>
      </c>
      <c r="BK211" s="138">
        <f>SUM(BK212:BK219)</f>
        <v>0</v>
      </c>
    </row>
    <row r="212" spans="1:65" s="2" customFormat="1" ht="14.45" customHeight="1">
      <c r="A212" s="29"/>
      <c r="B212" s="141"/>
      <c r="C212" s="142" t="s">
        <v>423</v>
      </c>
      <c r="D212" s="142" t="s">
        <v>136</v>
      </c>
      <c r="E212" s="143" t="s">
        <v>424</v>
      </c>
      <c r="F212" s="144" t="s">
        <v>425</v>
      </c>
      <c r="G212" s="145" t="s">
        <v>253</v>
      </c>
      <c r="H212" s="146">
        <v>50.174999999999997</v>
      </c>
      <c r="I212" s="147"/>
      <c r="J212" s="146">
        <f t="shared" ref="J212:J219" si="40">ROUND(I212*H212,3)</f>
        <v>0</v>
      </c>
      <c r="K212" s="148"/>
      <c r="L212" s="30"/>
      <c r="M212" s="149" t="s">
        <v>1</v>
      </c>
      <c r="N212" s="150" t="s">
        <v>43</v>
      </c>
      <c r="O212" s="55"/>
      <c r="P212" s="151">
        <f t="shared" ref="P212:P219" si="41">O212*H212</f>
        <v>0</v>
      </c>
      <c r="Q212" s="151">
        <v>0</v>
      </c>
      <c r="R212" s="151">
        <f t="shared" ref="R212:R219" si="42">Q212*H212</f>
        <v>0</v>
      </c>
      <c r="S212" s="151">
        <v>1E-3</v>
      </c>
      <c r="T212" s="152">
        <f t="shared" ref="T212:T219" si="43">S212*H212</f>
        <v>5.0174999999999997E-2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53" t="s">
        <v>197</v>
      </c>
      <c r="AT212" s="153" t="s">
        <v>136</v>
      </c>
      <c r="AU212" s="153" t="s">
        <v>86</v>
      </c>
      <c r="AY212" s="14" t="s">
        <v>134</v>
      </c>
      <c r="BE212" s="154">
        <f t="shared" ref="BE212:BE219" si="44">IF(N212="základná",J212,0)</f>
        <v>0</v>
      </c>
      <c r="BF212" s="154">
        <f t="shared" ref="BF212:BF219" si="45">IF(N212="znížená",J212,0)</f>
        <v>0</v>
      </c>
      <c r="BG212" s="154">
        <f t="shared" ref="BG212:BG219" si="46">IF(N212="zákl. prenesená",J212,0)</f>
        <v>0</v>
      </c>
      <c r="BH212" s="154">
        <f t="shared" ref="BH212:BH219" si="47">IF(N212="zníž. prenesená",J212,0)</f>
        <v>0</v>
      </c>
      <c r="BI212" s="154">
        <f t="shared" ref="BI212:BI219" si="48">IF(N212="nulová",J212,0)</f>
        <v>0</v>
      </c>
      <c r="BJ212" s="14" t="s">
        <v>86</v>
      </c>
      <c r="BK212" s="155">
        <f t="shared" ref="BK212:BK219" si="49">ROUND(I212*H212,3)</f>
        <v>0</v>
      </c>
      <c r="BL212" s="14" t="s">
        <v>197</v>
      </c>
      <c r="BM212" s="153" t="s">
        <v>426</v>
      </c>
    </row>
    <row r="213" spans="1:65" s="2" customFormat="1" ht="14.45" customHeight="1">
      <c r="A213" s="29"/>
      <c r="B213" s="141"/>
      <c r="C213" s="142" t="s">
        <v>427</v>
      </c>
      <c r="D213" s="142" t="s">
        <v>136</v>
      </c>
      <c r="E213" s="143" t="s">
        <v>428</v>
      </c>
      <c r="F213" s="144" t="s">
        <v>429</v>
      </c>
      <c r="G213" s="145" t="s">
        <v>253</v>
      </c>
      <c r="H213" s="146">
        <v>126.94</v>
      </c>
      <c r="I213" s="147"/>
      <c r="J213" s="146">
        <f t="shared" si="40"/>
        <v>0</v>
      </c>
      <c r="K213" s="148"/>
      <c r="L213" s="30"/>
      <c r="M213" s="149" t="s">
        <v>1</v>
      </c>
      <c r="N213" s="150" t="s">
        <v>43</v>
      </c>
      <c r="O213" s="55"/>
      <c r="P213" s="151">
        <f t="shared" si="41"/>
        <v>0</v>
      </c>
      <c r="Q213" s="151">
        <v>4.0000000000000003E-5</v>
      </c>
      <c r="R213" s="151">
        <f t="shared" si="42"/>
        <v>5.0776000000000007E-3</v>
      </c>
      <c r="S213" s="151">
        <v>0</v>
      </c>
      <c r="T213" s="152">
        <f t="shared" si="43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53" t="s">
        <v>197</v>
      </c>
      <c r="AT213" s="153" t="s">
        <v>136</v>
      </c>
      <c r="AU213" s="153" t="s">
        <v>86</v>
      </c>
      <c r="AY213" s="14" t="s">
        <v>134</v>
      </c>
      <c r="BE213" s="154">
        <f t="shared" si="44"/>
        <v>0</v>
      </c>
      <c r="BF213" s="154">
        <f t="shared" si="45"/>
        <v>0</v>
      </c>
      <c r="BG213" s="154">
        <f t="shared" si="46"/>
        <v>0</v>
      </c>
      <c r="BH213" s="154">
        <f t="shared" si="47"/>
        <v>0</v>
      </c>
      <c r="BI213" s="154">
        <f t="shared" si="48"/>
        <v>0</v>
      </c>
      <c r="BJ213" s="14" t="s">
        <v>86</v>
      </c>
      <c r="BK213" s="155">
        <f t="shared" si="49"/>
        <v>0</v>
      </c>
      <c r="BL213" s="14" t="s">
        <v>197</v>
      </c>
      <c r="BM213" s="153" t="s">
        <v>430</v>
      </c>
    </row>
    <row r="214" spans="1:65" s="2" customFormat="1" ht="14.45" customHeight="1">
      <c r="A214" s="29"/>
      <c r="B214" s="141"/>
      <c r="C214" s="156" t="s">
        <v>431</v>
      </c>
      <c r="D214" s="156" t="s">
        <v>193</v>
      </c>
      <c r="E214" s="157" t="s">
        <v>432</v>
      </c>
      <c r="F214" s="158" t="s">
        <v>433</v>
      </c>
      <c r="G214" s="159" t="s">
        <v>253</v>
      </c>
      <c r="H214" s="160">
        <v>145.98099999999999</v>
      </c>
      <c r="I214" s="161"/>
      <c r="J214" s="160">
        <f t="shared" si="40"/>
        <v>0</v>
      </c>
      <c r="K214" s="162"/>
      <c r="L214" s="163"/>
      <c r="M214" s="164" t="s">
        <v>1</v>
      </c>
      <c r="N214" s="165" t="s">
        <v>43</v>
      </c>
      <c r="O214" s="55"/>
      <c r="P214" s="151">
        <f t="shared" si="41"/>
        <v>0</v>
      </c>
      <c r="Q214" s="151">
        <v>1.6299999999999999E-3</v>
      </c>
      <c r="R214" s="151">
        <f t="shared" si="42"/>
        <v>0.23794902999999998</v>
      </c>
      <c r="S214" s="151">
        <v>0</v>
      </c>
      <c r="T214" s="152">
        <f t="shared" si="43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53" t="s">
        <v>263</v>
      </c>
      <c r="AT214" s="153" t="s">
        <v>193</v>
      </c>
      <c r="AU214" s="153" t="s">
        <v>86</v>
      </c>
      <c r="AY214" s="14" t="s">
        <v>134</v>
      </c>
      <c r="BE214" s="154">
        <f t="shared" si="44"/>
        <v>0</v>
      </c>
      <c r="BF214" s="154">
        <f t="shared" si="45"/>
        <v>0</v>
      </c>
      <c r="BG214" s="154">
        <f t="shared" si="46"/>
        <v>0</v>
      </c>
      <c r="BH214" s="154">
        <f t="shared" si="47"/>
        <v>0</v>
      </c>
      <c r="BI214" s="154">
        <f t="shared" si="48"/>
        <v>0</v>
      </c>
      <c r="BJ214" s="14" t="s">
        <v>86</v>
      </c>
      <c r="BK214" s="155">
        <f t="shared" si="49"/>
        <v>0</v>
      </c>
      <c r="BL214" s="14" t="s">
        <v>197</v>
      </c>
      <c r="BM214" s="153" t="s">
        <v>434</v>
      </c>
    </row>
    <row r="215" spans="1:65" s="2" customFormat="1" ht="24.2" customHeight="1">
      <c r="A215" s="29"/>
      <c r="B215" s="141"/>
      <c r="C215" s="142" t="s">
        <v>435</v>
      </c>
      <c r="D215" s="142" t="s">
        <v>136</v>
      </c>
      <c r="E215" s="143" t="s">
        <v>436</v>
      </c>
      <c r="F215" s="144" t="s">
        <v>437</v>
      </c>
      <c r="G215" s="145" t="s">
        <v>149</v>
      </c>
      <c r="H215" s="146">
        <v>207.13</v>
      </c>
      <c r="I215" s="147"/>
      <c r="J215" s="146">
        <f t="shared" si="40"/>
        <v>0</v>
      </c>
      <c r="K215" s="148"/>
      <c r="L215" s="30"/>
      <c r="M215" s="149" t="s">
        <v>1</v>
      </c>
      <c r="N215" s="150" t="s">
        <v>43</v>
      </c>
      <c r="O215" s="55"/>
      <c r="P215" s="151">
        <f t="shared" si="41"/>
        <v>0</v>
      </c>
      <c r="Q215" s="151">
        <v>0</v>
      </c>
      <c r="R215" s="151">
        <f t="shared" si="42"/>
        <v>0</v>
      </c>
      <c r="S215" s="151">
        <v>1E-3</v>
      </c>
      <c r="T215" s="152">
        <f t="shared" si="43"/>
        <v>0.20713000000000001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53" t="s">
        <v>197</v>
      </c>
      <c r="AT215" s="153" t="s">
        <v>136</v>
      </c>
      <c r="AU215" s="153" t="s">
        <v>86</v>
      </c>
      <c r="AY215" s="14" t="s">
        <v>134</v>
      </c>
      <c r="BE215" s="154">
        <f t="shared" si="44"/>
        <v>0</v>
      </c>
      <c r="BF215" s="154">
        <f t="shared" si="45"/>
        <v>0</v>
      </c>
      <c r="BG215" s="154">
        <f t="shared" si="46"/>
        <v>0</v>
      </c>
      <c r="BH215" s="154">
        <f t="shared" si="47"/>
        <v>0</v>
      </c>
      <c r="BI215" s="154">
        <f t="shared" si="48"/>
        <v>0</v>
      </c>
      <c r="BJ215" s="14" t="s">
        <v>86</v>
      </c>
      <c r="BK215" s="155">
        <f t="shared" si="49"/>
        <v>0</v>
      </c>
      <c r="BL215" s="14" t="s">
        <v>197</v>
      </c>
      <c r="BM215" s="153" t="s">
        <v>438</v>
      </c>
    </row>
    <row r="216" spans="1:65" s="2" customFormat="1" ht="14.45" customHeight="1">
      <c r="A216" s="29"/>
      <c r="B216" s="141"/>
      <c r="C216" s="142" t="s">
        <v>439</v>
      </c>
      <c r="D216" s="142" t="s">
        <v>136</v>
      </c>
      <c r="E216" s="143" t="s">
        <v>440</v>
      </c>
      <c r="F216" s="144" t="s">
        <v>441</v>
      </c>
      <c r="G216" s="145" t="s">
        <v>149</v>
      </c>
      <c r="H216" s="146">
        <v>191.4</v>
      </c>
      <c r="I216" s="147"/>
      <c r="J216" s="146">
        <f t="shared" si="40"/>
        <v>0</v>
      </c>
      <c r="K216" s="148"/>
      <c r="L216" s="30"/>
      <c r="M216" s="149" t="s">
        <v>1</v>
      </c>
      <c r="N216" s="150" t="s">
        <v>43</v>
      </c>
      <c r="O216" s="55"/>
      <c r="P216" s="151">
        <f t="shared" si="41"/>
        <v>0</v>
      </c>
      <c r="Q216" s="151">
        <v>2.9999999999999997E-4</v>
      </c>
      <c r="R216" s="151">
        <f t="shared" si="42"/>
        <v>5.7419999999999999E-2</v>
      </c>
      <c r="S216" s="151">
        <v>0</v>
      </c>
      <c r="T216" s="152">
        <f t="shared" si="43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53" t="s">
        <v>197</v>
      </c>
      <c r="AT216" s="153" t="s">
        <v>136</v>
      </c>
      <c r="AU216" s="153" t="s">
        <v>86</v>
      </c>
      <c r="AY216" s="14" t="s">
        <v>134</v>
      </c>
      <c r="BE216" s="154">
        <f t="shared" si="44"/>
        <v>0</v>
      </c>
      <c r="BF216" s="154">
        <f t="shared" si="45"/>
        <v>0</v>
      </c>
      <c r="BG216" s="154">
        <f t="shared" si="46"/>
        <v>0</v>
      </c>
      <c r="BH216" s="154">
        <f t="shared" si="47"/>
        <v>0</v>
      </c>
      <c r="BI216" s="154">
        <f t="shared" si="48"/>
        <v>0</v>
      </c>
      <c r="BJ216" s="14" t="s">
        <v>86</v>
      </c>
      <c r="BK216" s="155">
        <f t="shared" si="49"/>
        <v>0</v>
      </c>
      <c r="BL216" s="14" t="s">
        <v>197</v>
      </c>
      <c r="BM216" s="153" t="s">
        <v>442</v>
      </c>
    </row>
    <row r="217" spans="1:65" s="2" customFormat="1" ht="14.45" customHeight="1">
      <c r="A217" s="29"/>
      <c r="B217" s="141"/>
      <c r="C217" s="156" t="s">
        <v>443</v>
      </c>
      <c r="D217" s="156" t="s">
        <v>193</v>
      </c>
      <c r="E217" s="157" t="s">
        <v>444</v>
      </c>
      <c r="F217" s="158" t="s">
        <v>445</v>
      </c>
      <c r="G217" s="159" t="s">
        <v>149</v>
      </c>
      <c r="H217" s="160">
        <v>220.11</v>
      </c>
      <c r="I217" s="161"/>
      <c r="J217" s="160">
        <f t="shared" si="40"/>
        <v>0</v>
      </c>
      <c r="K217" s="162"/>
      <c r="L217" s="163"/>
      <c r="M217" s="164" t="s">
        <v>1</v>
      </c>
      <c r="N217" s="165" t="s">
        <v>43</v>
      </c>
      <c r="O217" s="55"/>
      <c r="P217" s="151">
        <f t="shared" si="41"/>
        <v>0</v>
      </c>
      <c r="Q217" s="151">
        <v>3.7000000000000002E-3</v>
      </c>
      <c r="R217" s="151">
        <f t="shared" si="42"/>
        <v>0.8144070000000001</v>
      </c>
      <c r="S217" s="151">
        <v>0</v>
      </c>
      <c r="T217" s="152">
        <f t="shared" si="43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53" t="s">
        <v>263</v>
      </c>
      <c r="AT217" s="153" t="s">
        <v>193</v>
      </c>
      <c r="AU217" s="153" t="s">
        <v>86</v>
      </c>
      <c r="AY217" s="14" t="s">
        <v>134</v>
      </c>
      <c r="BE217" s="154">
        <f t="shared" si="44"/>
        <v>0</v>
      </c>
      <c r="BF217" s="154">
        <f t="shared" si="45"/>
        <v>0</v>
      </c>
      <c r="BG217" s="154">
        <f t="shared" si="46"/>
        <v>0</v>
      </c>
      <c r="BH217" s="154">
        <f t="shared" si="47"/>
        <v>0</v>
      </c>
      <c r="BI217" s="154">
        <f t="shared" si="48"/>
        <v>0</v>
      </c>
      <c r="BJ217" s="14" t="s">
        <v>86</v>
      </c>
      <c r="BK217" s="155">
        <f t="shared" si="49"/>
        <v>0</v>
      </c>
      <c r="BL217" s="14" t="s">
        <v>197</v>
      </c>
      <c r="BM217" s="153" t="s">
        <v>446</v>
      </c>
    </row>
    <row r="218" spans="1:65" s="2" customFormat="1" ht="14.45" customHeight="1">
      <c r="A218" s="29"/>
      <c r="B218" s="141"/>
      <c r="C218" s="142" t="s">
        <v>447</v>
      </c>
      <c r="D218" s="142" t="s">
        <v>136</v>
      </c>
      <c r="E218" s="143" t="s">
        <v>448</v>
      </c>
      <c r="F218" s="144" t="s">
        <v>449</v>
      </c>
      <c r="G218" s="145" t="s">
        <v>149</v>
      </c>
      <c r="H218" s="146">
        <v>191.4</v>
      </c>
      <c r="I218" s="147"/>
      <c r="J218" s="146">
        <f t="shared" si="40"/>
        <v>0</v>
      </c>
      <c r="K218" s="148"/>
      <c r="L218" s="30"/>
      <c r="M218" s="149" t="s">
        <v>1</v>
      </c>
      <c r="N218" s="150" t="s">
        <v>43</v>
      </c>
      <c r="O218" s="55"/>
      <c r="P218" s="151">
        <f t="shared" si="41"/>
        <v>0</v>
      </c>
      <c r="Q218" s="151">
        <v>0</v>
      </c>
      <c r="R218" s="151">
        <f t="shared" si="42"/>
        <v>0</v>
      </c>
      <c r="S218" s="151">
        <v>0</v>
      </c>
      <c r="T218" s="152">
        <f t="shared" si="43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53" t="s">
        <v>197</v>
      </c>
      <c r="AT218" s="153" t="s">
        <v>136</v>
      </c>
      <c r="AU218" s="153" t="s">
        <v>86</v>
      </c>
      <c r="AY218" s="14" t="s">
        <v>134</v>
      </c>
      <c r="BE218" s="154">
        <f t="shared" si="44"/>
        <v>0</v>
      </c>
      <c r="BF218" s="154">
        <f t="shared" si="45"/>
        <v>0</v>
      </c>
      <c r="BG218" s="154">
        <f t="shared" si="46"/>
        <v>0</v>
      </c>
      <c r="BH218" s="154">
        <f t="shared" si="47"/>
        <v>0</v>
      </c>
      <c r="BI218" s="154">
        <f t="shared" si="48"/>
        <v>0</v>
      </c>
      <c r="BJ218" s="14" t="s">
        <v>86</v>
      </c>
      <c r="BK218" s="155">
        <f t="shared" si="49"/>
        <v>0</v>
      </c>
      <c r="BL218" s="14" t="s">
        <v>197</v>
      </c>
      <c r="BM218" s="153" t="s">
        <v>450</v>
      </c>
    </row>
    <row r="219" spans="1:65" s="2" customFormat="1" ht="24.2" customHeight="1">
      <c r="A219" s="29"/>
      <c r="B219" s="141"/>
      <c r="C219" s="142" t="s">
        <v>451</v>
      </c>
      <c r="D219" s="142" t="s">
        <v>136</v>
      </c>
      <c r="E219" s="143" t="s">
        <v>452</v>
      </c>
      <c r="F219" s="144" t="s">
        <v>453</v>
      </c>
      <c r="G219" s="145" t="s">
        <v>317</v>
      </c>
      <c r="H219" s="147"/>
      <c r="I219" s="147"/>
      <c r="J219" s="146">
        <f t="shared" si="40"/>
        <v>0</v>
      </c>
      <c r="K219" s="148"/>
      <c r="L219" s="30"/>
      <c r="M219" s="149" t="s">
        <v>1</v>
      </c>
      <c r="N219" s="150" t="s">
        <v>43</v>
      </c>
      <c r="O219" s="55"/>
      <c r="P219" s="151">
        <f t="shared" si="41"/>
        <v>0</v>
      </c>
      <c r="Q219" s="151">
        <v>0</v>
      </c>
      <c r="R219" s="151">
        <f t="shared" si="42"/>
        <v>0</v>
      </c>
      <c r="S219" s="151">
        <v>0</v>
      </c>
      <c r="T219" s="152">
        <f t="shared" si="43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53" t="s">
        <v>197</v>
      </c>
      <c r="AT219" s="153" t="s">
        <v>136</v>
      </c>
      <c r="AU219" s="153" t="s">
        <v>86</v>
      </c>
      <c r="AY219" s="14" t="s">
        <v>134</v>
      </c>
      <c r="BE219" s="154">
        <f t="shared" si="44"/>
        <v>0</v>
      </c>
      <c r="BF219" s="154">
        <f t="shared" si="45"/>
        <v>0</v>
      </c>
      <c r="BG219" s="154">
        <f t="shared" si="46"/>
        <v>0</v>
      </c>
      <c r="BH219" s="154">
        <f t="shared" si="47"/>
        <v>0</v>
      </c>
      <c r="BI219" s="154">
        <f t="shared" si="48"/>
        <v>0</v>
      </c>
      <c r="BJ219" s="14" t="s">
        <v>86</v>
      </c>
      <c r="BK219" s="155">
        <f t="shared" si="49"/>
        <v>0</v>
      </c>
      <c r="BL219" s="14" t="s">
        <v>197</v>
      </c>
      <c r="BM219" s="153" t="s">
        <v>454</v>
      </c>
    </row>
    <row r="220" spans="1:65" s="12" customFormat="1" ht="22.9" customHeight="1">
      <c r="B220" s="128"/>
      <c r="D220" s="129" t="s">
        <v>76</v>
      </c>
      <c r="E220" s="139" t="s">
        <v>455</v>
      </c>
      <c r="F220" s="139" t="s">
        <v>456</v>
      </c>
      <c r="I220" s="131"/>
      <c r="J220" s="140">
        <f>BK220</f>
        <v>0</v>
      </c>
      <c r="L220" s="128"/>
      <c r="M220" s="133"/>
      <c r="N220" s="134"/>
      <c r="O220" s="134"/>
      <c r="P220" s="135">
        <f>SUM(P221:P225)</f>
        <v>0</v>
      </c>
      <c r="Q220" s="134"/>
      <c r="R220" s="135">
        <f>SUM(R221:R225)</f>
        <v>2.4381657400000001</v>
      </c>
      <c r="S220" s="134"/>
      <c r="T220" s="136">
        <f>SUM(T221:T225)</f>
        <v>0</v>
      </c>
      <c r="AR220" s="129" t="s">
        <v>86</v>
      </c>
      <c r="AT220" s="137" t="s">
        <v>76</v>
      </c>
      <c r="AU220" s="137" t="s">
        <v>82</v>
      </c>
      <c r="AY220" s="129" t="s">
        <v>134</v>
      </c>
      <c r="BK220" s="138">
        <f>SUM(BK221:BK225)</f>
        <v>0</v>
      </c>
    </row>
    <row r="221" spans="1:65" s="2" customFormat="1" ht="24.2" customHeight="1">
      <c r="A221" s="29"/>
      <c r="B221" s="141"/>
      <c r="C221" s="142" t="s">
        <v>457</v>
      </c>
      <c r="D221" s="142" t="s">
        <v>136</v>
      </c>
      <c r="E221" s="143" t="s">
        <v>458</v>
      </c>
      <c r="F221" s="144" t="s">
        <v>459</v>
      </c>
      <c r="G221" s="145" t="s">
        <v>149</v>
      </c>
      <c r="H221" s="146">
        <v>90.831999999999994</v>
      </c>
      <c r="I221" s="147"/>
      <c r="J221" s="146">
        <f>ROUND(I221*H221,3)</f>
        <v>0</v>
      </c>
      <c r="K221" s="148"/>
      <c r="L221" s="30"/>
      <c r="M221" s="149" t="s">
        <v>1</v>
      </c>
      <c r="N221" s="150" t="s">
        <v>43</v>
      </c>
      <c r="O221" s="55"/>
      <c r="P221" s="151">
        <f>O221*H221</f>
        <v>0</v>
      </c>
      <c r="Q221" s="151">
        <v>3.3500000000000001E-3</v>
      </c>
      <c r="R221" s="151">
        <f>Q221*H221</f>
        <v>0.30428719999999998</v>
      </c>
      <c r="S221" s="151">
        <v>0</v>
      </c>
      <c r="T221" s="152">
        <f>S221*H221</f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53" t="s">
        <v>197</v>
      </c>
      <c r="AT221" s="153" t="s">
        <v>136</v>
      </c>
      <c r="AU221" s="153" t="s">
        <v>86</v>
      </c>
      <c r="AY221" s="14" t="s">
        <v>134</v>
      </c>
      <c r="BE221" s="154">
        <f>IF(N221="základná",J221,0)</f>
        <v>0</v>
      </c>
      <c r="BF221" s="154">
        <f>IF(N221="znížená",J221,0)</f>
        <v>0</v>
      </c>
      <c r="BG221" s="154">
        <f>IF(N221="zákl. prenesená",J221,0)</f>
        <v>0</v>
      </c>
      <c r="BH221" s="154">
        <f>IF(N221="zníž. prenesená",J221,0)</f>
        <v>0</v>
      </c>
      <c r="BI221" s="154">
        <f>IF(N221="nulová",J221,0)</f>
        <v>0</v>
      </c>
      <c r="BJ221" s="14" t="s">
        <v>86</v>
      </c>
      <c r="BK221" s="155">
        <f>ROUND(I221*H221,3)</f>
        <v>0</v>
      </c>
      <c r="BL221" s="14" t="s">
        <v>197</v>
      </c>
      <c r="BM221" s="153" t="s">
        <v>460</v>
      </c>
    </row>
    <row r="222" spans="1:65" s="2" customFormat="1" ht="14.45" customHeight="1">
      <c r="A222" s="29"/>
      <c r="B222" s="141"/>
      <c r="C222" s="156" t="s">
        <v>461</v>
      </c>
      <c r="D222" s="156" t="s">
        <v>193</v>
      </c>
      <c r="E222" s="157" t="s">
        <v>462</v>
      </c>
      <c r="F222" s="158" t="s">
        <v>463</v>
      </c>
      <c r="G222" s="159" t="s">
        <v>149</v>
      </c>
      <c r="H222" s="160">
        <v>99.915000000000006</v>
      </c>
      <c r="I222" s="161"/>
      <c r="J222" s="160">
        <f>ROUND(I222*H222,3)</f>
        <v>0</v>
      </c>
      <c r="K222" s="162"/>
      <c r="L222" s="163"/>
      <c r="M222" s="164" t="s">
        <v>1</v>
      </c>
      <c r="N222" s="165" t="s">
        <v>43</v>
      </c>
      <c r="O222" s="55"/>
      <c r="P222" s="151">
        <f>O222*H222</f>
        <v>0</v>
      </c>
      <c r="Q222" s="151">
        <v>2.1000000000000001E-2</v>
      </c>
      <c r="R222" s="151">
        <f>Q222*H222</f>
        <v>2.0982150000000002</v>
      </c>
      <c r="S222" s="151">
        <v>0</v>
      </c>
      <c r="T222" s="152">
        <f>S222*H222</f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53" t="s">
        <v>263</v>
      </c>
      <c r="AT222" s="153" t="s">
        <v>193</v>
      </c>
      <c r="AU222" s="153" t="s">
        <v>86</v>
      </c>
      <c r="AY222" s="14" t="s">
        <v>134</v>
      </c>
      <c r="BE222" s="154">
        <f>IF(N222="základná",J222,0)</f>
        <v>0</v>
      </c>
      <c r="BF222" s="154">
        <f>IF(N222="znížená",J222,0)</f>
        <v>0</v>
      </c>
      <c r="BG222" s="154">
        <f>IF(N222="zákl. prenesená",J222,0)</f>
        <v>0</v>
      </c>
      <c r="BH222" s="154">
        <f>IF(N222="zníž. prenesená",J222,0)</f>
        <v>0</v>
      </c>
      <c r="BI222" s="154">
        <f>IF(N222="nulová",J222,0)</f>
        <v>0</v>
      </c>
      <c r="BJ222" s="14" t="s">
        <v>86</v>
      </c>
      <c r="BK222" s="155">
        <f>ROUND(I222*H222,3)</f>
        <v>0</v>
      </c>
      <c r="BL222" s="14" t="s">
        <v>197</v>
      </c>
      <c r="BM222" s="153" t="s">
        <v>464</v>
      </c>
    </row>
    <row r="223" spans="1:65" s="2" customFormat="1" ht="24.2" customHeight="1">
      <c r="A223" s="29"/>
      <c r="B223" s="141"/>
      <c r="C223" s="142" t="s">
        <v>465</v>
      </c>
      <c r="D223" s="142" t="s">
        <v>136</v>
      </c>
      <c r="E223" s="143" t="s">
        <v>466</v>
      </c>
      <c r="F223" s="144" t="s">
        <v>467</v>
      </c>
      <c r="G223" s="145" t="s">
        <v>253</v>
      </c>
      <c r="H223" s="146">
        <v>56.924999999999997</v>
      </c>
      <c r="I223" s="147"/>
      <c r="J223" s="146">
        <f>ROUND(I223*H223,3)</f>
        <v>0</v>
      </c>
      <c r="K223" s="148"/>
      <c r="L223" s="30"/>
      <c r="M223" s="149" t="s">
        <v>1</v>
      </c>
      <c r="N223" s="150" t="s">
        <v>43</v>
      </c>
      <c r="O223" s="55"/>
      <c r="P223" s="151">
        <f>O223*H223</f>
        <v>0</v>
      </c>
      <c r="Q223" s="151">
        <v>5.0000000000000001E-4</v>
      </c>
      <c r="R223" s="151">
        <f>Q223*H223</f>
        <v>2.8462499999999998E-2</v>
      </c>
      <c r="S223" s="151">
        <v>0</v>
      </c>
      <c r="T223" s="152">
        <f>S223*H223</f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53" t="s">
        <v>197</v>
      </c>
      <c r="AT223" s="153" t="s">
        <v>136</v>
      </c>
      <c r="AU223" s="153" t="s">
        <v>86</v>
      </c>
      <c r="AY223" s="14" t="s">
        <v>134</v>
      </c>
      <c r="BE223" s="154">
        <f>IF(N223="základná",J223,0)</f>
        <v>0</v>
      </c>
      <c r="BF223" s="154">
        <f>IF(N223="znížená",J223,0)</f>
        <v>0</v>
      </c>
      <c r="BG223" s="154">
        <f>IF(N223="zákl. prenesená",J223,0)</f>
        <v>0</v>
      </c>
      <c r="BH223" s="154">
        <f>IF(N223="zníž. prenesená",J223,0)</f>
        <v>0</v>
      </c>
      <c r="BI223" s="154">
        <f>IF(N223="nulová",J223,0)</f>
        <v>0</v>
      </c>
      <c r="BJ223" s="14" t="s">
        <v>86</v>
      </c>
      <c r="BK223" s="155">
        <f>ROUND(I223*H223,3)</f>
        <v>0</v>
      </c>
      <c r="BL223" s="14" t="s">
        <v>197</v>
      </c>
      <c r="BM223" s="153" t="s">
        <v>468</v>
      </c>
    </row>
    <row r="224" spans="1:65" s="2" customFormat="1" ht="14.45" customHeight="1">
      <c r="A224" s="29"/>
      <c r="B224" s="141"/>
      <c r="C224" s="156" t="s">
        <v>469</v>
      </c>
      <c r="D224" s="156" t="s">
        <v>193</v>
      </c>
      <c r="E224" s="157" t="s">
        <v>470</v>
      </c>
      <c r="F224" s="158" t="s">
        <v>471</v>
      </c>
      <c r="G224" s="159" t="s">
        <v>472</v>
      </c>
      <c r="H224" s="160">
        <v>65.463999999999999</v>
      </c>
      <c r="I224" s="161"/>
      <c r="J224" s="160">
        <f>ROUND(I224*H224,3)</f>
        <v>0</v>
      </c>
      <c r="K224" s="162"/>
      <c r="L224" s="163"/>
      <c r="M224" s="164" t="s">
        <v>1</v>
      </c>
      <c r="N224" s="165" t="s">
        <v>43</v>
      </c>
      <c r="O224" s="55"/>
      <c r="P224" s="151">
        <f>O224*H224</f>
        <v>0</v>
      </c>
      <c r="Q224" s="151">
        <v>1.1E-4</v>
      </c>
      <c r="R224" s="151">
        <f>Q224*H224</f>
        <v>7.2010399999999997E-3</v>
      </c>
      <c r="S224" s="151">
        <v>0</v>
      </c>
      <c r="T224" s="152">
        <f>S224*H224</f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53" t="s">
        <v>263</v>
      </c>
      <c r="AT224" s="153" t="s">
        <v>193</v>
      </c>
      <c r="AU224" s="153" t="s">
        <v>86</v>
      </c>
      <c r="AY224" s="14" t="s">
        <v>134</v>
      </c>
      <c r="BE224" s="154">
        <f>IF(N224="základná",J224,0)</f>
        <v>0</v>
      </c>
      <c r="BF224" s="154">
        <f>IF(N224="znížená",J224,0)</f>
        <v>0</v>
      </c>
      <c r="BG224" s="154">
        <f>IF(N224="zákl. prenesená",J224,0)</f>
        <v>0</v>
      </c>
      <c r="BH224" s="154">
        <f>IF(N224="zníž. prenesená",J224,0)</f>
        <v>0</v>
      </c>
      <c r="BI224" s="154">
        <f>IF(N224="nulová",J224,0)</f>
        <v>0</v>
      </c>
      <c r="BJ224" s="14" t="s">
        <v>86</v>
      </c>
      <c r="BK224" s="155">
        <f>ROUND(I224*H224,3)</f>
        <v>0</v>
      </c>
      <c r="BL224" s="14" t="s">
        <v>197</v>
      </c>
      <c r="BM224" s="153" t="s">
        <v>473</v>
      </c>
    </row>
    <row r="225" spans="1:65" s="2" customFormat="1" ht="24.2" customHeight="1">
      <c r="A225" s="29"/>
      <c r="B225" s="141"/>
      <c r="C225" s="142" t="s">
        <v>474</v>
      </c>
      <c r="D225" s="142" t="s">
        <v>136</v>
      </c>
      <c r="E225" s="143" t="s">
        <v>475</v>
      </c>
      <c r="F225" s="144" t="s">
        <v>476</v>
      </c>
      <c r="G225" s="145" t="s">
        <v>317</v>
      </c>
      <c r="H225" s="147"/>
      <c r="I225" s="147"/>
      <c r="J225" s="146">
        <f>ROUND(I225*H225,3)</f>
        <v>0</v>
      </c>
      <c r="K225" s="148"/>
      <c r="L225" s="30"/>
      <c r="M225" s="149" t="s">
        <v>1</v>
      </c>
      <c r="N225" s="150" t="s">
        <v>43</v>
      </c>
      <c r="O225" s="55"/>
      <c r="P225" s="151">
        <f>O225*H225</f>
        <v>0</v>
      </c>
      <c r="Q225" s="151">
        <v>0</v>
      </c>
      <c r="R225" s="151">
        <f>Q225*H225</f>
        <v>0</v>
      </c>
      <c r="S225" s="151">
        <v>0</v>
      </c>
      <c r="T225" s="152">
        <f>S225*H225</f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53" t="s">
        <v>197</v>
      </c>
      <c r="AT225" s="153" t="s">
        <v>136</v>
      </c>
      <c r="AU225" s="153" t="s">
        <v>86</v>
      </c>
      <c r="AY225" s="14" t="s">
        <v>134</v>
      </c>
      <c r="BE225" s="154">
        <f>IF(N225="základná",J225,0)</f>
        <v>0</v>
      </c>
      <c r="BF225" s="154">
        <f>IF(N225="znížená",J225,0)</f>
        <v>0</v>
      </c>
      <c r="BG225" s="154">
        <f>IF(N225="zákl. prenesená",J225,0)</f>
        <v>0</v>
      </c>
      <c r="BH225" s="154">
        <f>IF(N225="zníž. prenesená",J225,0)</f>
        <v>0</v>
      </c>
      <c r="BI225" s="154">
        <f>IF(N225="nulová",J225,0)</f>
        <v>0</v>
      </c>
      <c r="BJ225" s="14" t="s">
        <v>86</v>
      </c>
      <c r="BK225" s="155">
        <f>ROUND(I225*H225,3)</f>
        <v>0</v>
      </c>
      <c r="BL225" s="14" t="s">
        <v>197</v>
      </c>
      <c r="BM225" s="153" t="s">
        <v>477</v>
      </c>
    </row>
    <row r="226" spans="1:65" s="12" customFormat="1" ht="22.9" customHeight="1">
      <c r="B226" s="128"/>
      <c r="D226" s="129" t="s">
        <v>76</v>
      </c>
      <c r="E226" s="139" t="s">
        <v>478</v>
      </c>
      <c r="F226" s="139" t="s">
        <v>479</v>
      </c>
      <c r="I226" s="131"/>
      <c r="J226" s="140">
        <f>BK226</f>
        <v>0</v>
      </c>
      <c r="L226" s="128"/>
      <c r="M226" s="133"/>
      <c r="N226" s="134"/>
      <c r="O226" s="134"/>
      <c r="P226" s="135">
        <f>P227</f>
        <v>0</v>
      </c>
      <c r="Q226" s="134"/>
      <c r="R226" s="135">
        <f>R227</f>
        <v>9.9264000000000015E-4</v>
      </c>
      <c r="S226" s="134"/>
      <c r="T226" s="136">
        <f>T227</f>
        <v>0</v>
      </c>
      <c r="AR226" s="129" t="s">
        <v>86</v>
      </c>
      <c r="AT226" s="137" t="s">
        <v>76</v>
      </c>
      <c r="AU226" s="137" t="s">
        <v>82</v>
      </c>
      <c r="AY226" s="129" t="s">
        <v>134</v>
      </c>
      <c r="BK226" s="138">
        <f>BK227</f>
        <v>0</v>
      </c>
    </row>
    <row r="227" spans="1:65" s="2" customFormat="1" ht="24.2" customHeight="1">
      <c r="A227" s="29"/>
      <c r="B227" s="141"/>
      <c r="C227" s="142" t="s">
        <v>480</v>
      </c>
      <c r="D227" s="142" t="s">
        <v>136</v>
      </c>
      <c r="E227" s="143" t="s">
        <v>481</v>
      </c>
      <c r="F227" s="144" t="s">
        <v>482</v>
      </c>
      <c r="G227" s="145" t="s">
        <v>149</v>
      </c>
      <c r="H227" s="146">
        <v>3.1019999999999999</v>
      </c>
      <c r="I227" s="147"/>
      <c r="J227" s="146">
        <f>ROUND(I227*H227,3)</f>
        <v>0</v>
      </c>
      <c r="K227" s="148"/>
      <c r="L227" s="30"/>
      <c r="M227" s="149" t="s">
        <v>1</v>
      </c>
      <c r="N227" s="150" t="s">
        <v>43</v>
      </c>
      <c r="O227" s="55"/>
      <c r="P227" s="151">
        <f>O227*H227</f>
        <v>0</v>
      </c>
      <c r="Q227" s="151">
        <v>3.2000000000000003E-4</v>
      </c>
      <c r="R227" s="151">
        <f>Q227*H227</f>
        <v>9.9264000000000015E-4</v>
      </c>
      <c r="S227" s="151">
        <v>0</v>
      </c>
      <c r="T227" s="152">
        <f>S227*H227</f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53" t="s">
        <v>197</v>
      </c>
      <c r="AT227" s="153" t="s">
        <v>136</v>
      </c>
      <c r="AU227" s="153" t="s">
        <v>86</v>
      </c>
      <c r="AY227" s="14" t="s">
        <v>134</v>
      </c>
      <c r="BE227" s="154">
        <f>IF(N227="základná",J227,0)</f>
        <v>0</v>
      </c>
      <c r="BF227" s="154">
        <f>IF(N227="znížená",J227,0)</f>
        <v>0</v>
      </c>
      <c r="BG227" s="154">
        <f>IF(N227="zákl. prenesená",J227,0)</f>
        <v>0</v>
      </c>
      <c r="BH227" s="154">
        <f>IF(N227="zníž. prenesená",J227,0)</f>
        <v>0</v>
      </c>
      <c r="BI227" s="154">
        <f>IF(N227="nulová",J227,0)</f>
        <v>0</v>
      </c>
      <c r="BJ227" s="14" t="s">
        <v>86</v>
      </c>
      <c r="BK227" s="155">
        <f>ROUND(I227*H227,3)</f>
        <v>0</v>
      </c>
      <c r="BL227" s="14" t="s">
        <v>197</v>
      </c>
      <c r="BM227" s="153" t="s">
        <v>483</v>
      </c>
    </row>
    <row r="228" spans="1:65" s="12" customFormat="1" ht="22.9" customHeight="1">
      <c r="B228" s="128"/>
      <c r="D228" s="129" t="s">
        <v>76</v>
      </c>
      <c r="E228" s="139" t="s">
        <v>484</v>
      </c>
      <c r="F228" s="139" t="s">
        <v>485</v>
      </c>
      <c r="I228" s="131"/>
      <c r="J228" s="140">
        <f>BK228</f>
        <v>0</v>
      </c>
      <c r="L228" s="128"/>
      <c r="M228" s="133"/>
      <c r="N228" s="134"/>
      <c r="O228" s="134"/>
      <c r="P228" s="135">
        <f>SUM(P229:P233)</f>
        <v>0</v>
      </c>
      <c r="Q228" s="134"/>
      <c r="R228" s="135">
        <f>SUM(R229:R233)</f>
        <v>0.41543518159999998</v>
      </c>
      <c r="S228" s="134"/>
      <c r="T228" s="136">
        <f>SUM(T229:T233)</f>
        <v>0</v>
      </c>
      <c r="AR228" s="129" t="s">
        <v>86</v>
      </c>
      <c r="AT228" s="137" t="s">
        <v>76</v>
      </c>
      <c r="AU228" s="137" t="s">
        <v>82</v>
      </c>
      <c r="AY228" s="129" t="s">
        <v>134</v>
      </c>
      <c r="BK228" s="138">
        <f>SUM(BK229:BK233)</f>
        <v>0</v>
      </c>
    </row>
    <row r="229" spans="1:65" s="2" customFormat="1" ht="24.2" customHeight="1">
      <c r="A229" s="29"/>
      <c r="B229" s="141"/>
      <c r="C229" s="142" t="s">
        <v>486</v>
      </c>
      <c r="D229" s="142" t="s">
        <v>136</v>
      </c>
      <c r="E229" s="143" t="s">
        <v>487</v>
      </c>
      <c r="F229" s="144" t="s">
        <v>488</v>
      </c>
      <c r="G229" s="145" t="s">
        <v>149</v>
      </c>
      <c r="H229" s="146">
        <v>951.65200000000004</v>
      </c>
      <c r="I229" s="147"/>
      <c r="J229" s="146">
        <f>ROUND(I229*H229,3)</f>
        <v>0</v>
      </c>
      <c r="K229" s="148"/>
      <c r="L229" s="30"/>
      <c r="M229" s="149" t="s">
        <v>1</v>
      </c>
      <c r="N229" s="150" t="s">
        <v>43</v>
      </c>
      <c r="O229" s="55"/>
      <c r="P229" s="151">
        <f>O229*H229</f>
        <v>0</v>
      </c>
      <c r="Q229" s="151">
        <v>9.7499999999999998E-5</v>
      </c>
      <c r="R229" s="151">
        <f>Q229*H229</f>
        <v>9.2786069999999998E-2</v>
      </c>
      <c r="S229" s="151">
        <v>0</v>
      </c>
      <c r="T229" s="152">
        <f>S229*H229</f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53" t="s">
        <v>197</v>
      </c>
      <c r="AT229" s="153" t="s">
        <v>136</v>
      </c>
      <c r="AU229" s="153" t="s">
        <v>86</v>
      </c>
      <c r="AY229" s="14" t="s">
        <v>134</v>
      </c>
      <c r="BE229" s="154">
        <f>IF(N229="základná",J229,0)</f>
        <v>0</v>
      </c>
      <c r="BF229" s="154">
        <f>IF(N229="znížená",J229,0)</f>
        <v>0</v>
      </c>
      <c r="BG229" s="154">
        <f>IF(N229="zákl. prenesená",J229,0)</f>
        <v>0</v>
      </c>
      <c r="BH229" s="154">
        <f>IF(N229="zníž. prenesená",J229,0)</f>
        <v>0</v>
      </c>
      <c r="BI229" s="154">
        <f>IF(N229="nulová",J229,0)</f>
        <v>0</v>
      </c>
      <c r="BJ229" s="14" t="s">
        <v>86</v>
      </c>
      <c r="BK229" s="155">
        <f>ROUND(I229*H229,3)</f>
        <v>0</v>
      </c>
      <c r="BL229" s="14" t="s">
        <v>197</v>
      </c>
      <c r="BM229" s="153" t="s">
        <v>489</v>
      </c>
    </row>
    <row r="230" spans="1:65" s="2" customFormat="1" ht="24.2" customHeight="1">
      <c r="A230" s="29"/>
      <c r="B230" s="141"/>
      <c r="C230" s="142" t="s">
        <v>490</v>
      </c>
      <c r="D230" s="142" t="s">
        <v>136</v>
      </c>
      <c r="E230" s="143" t="s">
        <v>491</v>
      </c>
      <c r="F230" s="144" t="s">
        <v>492</v>
      </c>
      <c r="G230" s="145" t="s">
        <v>149</v>
      </c>
      <c r="H230" s="146">
        <v>271.92599999999999</v>
      </c>
      <c r="I230" s="147"/>
      <c r="J230" s="146">
        <f>ROUND(I230*H230,3)</f>
        <v>0</v>
      </c>
      <c r="K230" s="148"/>
      <c r="L230" s="30"/>
      <c r="M230" s="149" t="s">
        <v>1</v>
      </c>
      <c r="N230" s="150" t="s">
        <v>43</v>
      </c>
      <c r="O230" s="55"/>
      <c r="P230" s="151">
        <f>O230*H230</f>
        <v>0</v>
      </c>
      <c r="Q230" s="151">
        <v>1.133E-4</v>
      </c>
      <c r="R230" s="151">
        <f>Q230*H230</f>
        <v>3.0809215799999998E-2</v>
      </c>
      <c r="S230" s="151">
        <v>0</v>
      </c>
      <c r="T230" s="152">
        <f>S230*H230</f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53" t="s">
        <v>197</v>
      </c>
      <c r="AT230" s="153" t="s">
        <v>136</v>
      </c>
      <c r="AU230" s="153" t="s">
        <v>86</v>
      </c>
      <c r="AY230" s="14" t="s">
        <v>134</v>
      </c>
      <c r="BE230" s="154">
        <f>IF(N230="základná",J230,0)</f>
        <v>0</v>
      </c>
      <c r="BF230" s="154">
        <f>IF(N230="znížená",J230,0)</f>
        <v>0</v>
      </c>
      <c r="BG230" s="154">
        <f>IF(N230="zákl. prenesená",J230,0)</f>
        <v>0</v>
      </c>
      <c r="BH230" s="154">
        <f>IF(N230="zníž. prenesená",J230,0)</f>
        <v>0</v>
      </c>
      <c r="BI230" s="154">
        <f>IF(N230="nulová",J230,0)</f>
        <v>0</v>
      </c>
      <c r="BJ230" s="14" t="s">
        <v>86</v>
      </c>
      <c r="BK230" s="155">
        <f>ROUND(I230*H230,3)</f>
        <v>0</v>
      </c>
      <c r="BL230" s="14" t="s">
        <v>197</v>
      </c>
      <c r="BM230" s="153" t="s">
        <v>493</v>
      </c>
    </row>
    <row r="231" spans="1:65" s="2" customFormat="1" ht="24.2" customHeight="1">
      <c r="A231" s="29"/>
      <c r="B231" s="141"/>
      <c r="C231" s="142" t="s">
        <v>494</v>
      </c>
      <c r="D231" s="142" t="s">
        <v>136</v>
      </c>
      <c r="E231" s="143" t="s">
        <v>495</v>
      </c>
      <c r="F231" s="144" t="s">
        <v>496</v>
      </c>
      <c r="G231" s="145" t="s">
        <v>149</v>
      </c>
      <c r="H231" s="146">
        <v>679.726</v>
      </c>
      <c r="I231" s="147"/>
      <c r="J231" s="146">
        <f>ROUND(I231*H231,3)</f>
        <v>0</v>
      </c>
      <c r="K231" s="148"/>
      <c r="L231" s="30"/>
      <c r="M231" s="149" t="s">
        <v>1</v>
      </c>
      <c r="N231" s="150" t="s">
        <v>43</v>
      </c>
      <c r="O231" s="55"/>
      <c r="P231" s="151">
        <f>O231*H231</f>
        <v>0</v>
      </c>
      <c r="Q231" s="151">
        <v>4.1330000000000002E-4</v>
      </c>
      <c r="R231" s="151">
        <f>Q231*H231</f>
        <v>0.28093075579999999</v>
      </c>
      <c r="S231" s="151">
        <v>0</v>
      </c>
      <c r="T231" s="152">
        <f>S231*H231</f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53" t="s">
        <v>197</v>
      </c>
      <c r="AT231" s="153" t="s">
        <v>136</v>
      </c>
      <c r="AU231" s="153" t="s">
        <v>86</v>
      </c>
      <c r="AY231" s="14" t="s">
        <v>134</v>
      </c>
      <c r="BE231" s="154">
        <f>IF(N231="základná",J231,0)</f>
        <v>0</v>
      </c>
      <c r="BF231" s="154">
        <f>IF(N231="znížená",J231,0)</f>
        <v>0</v>
      </c>
      <c r="BG231" s="154">
        <f>IF(N231="zákl. prenesená",J231,0)</f>
        <v>0</v>
      </c>
      <c r="BH231" s="154">
        <f>IF(N231="zníž. prenesená",J231,0)</f>
        <v>0</v>
      </c>
      <c r="BI231" s="154">
        <f>IF(N231="nulová",J231,0)</f>
        <v>0</v>
      </c>
      <c r="BJ231" s="14" t="s">
        <v>86</v>
      </c>
      <c r="BK231" s="155">
        <f>ROUND(I231*H231,3)</f>
        <v>0</v>
      </c>
      <c r="BL231" s="14" t="s">
        <v>197</v>
      </c>
      <c r="BM231" s="153" t="s">
        <v>497</v>
      </c>
    </row>
    <row r="232" spans="1:65" s="2" customFormat="1" ht="24.2" customHeight="1">
      <c r="A232" s="29"/>
      <c r="B232" s="141"/>
      <c r="C232" s="142" t="s">
        <v>498</v>
      </c>
      <c r="D232" s="142" t="s">
        <v>136</v>
      </c>
      <c r="E232" s="143" t="s">
        <v>499</v>
      </c>
      <c r="F232" s="144" t="s">
        <v>500</v>
      </c>
      <c r="G232" s="145" t="s">
        <v>149</v>
      </c>
      <c r="H232" s="146">
        <v>3.3</v>
      </c>
      <c r="I232" s="147"/>
      <c r="J232" s="146">
        <f>ROUND(I232*H232,3)</f>
        <v>0</v>
      </c>
      <c r="K232" s="148"/>
      <c r="L232" s="30"/>
      <c r="M232" s="149" t="s">
        <v>1</v>
      </c>
      <c r="N232" s="150" t="s">
        <v>43</v>
      </c>
      <c r="O232" s="55"/>
      <c r="P232" s="151">
        <f>O232*H232</f>
        <v>0</v>
      </c>
      <c r="Q232" s="151">
        <v>3.3057999999999998E-3</v>
      </c>
      <c r="R232" s="151">
        <f>Q232*H232</f>
        <v>1.0909139999999999E-2</v>
      </c>
      <c r="S232" s="151">
        <v>0</v>
      </c>
      <c r="T232" s="152">
        <f>S232*H232</f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53" t="s">
        <v>197</v>
      </c>
      <c r="AT232" s="153" t="s">
        <v>136</v>
      </c>
      <c r="AU232" s="153" t="s">
        <v>86</v>
      </c>
      <c r="AY232" s="14" t="s">
        <v>134</v>
      </c>
      <c r="BE232" s="154">
        <f>IF(N232="základná",J232,0)</f>
        <v>0</v>
      </c>
      <c r="BF232" s="154">
        <f>IF(N232="znížená",J232,0)</f>
        <v>0</v>
      </c>
      <c r="BG232" s="154">
        <f>IF(N232="zákl. prenesená",J232,0)</f>
        <v>0</v>
      </c>
      <c r="BH232" s="154">
        <f>IF(N232="zníž. prenesená",J232,0)</f>
        <v>0</v>
      </c>
      <c r="BI232" s="154">
        <f>IF(N232="nulová",J232,0)</f>
        <v>0</v>
      </c>
      <c r="BJ232" s="14" t="s">
        <v>86</v>
      </c>
      <c r="BK232" s="155">
        <f>ROUND(I232*H232,3)</f>
        <v>0</v>
      </c>
      <c r="BL232" s="14" t="s">
        <v>197</v>
      </c>
      <c r="BM232" s="153" t="s">
        <v>501</v>
      </c>
    </row>
    <row r="233" spans="1:65" s="2" customFormat="1" ht="14.45" customHeight="1">
      <c r="A233" s="29"/>
      <c r="B233" s="141"/>
      <c r="C233" s="142" t="s">
        <v>502</v>
      </c>
      <c r="D233" s="142" t="s">
        <v>136</v>
      </c>
      <c r="E233" s="143" t="s">
        <v>503</v>
      </c>
      <c r="F233" s="144" t="s">
        <v>504</v>
      </c>
      <c r="G233" s="145" t="s">
        <v>149</v>
      </c>
      <c r="H233" s="146">
        <v>951.65200000000004</v>
      </c>
      <c r="I233" s="147"/>
      <c r="J233" s="146">
        <f>ROUND(I233*H233,3)</f>
        <v>0</v>
      </c>
      <c r="K233" s="148"/>
      <c r="L233" s="30"/>
      <c r="M233" s="166" t="s">
        <v>1</v>
      </c>
      <c r="N233" s="167" t="s">
        <v>43</v>
      </c>
      <c r="O233" s="168"/>
      <c r="P233" s="169">
        <f>O233*H233</f>
        <v>0</v>
      </c>
      <c r="Q233" s="169">
        <v>0</v>
      </c>
      <c r="R233" s="169">
        <f>Q233*H233</f>
        <v>0</v>
      </c>
      <c r="S233" s="169">
        <v>0</v>
      </c>
      <c r="T233" s="170">
        <f>S233*H233</f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53" t="s">
        <v>197</v>
      </c>
      <c r="AT233" s="153" t="s">
        <v>136</v>
      </c>
      <c r="AU233" s="153" t="s">
        <v>86</v>
      </c>
      <c r="AY233" s="14" t="s">
        <v>134</v>
      </c>
      <c r="BE233" s="154">
        <f>IF(N233="základná",J233,0)</f>
        <v>0</v>
      </c>
      <c r="BF233" s="154">
        <f>IF(N233="znížená",J233,0)</f>
        <v>0</v>
      </c>
      <c r="BG233" s="154">
        <f>IF(N233="zákl. prenesená",J233,0)</f>
        <v>0</v>
      </c>
      <c r="BH233" s="154">
        <f>IF(N233="zníž. prenesená",J233,0)</f>
        <v>0</v>
      </c>
      <c r="BI233" s="154">
        <f>IF(N233="nulová",J233,0)</f>
        <v>0</v>
      </c>
      <c r="BJ233" s="14" t="s">
        <v>86</v>
      </c>
      <c r="BK233" s="155">
        <f>ROUND(I233*H233,3)</f>
        <v>0</v>
      </c>
      <c r="BL233" s="14" t="s">
        <v>197</v>
      </c>
      <c r="BM233" s="153" t="s">
        <v>505</v>
      </c>
    </row>
    <row r="234" spans="1:65" s="2" customFormat="1" ht="6.95" customHeight="1">
      <c r="A234" s="29"/>
      <c r="B234" s="44"/>
      <c r="C234" s="45"/>
      <c r="D234" s="45"/>
      <c r="E234" s="45"/>
      <c r="F234" s="45"/>
      <c r="G234" s="45"/>
      <c r="H234" s="45"/>
      <c r="I234" s="45"/>
      <c r="J234" s="45"/>
      <c r="K234" s="45"/>
      <c r="L234" s="30"/>
      <c r="M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</row>
  </sheetData>
  <autoFilter ref="C131:K233" xr:uid="{00000000-0009-0000-0000-000001000000}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24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9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4" t="s">
        <v>88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77</v>
      </c>
    </row>
    <row r="4" spans="1:46" s="1" customFormat="1" ht="24.95" customHeight="1">
      <c r="B4" s="17"/>
      <c r="D4" s="18" t="s">
        <v>95</v>
      </c>
      <c r="L4" s="17"/>
      <c r="M4" s="90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6.25" customHeight="1">
      <c r="B7" s="17"/>
      <c r="E7" s="210" t="str">
        <f>'Rekapitulácia stavby'!K6</f>
        <v>Obnova vnútorných priestorov Materskej školy, Ul. Dr. Janského č. 8, Elokované pracovisko A. Kmeťa č. 11, Žiar/Hronom</v>
      </c>
      <c r="F7" s="211"/>
      <c r="G7" s="211"/>
      <c r="H7" s="211"/>
      <c r="L7" s="17"/>
    </row>
    <row r="8" spans="1:46" s="2" customFormat="1" ht="12" customHeight="1">
      <c r="A8" s="29"/>
      <c r="B8" s="30"/>
      <c r="C8" s="29"/>
      <c r="D8" s="24" t="s">
        <v>96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71" t="s">
        <v>506</v>
      </c>
      <c r="F9" s="212"/>
      <c r="G9" s="212"/>
      <c r="H9" s="212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2" t="str">
        <f>'Rekapitulácia stavby'!AN8</f>
        <v>2. 2. 2021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13" t="str">
        <f>'Rekapitulácia stavby'!E14</f>
        <v>Vyplň údaj</v>
      </c>
      <c r="F18" s="193"/>
      <c r="G18" s="193"/>
      <c r="H18" s="193"/>
      <c r="I18" s="24" t="s">
        <v>25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">
        <v>1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29</v>
      </c>
      <c r="F21" s="29"/>
      <c r="G21" s="29"/>
      <c r="H21" s="29"/>
      <c r="I21" s="24" t="s">
        <v>25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23</v>
      </c>
      <c r="J23" s="22" t="s">
        <v>33</v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34</v>
      </c>
      <c r="F24" s="29"/>
      <c r="G24" s="29"/>
      <c r="H24" s="29"/>
      <c r="I24" s="24" t="s">
        <v>25</v>
      </c>
      <c r="J24" s="22" t="s">
        <v>1</v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35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214.5" customHeight="1">
      <c r="A27" s="91"/>
      <c r="B27" s="92"/>
      <c r="C27" s="91"/>
      <c r="D27" s="91"/>
      <c r="E27" s="198" t="s">
        <v>98</v>
      </c>
      <c r="F27" s="198"/>
      <c r="G27" s="198"/>
      <c r="H27" s="198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4" t="s">
        <v>37</v>
      </c>
      <c r="E30" s="29"/>
      <c r="F30" s="29"/>
      <c r="G30" s="29"/>
      <c r="H30" s="29"/>
      <c r="I30" s="29"/>
      <c r="J30" s="68">
        <f>ROUND(J125,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39</v>
      </c>
      <c r="G32" s="29"/>
      <c r="H32" s="29"/>
      <c r="I32" s="33" t="s">
        <v>38</v>
      </c>
      <c r="J32" s="33" t="s">
        <v>40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5" t="s">
        <v>41</v>
      </c>
      <c r="E33" s="24" t="s">
        <v>42</v>
      </c>
      <c r="F33" s="96">
        <f>ROUND((SUM(BE125:BE248)),  2)</f>
        <v>0</v>
      </c>
      <c r="G33" s="29"/>
      <c r="H33" s="29"/>
      <c r="I33" s="97">
        <v>0.2</v>
      </c>
      <c r="J33" s="96">
        <f>ROUND(((SUM(BE125:BE248))*I33),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43</v>
      </c>
      <c r="F34" s="96">
        <f>ROUND((SUM(BF125:BF248)),  2)</f>
        <v>0</v>
      </c>
      <c r="G34" s="29"/>
      <c r="H34" s="29"/>
      <c r="I34" s="97">
        <v>0.2</v>
      </c>
      <c r="J34" s="96">
        <f>ROUND(((SUM(BF125:BF248))*I34),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44</v>
      </c>
      <c r="F35" s="96">
        <f>ROUND((SUM(BG125:BG248)),  2)</f>
        <v>0</v>
      </c>
      <c r="G35" s="29"/>
      <c r="H35" s="29"/>
      <c r="I35" s="97">
        <v>0.2</v>
      </c>
      <c r="J35" s="96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45</v>
      </c>
      <c r="F36" s="96">
        <f>ROUND((SUM(BH125:BH248)),  2)</f>
        <v>0</v>
      </c>
      <c r="G36" s="29"/>
      <c r="H36" s="29"/>
      <c r="I36" s="97">
        <v>0.2</v>
      </c>
      <c r="J36" s="96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46</v>
      </c>
      <c r="F37" s="96">
        <f>ROUND((SUM(BI125:BI248)),  2)</f>
        <v>0</v>
      </c>
      <c r="G37" s="29"/>
      <c r="H37" s="29"/>
      <c r="I37" s="97">
        <v>0</v>
      </c>
      <c r="J37" s="96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98"/>
      <c r="D39" s="99" t="s">
        <v>47</v>
      </c>
      <c r="E39" s="57"/>
      <c r="F39" s="57"/>
      <c r="G39" s="100" t="s">
        <v>48</v>
      </c>
      <c r="H39" s="101" t="s">
        <v>49</v>
      </c>
      <c r="I39" s="57"/>
      <c r="J39" s="102">
        <f>SUM(J30:J37)</f>
        <v>0</v>
      </c>
      <c r="K39" s="103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50</v>
      </c>
      <c r="E50" s="41"/>
      <c r="F50" s="41"/>
      <c r="G50" s="40" t="s">
        <v>51</v>
      </c>
      <c r="H50" s="41"/>
      <c r="I50" s="41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52</v>
      </c>
      <c r="E61" s="32"/>
      <c r="F61" s="104" t="s">
        <v>53</v>
      </c>
      <c r="G61" s="42" t="s">
        <v>52</v>
      </c>
      <c r="H61" s="32"/>
      <c r="I61" s="32"/>
      <c r="J61" s="105" t="s">
        <v>53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54</v>
      </c>
      <c r="E65" s="43"/>
      <c r="F65" s="43"/>
      <c r="G65" s="40" t="s">
        <v>55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52</v>
      </c>
      <c r="E76" s="32"/>
      <c r="F76" s="104" t="s">
        <v>53</v>
      </c>
      <c r="G76" s="42" t="s">
        <v>52</v>
      </c>
      <c r="H76" s="32"/>
      <c r="I76" s="32"/>
      <c r="J76" s="105" t="s">
        <v>53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99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customHeight="1">
      <c r="A85" s="29"/>
      <c r="B85" s="30"/>
      <c r="C85" s="29"/>
      <c r="D85" s="29"/>
      <c r="E85" s="210" t="str">
        <f>E7</f>
        <v>Obnova vnútorných priestorov Materskej školy, Ul. Dr. Janského č. 8, Elokované pracovisko A. Kmeťa č. 11, Žiar/Hronom</v>
      </c>
      <c r="F85" s="211"/>
      <c r="G85" s="211"/>
      <c r="H85" s="211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96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71" t="str">
        <f>E9</f>
        <v>2 - Zdravotechnika</v>
      </c>
      <c r="F87" s="212"/>
      <c r="G87" s="212"/>
      <c r="H87" s="212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Žiar nad Hronom, A. Kmeťa 11</v>
      </c>
      <c r="G89" s="29"/>
      <c r="H89" s="29"/>
      <c r="I89" s="24" t="s">
        <v>20</v>
      </c>
      <c r="J89" s="52" t="str">
        <f>IF(J12="","",J12)</f>
        <v>2. 2. 2021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25.7" customHeight="1">
      <c r="A91" s="29"/>
      <c r="B91" s="30"/>
      <c r="C91" s="24" t="s">
        <v>22</v>
      </c>
      <c r="D91" s="29"/>
      <c r="E91" s="29"/>
      <c r="F91" s="22" t="str">
        <f>E15</f>
        <v>Mesto Žiar nad Hronom, Š. Moysesa č. 46</v>
      </c>
      <c r="G91" s="29"/>
      <c r="H91" s="29"/>
      <c r="I91" s="24" t="s">
        <v>28</v>
      </c>
      <c r="J91" s="27" t="str">
        <f>E21</f>
        <v>Ing. Katarína Fronková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>Erik Kytka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6" t="s">
        <v>100</v>
      </c>
      <c r="D94" s="98"/>
      <c r="E94" s="98"/>
      <c r="F94" s="98"/>
      <c r="G94" s="98"/>
      <c r="H94" s="98"/>
      <c r="I94" s="98"/>
      <c r="J94" s="107" t="s">
        <v>101</v>
      </c>
      <c r="K94" s="98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08" t="s">
        <v>102</v>
      </c>
      <c r="D96" s="29"/>
      <c r="E96" s="29"/>
      <c r="F96" s="29"/>
      <c r="G96" s="29"/>
      <c r="H96" s="29"/>
      <c r="I96" s="29"/>
      <c r="J96" s="68">
        <f>J125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103</v>
      </c>
    </row>
    <row r="97" spans="1:31" s="9" customFormat="1" ht="24.95" customHeight="1">
      <c r="B97" s="109"/>
      <c r="D97" s="110" t="s">
        <v>104</v>
      </c>
      <c r="E97" s="111"/>
      <c r="F97" s="111"/>
      <c r="G97" s="111"/>
      <c r="H97" s="111"/>
      <c r="I97" s="111"/>
      <c r="J97" s="112">
        <f>J126</f>
        <v>0</v>
      </c>
      <c r="L97" s="109"/>
    </row>
    <row r="98" spans="1:31" s="10" customFormat="1" ht="19.899999999999999" customHeight="1">
      <c r="B98" s="113"/>
      <c r="D98" s="114" t="s">
        <v>106</v>
      </c>
      <c r="E98" s="115"/>
      <c r="F98" s="115"/>
      <c r="G98" s="115"/>
      <c r="H98" s="115"/>
      <c r="I98" s="115"/>
      <c r="J98" s="116">
        <f>J127</f>
        <v>0</v>
      </c>
      <c r="L98" s="113"/>
    </row>
    <row r="99" spans="1:31" s="10" customFormat="1" ht="19.899999999999999" customHeight="1">
      <c r="B99" s="113"/>
      <c r="D99" s="114" t="s">
        <v>107</v>
      </c>
      <c r="E99" s="115"/>
      <c r="F99" s="115"/>
      <c r="G99" s="115"/>
      <c r="H99" s="115"/>
      <c r="I99" s="115"/>
      <c r="J99" s="116">
        <f>J130</f>
        <v>0</v>
      </c>
      <c r="L99" s="113"/>
    </row>
    <row r="100" spans="1:31" s="10" customFormat="1" ht="19.899999999999999" customHeight="1">
      <c r="B100" s="113"/>
      <c r="D100" s="114" t="s">
        <v>108</v>
      </c>
      <c r="E100" s="115"/>
      <c r="F100" s="115"/>
      <c r="G100" s="115"/>
      <c r="H100" s="115"/>
      <c r="I100" s="115"/>
      <c r="J100" s="116">
        <f>J138</f>
        <v>0</v>
      </c>
      <c r="L100" s="113"/>
    </row>
    <row r="101" spans="1:31" s="9" customFormat="1" ht="24.95" customHeight="1">
      <c r="B101" s="109"/>
      <c r="D101" s="110" t="s">
        <v>109</v>
      </c>
      <c r="E101" s="111"/>
      <c r="F101" s="111"/>
      <c r="G101" s="111"/>
      <c r="H101" s="111"/>
      <c r="I101" s="111"/>
      <c r="J101" s="112">
        <f>J140</f>
        <v>0</v>
      </c>
      <c r="L101" s="109"/>
    </row>
    <row r="102" spans="1:31" s="10" customFormat="1" ht="19.899999999999999" customHeight="1">
      <c r="B102" s="113"/>
      <c r="D102" s="114" t="s">
        <v>507</v>
      </c>
      <c r="E102" s="115"/>
      <c r="F102" s="115"/>
      <c r="G102" s="115"/>
      <c r="H102" s="115"/>
      <c r="I102" s="115"/>
      <c r="J102" s="116">
        <f>J141</f>
        <v>0</v>
      </c>
      <c r="L102" s="113"/>
    </row>
    <row r="103" spans="1:31" s="10" customFormat="1" ht="19.899999999999999" customHeight="1">
      <c r="B103" s="113"/>
      <c r="D103" s="114" t="s">
        <v>508</v>
      </c>
      <c r="E103" s="115"/>
      <c r="F103" s="115"/>
      <c r="G103" s="115"/>
      <c r="H103" s="115"/>
      <c r="I103" s="115"/>
      <c r="J103" s="116">
        <f>J146</f>
        <v>0</v>
      </c>
      <c r="L103" s="113"/>
    </row>
    <row r="104" spans="1:31" s="10" customFormat="1" ht="19.899999999999999" customHeight="1">
      <c r="B104" s="113"/>
      <c r="D104" s="114" t="s">
        <v>509</v>
      </c>
      <c r="E104" s="115"/>
      <c r="F104" s="115"/>
      <c r="G104" s="115"/>
      <c r="H104" s="115"/>
      <c r="I104" s="115"/>
      <c r="J104" s="116">
        <f>J182</f>
        <v>0</v>
      </c>
      <c r="L104" s="113"/>
    </row>
    <row r="105" spans="1:31" s="10" customFormat="1" ht="19.899999999999999" customHeight="1">
      <c r="B105" s="113"/>
      <c r="D105" s="114" t="s">
        <v>510</v>
      </c>
      <c r="E105" s="115"/>
      <c r="F105" s="115"/>
      <c r="G105" s="115"/>
      <c r="H105" s="115"/>
      <c r="I105" s="115"/>
      <c r="J105" s="116">
        <f>J202</f>
        <v>0</v>
      </c>
      <c r="L105" s="113"/>
    </row>
    <row r="106" spans="1:31" s="2" customFormat="1" ht="21.75" customHeight="1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6.95" customHeight="1">
      <c r="A107" s="29"/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11" spans="1:31" s="2" customFormat="1" ht="6.95" customHeight="1">
      <c r="A111" s="29"/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24.95" customHeight="1">
      <c r="A112" s="29"/>
      <c r="B112" s="30"/>
      <c r="C112" s="18" t="s">
        <v>120</v>
      </c>
      <c r="D112" s="29"/>
      <c r="E112" s="29"/>
      <c r="F112" s="29"/>
      <c r="G112" s="29"/>
      <c r="H112" s="29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14</v>
      </c>
      <c r="D114" s="29"/>
      <c r="E114" s="29"/>
      <c r="F114" s="29"/>
      <c r="G114" s="29"/>
      <c r="H114" s="29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26.25" customHeight="1">
      <c r="A115" s="29"/>
      <c r="B115" s="30"/>
      <c r="C115" s="29"/>
      <c r="D115" s="29"/>
      <c r="E115" s="210" t="str">
        <f>E7</f>
        <v>Obnova vnútorných priestorov Materskej školy, Ul. Dr. Janského č. 8, Elokované pracovisko A. Kmeťa č. 11, Žiar/Hronom</v>
      </c>
      <c r="F115" s="211"/>
      <c r="G115" s="211"/>
      <c r="H115" s="211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96</v>
      </c>
      <c r="D116" s="29"/>
      <c r="E116" s="29"/>
      <c r="F116" s="29"/>
      <c r="G116" s="29"/>
      <c r="H116" s="29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6.5" customHeight="1">
      <c r="A117" s="29"/>
      <c r="B117" s="30"/>
      <c r="C117" s="29"/>
      <c r="D117" s="29"/>
      <c r="E117" s="171" t="str">
        <f>E9</f>
        <v>2 - Zdravotechnika</v>
      </c>
      <c r="F117" s="212"/>
      <c r="G117" s="212"/>
      <c r="H117" s="212"/>
      <c r="I117" s="2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2" customHeight="1">
      <c r="A119" s="29"/>
      <c r="B119" s="30"/>
      <c r="C119" s="24" t="s">
        <v>18</v>
      </c>
      <c r="D119" s="29"/>
      <c r="E119" s="29"/>
      <c r="F119" s="22" t="str">
        <f>F12</f>
        <v>Žiar nad Hronom, A. Kmeťa 11</v>
      </c>
      <c r="G119" s="29"/>
      <c r="H119" s="29"/>
      <c r="I119" s="24" t="s">
        <v>20</v>
      </c>
      <c r="J119" s="52" t="str">
        <f>IF(J12="","",J12)</f>
        <v>2. 2. 2021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6.9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25.7" customHeight="1">
      <c r="A121" s="29"/>
      <c r="B121" s="30"/>
      <c r="C121" s="24" t="s">
        <v>22</v>
      </c>
      <c r="D121" s="29"/>
      <c r="E121" s="29"/>
      <c r="F121" s="22" t="str">
        <f>E15</f>
        <v>Mesto Žiar nad Hronom, Š. Moysesa č. 46</v>
      </c>
      <c r="G121" s="29"/>
      <c r="H121" s="29"/>
      <c r="I121" s="24" t="s">
        <v>28</v>
      </c>
      <c r="J121" s="27" t="str">
        <f>E21</f>
        <v>Ing. Katarína Fronková</v>
      </c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15.2" customHeight="1">
      <c r="A122" s="29"/>
      <c r="B122" s="30"/>
      <c r="C122" s="24" t="s">
        <v>26</v>
      </c>
      <c r="D122" s="29"/>
      <c r="E122" s="29"/>
      <c r="F122" s="22" t="str">
        <f>IF(E18="","",E18)</f>
        <v>Vyplň údaj</v>
      </c>
      <c r="G122" s="29"/>
      <c r="H122" s="29"/>
      <c r="I122" s="24" t="s">
        <v>32</v>
      </c>
      <c r="J122" s="27" t="str">
        <f>E24</f>
        <v>Erik Kytka</v>
      </c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10.3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11" customFormat="1" ht="29.25" customHeight="1">
      <c r="A124" s="117"/>
      <c r="B124" s="118"/>
      <c r="C124" s="119" t="s">
        <v>121</v>
      </c>
      <c r="D124" s="120" t="s">
        <v>62</v>
      </c>
      <c r="E124" s="120" t="s">
        <v>58</v>
      </c>
      <c r="F124" s="120" t="s">
        <v>59</v>
      </c>
      <c r="G124" s="120" t="s">
        <v>122</v>
      </c>
      <c r="H124" s="120" t="s">
        <v>123</v>
      </c>
      <c r="I124" s="120" t="s">
        <v>124</v>
      </c>
      <c r="J124" s="121" t="s">
        <v>101</v>
      </c>
      <c r="K124" s="122" t="s">
        <v>125</v>
      </c>
      <c r="L124" s="123"/>
      <c r="M124" s="59" t="s">
        <v>1</v>
      </c>
      <c r="N124" s="60" t="s">
        <v>41</v>
      </c>
      <c r="O124" s="60" t="s">
        <v>126</v>
      </c>
      <c r="P124" s="60" t="s">
        <v>127</v>
      </c>
      <c r="Q124" s="60" t="s">
        <v>128</v>
      </c>
      <c r="R124" s="60" t="s">
        <v>129</v>
      </c>
      <c r="S124" s="60" t="s">
        <v>130</v>
      </c>
      <c r="T124" s="61" t="s">
        <v>131</v>
      </c>
      <c r="U124" s="117"/>
      <c r="V124" s="117"/>
      <c r="W124" s="117"/>
      <c r="X124" s="117"/>
      <c r="Y124" s="117"/>
      <c r="Z124" s="117"/>
      <c r="AA124" s="117"/>
      <c r="AB124" s="117"/>
      <c r="AC124" s="117"/>
      <c r="AD124" s="117"/>
      <c r="AE124" s="117"/>
    </row>
    <row r="125" spans="1:65" s="2" customFormat="1" ht="22.9" customHeight="1">
      <c r="A125" s="29"/>
      <c r="B125" s="30"/>
      <c r="C125" s="66" t="s">
        <v>102</v>
      </c>
      <c r="D125" s="29"/>
      <c r="E125" s="29"/>
      <c r="F125" s="29"/>
      <c r="G125" s="29"/>
      <c r="H125" s="29"/>
      <c r="I125" s="29"/>
      <c r="J125" s="124">
        <f>BK125</f>
        <v>0</v>
      </c>
      <c r="K125" s="29"/>
      <c r="L125" s="30"/>
      <c r="M125" s="62"/>
      <c r="N125" s="53"/>
      <c r="O125" s="63"/>
      <c r="P125" s="125">
        <f>P126+P140</f>
        <v>0</v>
      </c>
      <c r="Q125" s="63"/>
      <c r="R125" s="125">
        <f>R126+R140</f>
        <v>0.96891110500000011</v>
      </c>
      <c r="S125" s="63"/>
      <c r="T125" s="126">
        <f>T126+T140</f>
        <v>1.4104499999999998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T125" s="14" t="s">
        <v>76</v>
      </c>
      <c r="AU125" s="14" t="s">
        <v>103</v>
      </c>
      <c r="BK125" s="127">
        <f>BK126+BK140</f>
        <v>0</v>
      </c>
    </row>
    <row r="126" spans="1:65" s="12" customFormat="1" ht="25.9" customHeight="1">
      <c r="B126" s="128"/>
      <c r="D126" s="129" t="s">
        <v>76</v>
      </c>
      <c r="E126" s="130" t="s">
        <v>132</v>
      </c>
      <c r="F126" s="130" t="s">
        <v>133</v>
      </c>
      <c r="I126" s="131"/>
      <c r="J126" s="132">
        <f>BK126</f>
        <v>0</v>
      </c>
      <c r="L126" s="128"/>
      <c r="M126" s="133"/>
      <c r="N126" s="134"/>
      <c r="O126" s="134"/>
      <c r="P126" s="135">
        <f>P127+P130+P138</f>
        <v>0</v>
      </c>
      <c r="Q126" s="134"/>
      <c r="R126" s="135">
        <f>R127+R130+R138</f>
        <v>0.32893700000000003</v>
      </c>
      <c r="S126" s="134"/>
      <c r="T126" s="136">
        <f>T127+T130+T138</f>
        <v>0.39999999999999997</v>
      </c>
      <c r="AR126" s="129" t="s">
        <v>82</v>
      </c>
      <c r="AT126" s="137" t="s">
        <v>76</v>
      </c>
      <c r="AU126" s="137" t="s">
        <v>77</v>
      </c>
      <c r="AY126" s="129" t="s">
        <v>134</v>
      </c>
      <c r="BK126" s="138">
        <f>BK127+BK130+BK138</f>
        <v>0</v>
      </c>
    </row>
    <row r="127" spans="1:65" s="12" customFormat="1" ht="22.9" customHeight="1">
      <c r="B127" s="128"/>
      <c r="D127" s="129" t="s">
        <v>76</v>
      </c>
      <c r="E127" s="139" t="s">
        <v>155</v>
      </c>
      <c r="F127" s="139" t="s">
        <v>167</v>
      </c>
      <c r="I127" s="131"/>
      <c r="J127" s="140">
        <f>BK127</f>
        <v>0</v>
      </c>
      <c r="L127" s="128"/>
      <c r="M127" s="133"/>
      <c r="N127" s="134"/>
      <c r="O127" s="134"/>
      <c r="P127" s="135">
        <f>SUM(P128:P129)</f>
        <v>0</v>
      </c>
      <c r="Q127" s="134"/>
      <c r="R127" s="135">
        <f>SUM(R128:R129)</f>
        <v>0.32893700000000003</v>
      </c>
      <c r="S127" s="134"/>
      <c r="T127" s="136">
        <f>SUM(T128:T129)</f>
        <v>0</v>
      </c>
      <c r="AR127" s="129" t="s">
        <v>82</v>
      </c>
      <c r="AT127" s="137" t="s">
        <v>76</v>
      </c>
      <c r="AU127" s="137" t="s">
        <v>82</v>
      </c>
      <c r="AY127" s="129" t="s">
        <v>134</v>
      </c>
      <c r="BK127" s="138">
        <f>SUM(BK128:BK129)</f>
        <v>0</v>
      </c>
    </row>
    <row r="128" spans="1:65" s="2" customFormat="1" ht="24.2" customHeight="1">
      <c r="A128" s="29"/>
      <c r="B128" s="141"/>
      <c r="C128" s="142" t="s">
        <v>82</v>
      </c>
      <c r="D128" s="142" t="s">
        <v>136</v>
      </c>
      <c r="E128" s="143" t="s">
        <v>511</v>
      </c>
      <c r="F128" s="144" t="s">
        <v>512</v>
      </c>
      <c r="G128" s="145" t="s">
        <v>149</v>
      </c>
      <c r="H128" s="146">
        <v>3</v>
      </c>
      <c r="I128" s="147"/>
      <c r="J128" s="146">
        <f>ROUND(I128*H128,3)</f>
        <v>0</v>
      </c>
      <c r="K128" s="148"/>
      <c r="L128" s="30"/>
      <c r="M128" s="149" t="s">
        <v>1</v>
      </c>
      <c r="N128" s="150" t="s">
        <v>43</v>
      </c>
      <c r="O128" s="55"/>
      <c r="P128" s="151">
        <f>O128*H128</f>
        <v>0</v>
      </c>
      <c r="Q128" s="151">
        <v>3.9803999999999999E-2</v>
      </c>
      <c r="R128" s="151">
        <f>Q128*H128</f>
        <v>0.11941199999999999</v>
      </c>
      <c r="S128" s="151">
        <v>0</v>
      </c>
      <c r="T128" s="152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3" t="s">
        <v>92</v>
      </c>
      <c r="AT128" s="153" t="s">
        <v>136</v>
      </c>
      <c r="AU128" s="153" t="s">
        <v>86</v>
      </c>
      <c r="AY128" s="14" t="s">
        <v>134</v>
      </c>
      <c r="BE128" s="154">
        <f>IF(N128="základná",J128,0)</f>
        <v>0</v>
      </c>
      <c r="BF128" s="154">
        <f>IF(N128="znížená",J128,0)</f>
        <v>0</v>
      </c>
      <c r="BG128" s="154">
        <f>IF(N128="zákl. prenesená",J128,0)</f>
        <v>0</v>
      </c>
      <c r="BH128" s="154">
        <f>IF(N128="zníž. prenesená",J128,0)</f>
        <v>0</v>
      </c>
      <c r="BI128" s="154">
        <f>IF(N128="nulová",J128,0)</f>
        <v>0</v>
      </c>
      <c r="BJ128" s="14" t="s">
        <v>86</v>
      </c>
      <c r="BK128" s="155">
        <f>ROUND(I128*H128,3)</f>
        <v>0</v>
      </c>
      <c r="BL128" s="14" t="s">
        <v>92</v>
      </c>
      <c r="BM128" s="153" t="s">
        <v>513</v>
      </c>
    </row>
    <row r="129" spans="1:65" s="2" customFormat="1" ht="24.2" customHeight="1">
      <c r="A129" s="29"/>
      <c r="B129" s="141"/>
      <c r="C129" s="142" t="s">
        <v>86</v>
      </c>
      <c r="D129" s="142" t="s">
        <v>136</v>
      </c>
      <c r="E129" s="143" t="s">
        <v>514</v>
      </c>
      <c r="F129" s="144" t="s">
        <v>515</v>
      </c>
      <c r="G129" s="145" t="s">
        <v>228</v>
      </c>
      <c r="H129" s="146">
        <v>0.1</v>
      </c>
      <c r="I129" s="147"/>
      <c r="J129" s="146">
        <f>ROUND(I129*H129,3)</f>
        <v>0</v>
      </c>
      <c r="K129" s="148"/>
      <c r="L129" s="30"/>
      <c r="M129" s="149" t="s">
        <v>1</v>
      </c>
      <c r="N129" s="150" t="s">
        <v>43</v>
      </c>
      <c r="O129" s="55"/>
      <c r="P129" s="151">
        <f>O129*H129</f>
        <v>0</v>
      </c>
      <c r="Q129" s="151">
        <v>2.0952500000000001</v>
      </c>
      <c r="R129" s="151">
        <f>Q129*H129</f>
        <v>0.20952500000000002</v>
      </c>
      <c r="S129" s="151">
        <v>0</v>
      </c>
      <c r="T129" s="152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3" t="s">
        <v>92</v>
      </c>
      <c r="AT129" s="153" t="s">
        <v>136</v>
      </c>
      <c r="AU129" s="153" t="s">
        <v>86</v>
      </c>
      <c r="AY129" s="14" t="s">
        <v>134</v>
      </c>
      <c r="BE129" s="154">
        <f>IF(N129="základná",J129,0)</f>
        <v>0</v>
      </c>
      <c r="BF129" s="154">
        <f>IF(N129="znížená",J129,0)</f>
        <v>0</v>
      </c>
      <c r="BG129" s="154">
        <f>IF(N129="zákl. prenesená",J129,0)</f>
        <v>0</v>
      </c>
      <c r="BH129" s="154">
        <f>IF(N129="zníž. prenesená",J129,0)</f>
        <v>0</v>
      </c>
      <c r="BI129" s="154">
        <f>IF(N129="nulová",J129,0)</f>
        <v>0</v>
      </c>
      <c r="BJ129" s="14" t="s">
        <v>86</v>
      </c>
      <c r="BK129" s="155">
        <f>ROUND(I129*H129,3)</f>
        <v>0</v>
      </c>
      <c r="BL129" s="14" t="s">
        <v>92</v>
      </c>
      <c r="BM129" s="153" t="s">
        <v>516</v>
      </c>
    </row>
    <row r="130" spans="1:65" s="12" customFormat="1" ht="22.9" customHeight="1">
      <c r="B130" s="128"/>
      <c r="D130" s="129" t="s">
        <v>76</v>
      </c>
      <c r="E130" s="139" t="s">
        <v>168</v>
      </c>
      <c r="F130" s="139" t="s">
        <v>205</v>
      </c>
      <c r="I130" s="131"/>
      <c r="J130" s="140">
        <f>BK130</f>
        <v>0</v>
      </c>
      <c r="L130" s="128"/>
      <c r="M130" s="133"/>
      <c r="N130" s="134"/>
      <c r="O130" s="134"/>
      <c r="P130" s="135">
        <f>SUM(P131:P137)</f>
        <v>0</v>
      </c>
      <c r="Q130" s="134"/>
      <c r="R130" s="135">
        <f>SUM(R131:R137)</f>
        <v>0</v>
      </c>
      <c r="S130" s="134"/>
      <c r="T130" s="136">
        <f>SUM(T131:T137)</f>
        <v>0.39999999999999997</v>
      </c>
      <c r="AR130" s="129" t="s">
        <v>82</v>
      </c>
      <c r="AT130" s="137" t="s">
        <v>76</v>
      </c>
      <c r="AU130" s="137" t="s">
        <v>82</v>
      </c>
      <c r="AY130" s="129" t="s">
        <v>134</v>
      </c>
      <c r="BK130" s="138">
        <f>SUM(BK131:BK137)</f>
        <v>0</v>
      </c>
    </row>
    <row r="131" spans="1:65" s="2" customFormat="1" ht="37.9" customHeight="1">
      <c r="A131" s="29"/>
      <c r="B131" s="141"/>
      <c r="C131" s="142" t="s">
        <v>89</v>
      </c>
      <c r="D131" s="142" t="s">
        <v>136</v>
      </c>
      <c r="E131" s="143" t="s">
        <v>517</v>
      </c>
      <c r="F131" s="144" t="s">
        <v>518</v>
      </c>
      <c r="G131" s="145" t="s">
        <v>253</v>
      </c>
      <c r="H131" s="146">
        <v>30</v>
      </c>
      <c r="I131" s="147"/>
      <c r="J131" s="146">
        <f t="shared" ref="J131:J137" si="0">ROUND(I131*H131,3)</f>
        <v>0</v>
      </c>
      <c r="K131" s="148"/>
      <c r="L131" s="30"/>
      <c r="M131" s="149" t="s">
        <v>1</v>
      </c>
      <c r="N131" s="150" t="s">
        <v>43</v>
      </c>
      <c r="O131" s="55"/>
      <c r="P131" s="151">
        <f t="shared" ref="P131:P137" si="1">O131*H131</f>
        <v>0</v>
      </c>
      <c r="Q131" s="151">
        <v>0</v>
      </c>
      <c r="R131" s="151">
        <f t="shared" ref="R131:R137" si="2">Q131*H131</f>
        <v>0</v>
      </c>
      <c r="S131" s="151">
        <v>6.0000000000000001E-3</v>
      </c>
      <c r="T131" s="152">
        <f t="shared" ref="T131:T137" si="3">S131*H131</f>
        <v>0.18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3" t="s">
        <v>92</v>
      </c>
      <c r="AT131" s="153" t="s">
        <v>136</v>
      </c>
      <c r="AU131" s="153" t="s">
        <v>86</v>
      </c>
      <c r="AY131" s="14" t="s">
        <v>134</v>
      </c>
      <c r="BE131" s="154">
        <f t="shared" ref="BE131:BE137" si="4">IF(N131="základná",J131,0)</f>
        <v>0</v>
      </c>
      <c r="BF131" s="154">
        <f t="shared" ref="BF131:BF137" si="5">IF(N131="znížená",J131,0)</f>
        <v>0</v>
      </c>
      <c r="BG131" s="154">
        <f t="shared" ref="BG131:BG137" si="6">IF(N131="zákl. prenesená",J131,0)</f>
        <v>0</v>
      </c>
      <c r="BH131" s="154">
        <f t="shared" ref="BH131:BH137" si="7">IF(N131="zníž. prenesená",J131,0)</f>
        <v>0</v>
      </c>
      <c r="BI131" s="154">
        <f t="shared" ref="BI131:BI137" si="8">IF(N131="nulová",J131,0)</f>
        <v>0</v>
      </c>
      <c r="BJ131" s="14" t="s">
        <v>86</v>
      </c>
      <c r="BK131" s="155">
        <f t="shared" ref="BK131:BK137" si="9">ROUND(I131*H131,3)</f>
        <v>0</v>
      </c>
      <c r="BL131" s="14" t="s">
        <v>92</v>
      </c>
      <c r="BM131" s="153" t="s">
        <v>519</v>
      </c>
    </row>
    <row r="132" spans="1:65" s="2" customFormat="1" ht="24.2" customHeight="1">
      <c r="A132" s="29"/>
      <c r="B132" s="141"/>
      <c r="C132" s="142" t="s">
        <v>92</v>
      </c>
      <c r="D132" s="142" t="s">
        <v>136</v>
      </c>
      <c r="E132" s="143" t="s">
        <v>520</v>
      </c>
      <c r="F132" s="144" t="s">
        <v>521</v>
      </c>
      <c r="G132" s="145" t="s">
        <v>253</v>
      </c>
      <c r="H132" s="146">
        <v>10</v>
      </c>
      <c r="I132" s="147"/>
      <c r="J132" s="146">
        <f t="shared" si="0"/>
        <v>0</v>
      </c>
      <c r="K132" s="148"/>
      <c r="L132" s="30"/>
      <c r="M132" s="149" t="s">
        <v>1</v>
      </c>
      <c r="N132" s="150" t="s">
        <v>43</v>
      </c>
      <c r="O132" s="55"/>
      <c r="P132" s="151">
        <f t="shared" si="1"/>
        <v>0</v>
      </c>
      <c r="Q132" s="151">
        <v>0</v>
      </c>
      <c r="R132" s="151">
        <f t="shared" si="2"/>
        <v>0</v>
      </c>
      <c r="S132" s="151">
        <v>2.1999999999999999E-2</v>
      </c>
      <c r="T132" s="152">
        <f t="shared" si="3"/>
        <v>0.21999999999999997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3" t="s">
        <v>92</v>
      </c>
      <c r="AT132" s="153" t="s">
        <v>136</v>
      </c>
      <c r="AU132" s="153" t="s">
        <v>86</v>
      </c>
      <c r="AY132" s="14" t="s">
        <v>134</v>
      </c>
      <c r="BE132" s="154">
        <f t="shared" si="4"/>
        <v>0</v>
      </c>
      <c r="BF132" s="154">
        <f t="shared" si="5"/>
        <v>0</v>
      </c>
      <c r="BG132" s="154">
        <f t="shared" si="6"/>
        <v>0</v>
      </c>
      <c r="BH132" s="154">
        <f t="shared" si="7"/>
        <v>0</v>
      </c>
      <c r="BI132" s="154">
        <f t="shared" si="8"/>
        <v>0</v>
      </c>
      <c r="BJ132" s="14" t="s">
        <v>86</v>
      </c>
      <c r="BK132" s="155">
        <f t="shared" si="9"/>
        <v>0</v>
      </c>
      <c r="BL132" s="14" t="s">
        <v>92</v>
      </c>
      <c r="BM132" s="153" t="s">
        <v>522</v>
      </c>
    </row>
    <row r="133" spans="1:65" s="2" customFormat="1" ht="14.45" customHeight="1">
      <c r="A133" s="29"/>
      <c r="B133" s="141"/>
      <c r="C133" s="142" t="s">
        <v>151</v>
      </c>
      <c r="D133" s="142" t="s">
        <v>136</v>
      </c>
      <c r="E133" s="143" t="s">
        <v>276</v>
      </c>
      <c r="F133" s="144" t="s">
        <v>277</v>
      </c>
      <c r="G133" s="145" t="s">
        <v>278</v>
      </c>
      <c r="H133" s="146">
        <v>1.41</v>
      </c>
      <c r="I133" s="147"/>
      <c r="J133" s="146">
        <f t="shared" si="0"/>
        <v>0</v>
      </c>
      <c r="K133" s="148"/>
      <c r="L133" s="30"/>
      <c r="M133" s="149" t="s">
        <v>1</v>
      </c>
      <c r="N133" s="150" t="s">
        <v>43</v>
      </c>
      <c r="O133" s="55"/>
      <c r="P133" s="151">
        <f t="shared" si="1"/>
        <v>0</v>
      </c>
      <c r="Q133" s="151">
        <v>0</v>
      </c>
      <c r="R133" s="151">
        <f t="shared" si="2"/>
        <v>0</v>
      </c>
      <c r="S133" s="151">
        <v>0</v>
      </c>
      <c r="T133" s="152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3" t="s">
        <v>92</v>
      </c>
      <c r="AT133" s="153" t="s">
        <v>136</v>
      </c>
      <c r="AU133" s="153" t="s">
        <v>86</v>
      </c>
      <c r="AY133" s="14" t="s">
        <v>134</v>
      </c>
      <c r="BE133" s="154">
        <f t="shared" si="4"/>
        <v>0</v>
      </c>
      <c r="BF133" s="154">
        <f t="shared" si="5"/>
        <v>0</v>
      </c>
      <c r="BG133" s="154">
        <f t="shared" si="6"/>
        <v>0</v>
      </c>
      <c r="BH133" s="154">
        <f t="shared" si="7"/>
        <v>0</v>
      </c>
      <c r="BI133" s="154">
        <f t="shared" si="8"/>
        <v>0</v>
      </c>
      <c r="BJ133" s="14" t="s">
        <v>86</v>
      </c>
      <c r="BK133" s="155">
        <f t="shared" si="9"/>
        <v>0</v>
      </c>
      <c r="BL133" s="14" t="s">
        <v>92</v>
      </c>
      <c r="BM133" s="153" t="s">
        <v>523</v>
      </c>
    </row>
    <row r="134" spans="1:65" s="2" customFormat="1" ht="24.2" customHeight="1">
      <c r="A134" s="29"/>
      <c r="B134" s="141"/>
      <c r="C134" s="142" t="s">
        <v>155</v>
      </c>
      <c r="D134" s="142" t="s">
        <v>136</v>
      </c>
      <c r="E134" s="143" t="s">
        <v>281</v>
      </c>
      <c r="F134" s="144" t="s">
        <v>282</v>
      </c>
      <c r="G134" s="145" t="s">
        <v>278</v>
      </c>
      <c r="H134" s="146">
        <v>26.79</v>
      </c>
      <c r="I134" s="147"/>
      <c r="J134" s="146">
        <f t="shared" si="0"/>
        <v>0</v>
      </c>
      <c r="K134" s="148"/>
      <c r="L134" s="30"/>
      <c r="M134" s="149" t="s">
        <v>1</v>
      </c>
      <c r="N134" s="150" t="s">
        <v>43</v>
      </c>
      <c r="O134" s="55"/>
      <c r="P134" s="151">
        <f t="shared" si="1"/>
        <v>0</v>
      </c>
      <c r="Q134" s="151">
        <v>0</v>
      </c>
      <c r="R134" s="151">
        <f t="shared" si="2"/>
        <v>0</v>
      </c>
      <c r="S134" s="151">
        <v>0</v>
      </c>
      <c r="T134" s="152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3" t="s">
        <v>92</v>
      </c>
      <c r="AT134" s="153" t="s">
        <v>136</v>
      </c>
      <c r="AU134" s="153" t="s">
        <v>86</v>
      </c>
      <c r="AY134" s="14" t="s">
        <v>134</v>
      </c>
      <c r="BE134" s="154">
        <f t="shared" si="4"/>
        <v>0</v>
      </c>
      <c r="BF134" s="154">
        <f t="shared" si="5"/>
        <v>0</v>
      </c>
      <c r="BG134" s="154">
        <f t="shared" si="6"/>
        <v>0</v>
      </c>
      <c r="BH134" s="154">
        <f t="shared" si="7"/>
        <v>0</v>
      </c>
      <c r="BI134" s="154">
        <f t="shared" si="8"/>
        <v>0</v>
      </c>
      <c r="BJ134" s="14" t="s">
        <v>86</v>
      </c>
      <c r="BK134" s="155">
        <f t="shared" si="9"/>
        <v>0</v>
      </c>
      <c r="BL134" s="14" t="s">
        <v>92</v>
      </c>
      <c r="BM134" s="153" t="s">
        <v>524</v>
      </c>
    </row>
    <row r="135" spans="1:65" s="2" customFormat="1" ht="24.2" customHeight="1">
      <c r="A135" s="29"/>
      <c r="B135" s="141"/>
      <c r="C135" s="142" t="s">
        <v>159</v>
      </c>
      <c r="D135" s="142" t="s">
        <v>136</v>
      </c>
      <c r="E135" s="143" t="s">
        <v>285</v>
      </c>
      <c r="F135" s="144" t="s">
        <v>286</v>
      </c>
      <c r="G135" s="145" t="s">
        <v>278</v>
      </c>
      <c r="H135" s="146">
        <v>1.41</v>
      </c>
      <c r="I135" s="147"/>
      <c r="J135" s="146">
        <f t="shared" si="0"/>
        <v>0</v>
      </c>
      <c r="K135" s="148"/>
      <c r="L135" s="30"/>
      <c r="M135" s="149" t="s">
        <v>1</v>
      </c>
      <c r="N135" s="150" t="s">
        <v>43</v>
      </c>
      <c r="O135" s="55"/>
      <c r="P135" s="151">
        <f t="shared" si="1"/>
        <v>0</v>
      </c>
      <c r="Q135" s="151">
        <v>0</v>
      </c>
      <c r="R135" s="151">
        <f t="shared" si="2"/>
        <v>0</v>
      </c>
      <c r="S135" s="151">
        <v>0</v>
      </c>
      <c r="T135" s="152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3" t="s">
        <v>92</v>
      </c>
      <c r="AT135" s="153" t="s">
        <v>136</v>
      </c>
      <c r="AU135" s="153" t="s">
        <v>86</v>
      </c>
      <c r="AY135" s="14" t="s">
        <v>134</v>
      </c>
      <c r="BE135" s="154">
        <f t="shared" si="4"/>
        <v>0</v>
      </c>
      <c r="BF135" s="154">
        <f t="shared" si="5"/>
        <v>0</v>
      </c>
      <c r="BG135" s="154">
        <f t="shared" si="6"/>
        <v>0</v>
      </c>
      <c r="BH135" s="154">
        <f t="shared" si="7"/>
        <v>0</v>
      </c>
      <c r="BI135" s="154">
        <f t="shared" si="8"/>
        <v>0</v>
      </c>
      <c r="BJ135" s="14" t="s">
        <v>86</v>
      </c>
      <c r="BK135" s="155">
        <f t="shared" si="9"/>
        <v>0</v>
      </c>
      <c r="BL135" s="14" t="s">
        <v>92</v>
      </c>
      <c r="BM135" s="153" t="s">
        <v>525</v>
      </c>
    </row>
    <row r="136" spans="1:65" s="2" customFormat="1" ht="24.2" customHeight="1">
      <c r="A136" s="29"/>
      <c r="B136" s="141"/>
      <c r="C136" s="142" t="s">
        <v>163</v>
      </c>
      <c r="D136" s="142" t="s">
        <v>136</v>
      </c>
      <c r="E136" s="143" t="s">
        <v>289</v>
      </c>
      <c r="F136" s="144" t="s">
        <v>290</v>
      </c>
      <c r="G136" s="145" t="s">
        <v>278</v>
      </c>
      <c r="H136" s="146">
        <v>7.05</v>
      </c>
      <c r="I136" s="147"/>
      <c r="J136" s="146">
        <f t="shared" si="0"/>
        <v>0</v>
      </c>
      <c r="K136" s="148"/>
      <c r="L136" s="30"/>
      <c r="M136" s="149" t="s">
        <v>1</v>
      </c>
      <c r="N136" s="150" t="s">
        <v>43</v>
      </c>
      <c r="O136" s="55"/>
      <c r="P136" s="151">
        <f t="shared" si="1"/>
        <v>0</v>
      </c>
      <c r="Q136" s="151">
        <v>0</v>
      </c>
      <c r="R136" s="151">
        <f t="shared" si="2"/>
        <v>0</v>
      </c>
      <c r="S136" s="151">
        <v>0</v>
      </c>
      <c r="T136" s="152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3" t="s">
        <v>92</v>
      </c>
      <c r="AT136" s="153" t="s">
        <v>136</v>
      </c>
      <c r="AU136" s="153" t="s">
        <v>86</v>
      </c>
      <c r="AY136" s="14" t="s">
        <v>134</v>
      </c>
      <c r="BE136" s="154">
        <f t="shared" si="4"/>
        <v>0</v>
      </c>
      <c r="BF136" s="154">
        <f t="shared" si="5"/>
        <v>0</v>
      </c>
      <c r="BG136" s="154">
        <f t="shared" si="6"/>
        <v>0</v>
      </c>
      <c r="BH136" s="154">
        <f t="shared" si="7"/>
        <v>0</v>
      </c>
      <c r="BI136" s="154">
        <f t="shared" si="8"/>
        <v>0</v>
      </c>
      <c r="BJ136" s="14" t="s">
        <v>86</v>
      </c>
      <c r="BK136" s="155">
        <f t="shared" si="9"/>
        <v>0</v>
      </c>
      <c r="BL136" s="14" t="s">
        <v>92</v>
      </c>
      <c r="BM136" s="153" t="s">
        <v>526</v>
      </c>
    </row>
    <row r="137" spans="1:65" s="2" customFormat="1" ht="24.2" customHeight="1">
      <c r="A137" s="29"/>
      <c r="B137" s="141"/>
      <c r="C137" s="142" t="s">
        <v>168</v>
      </c>
      <c r="D137" s="142" t="s">
        <v>136</v>
      </c>
      <c r="E137" s="143" t="s">
        <v>293</v>
      </c>
      <c r="F137" s="144" t="s">
        <v>294</v>
      </c>
      <c r="G137" s="145" t="s">
        <v>278</v>
      </c>
      <c r="H137" s="146">
        <v>1.41</v>
      </c>
      <c r="I137" s="147"/>
      <c r="J137" s="146">
        <f t="shared" si="0"/>
        <v>0</v>
      </c>
      <c r="K137" s="148"/>
      <c r="L137" s="30"/>
      <c r="M137" s="149" t="s">
        <v>1</v>
      </c>
      <c r="N137" s="150" t="s">
        <v>43</v>
      </c>
      <c r="O137" s="55"/>
      <c r="P137" s="151">
        <f t="shared" si="1"/>
        <v>0</v>
      </c>
      <c r="Q137" s="151">
        <v>0</v>
      </c>
      <c r="R137" s="151">
        <f t="shared" si="2"/>
        <v>0</v>
      </c>
      <c r="S137" s="151">
        <v>0</v>
      </c>
      <c r="T137" s="152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3" t="s">
        <v>92</v>
      </c>
      <c r="AT137" s="153" t="s">
        <v>136</v>
      </c>
      <c r="AU137" s="153" t="s">
        <v>86</v>
      </c>
      <c r="AY137" s="14" t="s">
        <v>134</v>
      </c>
      <c r="BE137" s="154">
        <f t="shared" si="4"/>
        <v>0</v>
      </c>
      <c r="BF137" s="154">
        <f t="shared" si="5"/>
        <v>0</v>
      </c>
      <c r="BG137" s="154">
        <f t="shared" si="6"/>
        <v>0</v>
      </c>
      <c r="BH137" s="154">
        <f t="shared" si="7"/>
        <v>0</v>
      </c>
      <c r="BI137" s="154">
        <f t="shared" si="8"/>
        <v>0</v>
      </c>
      <c r="BJ137" s="14" t="s">
        <v>86</v>
      </c>
      <c r="BK137" s="155">
        <f t="shared" si="9"/>
        <v>0</v>
      </c>
      <c r="BL137" s="14" t="s">
        <v>92</v>
      </c>
      <c r="BM137" s="153" t="s">
        <v>527</v>
      </c>
    </row>
    <row r="138" spans="1:65" s="12" customFormat="1" ht="22.9" customHeight="1">
      <c r="B138" s="128"/>
      <c r="D138" s="129" t="s">
        <v>76</v>
      </c>
      <c r="E138" s="139" t="s">
        <v>296</v>
      </c>
      <c r="F138" s="139" t="s">
        <v>297</v>
      </c>
      <c r="I138" s="131"/>
      <c r="J138" s="140">
        <f>BK138</f>
        <v>0</v>
      </c>
      <c r="L138" s="128"/>
      <c r="M138" s="133"/>
      <c r="N138" s="134"/>
      <c r="O138" s="134"/>
      <c r="P138" s="135">
        <f>P139</f>
        <v>0</v>
      </c>
      <c r="Q138" s="134"/>
      <c r="R138" s="135">
        <f>R139</f>
        <v>0</v>
      </c>
      <c r="S138" s="134"/>
      <c r="T138" s="136">
        <f>T139</f>
        <v>0</v>
      </c>
      <c r="AR138" s="129" t="s">
        <v>82</v>
      </c>
      <c r="AT138" s="137" t="s">
        <v>76</v>
      </c>
      <c r="AU138" s="137" t="s">
        <v>82</v>
      </c>
      <c r="AY138" s="129" t="s">
        <v>134</v>
      </c>
      <c r="BK138" s="138">
        <f>BK139</f>
        <v>0</v>
      </c>
    </row>
    <row r="139" spans="1:65" s="2" customFormat="1" ht="24.2" customHeight="1">
      <c r="A139" s="29"/>
      <c r="B139" s="141"/>
      <c r="C139" s="142" t="s">
        <v>172</v>
      </c>
      <c r="D139" s="142" t="s">
        <v>136</v>
      </c>
      <c r="E139" s="143" t="s">
        <v>299</v>
      </c>
      <c r="F139" s="144" t="s">
        <v>300</v>
      </c>
      <c r="G139" s="145" t="s">
        <v>278</v>
      </c>
      <c r="H139" s="146">
        <v>0.34499999999999997</v>
      </c>
      <c r="I139" s="147"/>
      <c r="J139" s="146">
        <f>ROUND(I139*H139,3)</f>
        <v>0</v>
      </c>
      <c r="K139" s="148"/>
      <c r="L139" s="30"/>
      <c r="M139" s="149" t="s">
        <v>1</v>
      </c>
      <c r="N139" s="150" t="s">
        <v>43</v>
      </c>
      <c r="O139" s="55"/>
      <c r="P139" s="151">
        <f>O139*H139</f>
        <v>0</v>
      </c>
      <c r="Q139" s="151">
        <v>0</v>
      </c>
      <c r="R139" s="151">
        <f>Q139*H139</f>
        <v>0</v>
      </c>
      <c r="S139" s="151">
        <v>0</v>
      </c>
      <c r="T139" s="152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3" t="s">
        <v>92</v>
      </c>
      <c r="AT139" s="153" t="s">
        <v>136</v>
      </c>
      <c r="AU139" s="153" t="s">
        <v>86</v>
      </c>
      <c r="AY139" s="14" t="s">
        <v>134</v>
      </c>
      <c r="BE139" s="154">
        <f>IF(N139="základná",J139,0)</f>
        <v>0</v>
      </c>
      <c r="BF139" s="154">
        <f>IF(N139="znížená",J139,0)</f>
        <v>0</v>
      </c>
      <c r="BG139" s="154">
        <f>IF(N139="zákl. prenesená",J139,0)</f>
        <v>0</v>
      </c>
      <c r="BH139" s="154">
        <f>IF(N139="zníž. prenesená",J139,0)</f>
        <v>0</v>
      </c>
      <c r="BI139" s="154">
        <f>IF(N139="nulová",J139,0)</f>
        <v>0</v>
      </c>
      <c r="BJ139" s="14" t="s">
        <v>86</v>
      </c>
      <c r="BK139" s="155">
        <f>ROUND(I139*H139,3)</f>
        <v>0</v>
      </c>
      <c r="BL139" s="14" t="s">
        <v>92</v>
      </c>
      <c r="BM139" s="153" t="s">
        <v>528</v>
      </c>
    </row>
    <row r="140" spans="1:65" s="12" customFormat="1" ht="25.9" customHeight="1">
      <c r="B140" s="128"/>
      <c r="D140" s="129" t="s">
        <v>76</v>
      </c>
      <c r="E140" s="130" t="s">
        <v>302</v>
      </c>
      <c r="F140" s="130" t="s">
        <v>303</v>
      </c>
      <c r="I140" s="131"/>
      <c r="J140" s="132">
        <f>BK140</f>
        <v>0</v>
      </c>
      <c r="L140" s="128"/>
      <c r="M140" s="133"/>
      <c r="N140" s="134"/>
      <c r="O140" s="134"/>
      <c r="P140" s="135">
        <f>P141+P146+P182+P202</f>
        <v>0</v>
      </c>
      <c r="Q140" s="134"/>
      <c r="R140" s="135">
        <f>R141+R146+R182+R202</f>
        <v>0.63997410500000007</v>
      </c>
      <c r="S140" s="134"/>
      <c r="T140" s="136">
        <f>T141+T146+T182+T202</f>
        <v>1.0104499999999998</v>
      </c>
      <c r="AR140" s="129" t="s">
        <v>86</v>
      </c>
      <c r="AT140" s="137" t="s">
        <v>76</v>
      </c>
      <c r="AU140" s="137" t="s">
        <v>77</v>
      </c>
      <c r="AY140" s="129" t="s">
        <v>134</v>
      </c>
      <c r="BK140" s="138">
        <f>BK141+BK146+BK182+BK202</f>
        <v>0</v>
      </c>
    </row>
    <row r="141" spans="1:65" s="12" customFormat="1" ht="22.9" customHeight="1">
      <c r="B141" s="128"/>
      <c r="D141" s="129" t="s">
        <v>76</v>
      </c>
      <c r="E141" s="139" t="s">
        <v>529</v>
      </c>
      <c r="F141" s="139" t="s">
        <v>530</v>
      </c>
      <c r="I141" s="131"/>
      <c r="J141" s="140">
        <f>BK141</f>
        <v>0</v>
      </c>
      <c r="L141" s="128"/>
      <c r="M141" s="133"/>
      <c r="N141" s="134"/>
      <c r="O141" s="134"/>
      <c r="P141" s="135">
        <f>SUM(P142:P145)</f>
        <v>0</v>
      </c>
      <c r="Q141" s="134"/>
      <c r="R141" s="135">
        <f>SUM(R142:R145)</f>
        <v>8.5812000000000006E-3</v>
      </c>
      <c r="S141" s="134"/>
      <c r="T141" s="136">
        <f>SUM(T142:T145)</f>
        <v>0</v>
      </c>
      <c r="AR141" s="129" t="s">
        <v>86</v>
      </c>
      <c r="AT141" s="137" t="s">
        <v>76</v>
      </c>
      <c r="AU141" s="137" t="s">
        <v>82</v>
      </c>
      <c r="AY141" s="129" t="s">
        <v>134</v>
      </c>
      <c r="BK141" s="138">
        <f>SUM(BK142:BK145)</f>
        <v>0</v>
      </c>
    </row>
    <row r="142" spans="1:65" s="2" customFormat="1" ht="24.2" customHeight="1">
      <c r="A142" s="29"/>
      <c r="B142" s="141"/>
      <c r="C142" s="142" t="s">
        <v>176</v>
      </c>
      <c r="D142" s="142" t="s">
        <v>136</v>
      </c>
      <c r="E142" s="143" t="s">
        <v>531</v>
      </c>
      <c r="F142" s="144" t="s">
        <v>532</v>
      </c>
      <c r="G142" s="145" t="s">
        <v>253</v>
      </c>
      <c r="H142" s="146">
        <v>91</v>
      </c>
      <c r="I142" s="147"/>
      <c r="J142" s="146">
        <f>ROUND(I142*H142,3)</f>
        <v>0</v>
      </c>
      <c r="K142" s="148"/>
      <c r="L142" s="30"/>
      <c r="M142" s="149" t="s">
        <v>1</v>
      </c>
      <c r="N142" s="150" t="s">
        <v>43</v>
      </c>
      <c r="O142" s="55"/>
      <c r="P142" s="151">
        <f>O142*H142</f>
        <v>0</v>
      </c>
      <c r="Q142" s="151">
        <v>9.0000000000000002E-6</v>
      </c>
      <c r="R142" s="151">
        <f>Q142*H142</f>
        <v>8.1900000000000007E-4</v>
      </c>
      <c r="S142" s="151">
        <v>0</v>
      </c>
      <c r="T142" s="152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3" t="s">
        <v>197</v>
      </c>
      <c r="AT142" s="153" t="s">
        <v>136</v>
      </c>
      <c r="AU142" s="153" t="s">
        <v>86</v>
      </c>
      <c r="AY142" s="14" t="s">
        <v>134</v>
      </c>
      <c r="BE142" s="154">
        <f>IF(N142="základná",J142,0)</f>
        <v>0</v>
      </c>
      <c r="BF142" s="154">
        <f>IF(N142="znížená",J142,0)</f>
        <v>0</v>
      </c>
      <c r="BG142" s="154">
        <f>IF(N142="zákl. prenesená",J142,0)</f>
        <v>0</v>
      </c>
      <c r="BH142" s="154">
        <f>IF(N142="zníž. prenesená",J142,0)</f>
        <v>0</v>
      </c>
      <c r="BI142" s="154">
        <f>IF(N142="nulová",J142,0)</f>
        <v>0</v>
      </c>
      <c r="BJ142" s="14" t="s">
        <v>86</v>
      </c>
      <c r="BK142" s="155">
        <f>ROUND(I142*H142,3)</f>
        <v>0</v>
      </c>
      <c r="BL142" s="14" t="s">
        <v>197</v>
      </c>
      <c r="BM142" s="153" t="s">
        <v>533</v>
      </c>
    </row>
    <row r="143" spans="1:65" s="2" customFormat="1" ht="24.2" customHeight="1">
      <c r="A143" s="29"/>
      <c r="B143" s="141"/>
      <c r="C143" s="156" t="s">
        <v>180</v>
      </c>
      <c r="D143" s="156" t="s">
        <v>193</v>
      </c>
      <c r="E143" s="157" t="s">
        <v>534</v>
      </c>
      <c r="F143" s="158" t="s">
        <v>535</v>
      </c>
      <c r="G143" s="159" t="s">
        <v>253</v>
      </c>
      <c r="H143" s="160">
        <v>59.16</v>
      </c>
      <c r="I143" s="161"/>
      <c r="J143" s="160">
        <f>ROUND(I143*H143,3)</f>
        <v>0</v>
      </c>
      <c r="K143" s="162"/>
      <c r="L143" s="163"/>
      <c r="M143" s="164" t="s">
        <v>1</v>
      </c>
      <c r="N143" s="165" t="s">
        <v>43</v>
      </c>
      <c r="O143" s="55"/>
      <c r="P143" s="151">
        <f>O143*H143</f>
        <v>0</v>
      </c>
      <c r="Q143" s="151">
        <v>8.0000000000000007E-5</v>
      </c>
      <c r="R143" s="151">
        <f>Q143*H143</f>
        <v>4.7328000000000005E-3</v>
      </c>
      <c r="S143" s="151">
        <v>0</v>
      </c>
      <c r="T143" s="152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3" t="s">
        <v>263</v>
      </c>
      <c r="AT143" s="153" t="s">
        <v>193</v>
      </c>
      <c r="AU143" s="153" t="s">
        <v>86</v>
      </c>
      <c r="AY143" s="14" t="s">
        <v>134</v>
      </c>
      <c r="BE143" s="154">
        <f>IF(N143="základná",J143,0)</f>
        <v>0</v>
      </c>
      <c r="BF143" s="154">
        <f>IF(N143="znížená",J143,0)</f>
        <v>0</v>
      </c>
      <c r="BG143" s="154">
        <f>IF(N143="zákl. prenesená",J143,0)</f>
        <v>0</v>
      </c>
      <c r="BH143" s="154">
        <f>IF(N143="zníž. prenesená",J143,0)</f>
        <v>0</v>
      </c>
      <c r="BI143" s="154">
        <f>IF(N143="nulová",J143,0)</f>
        <v>0</v>
      </c>
      <c r="BJ143" s="14" t="s">
        <v>86</v>
      </c>
      <c r="BK143" s="155">
        <f>ROUND(I143*H143,3)</f>
        <v>0</v>
      </c>
      <c r="BL143" s="14" t="s">
        <v>197</v>
      </c>
      <c r="BM143" s="153" t="s">
        <v>536</v>
      </c>
    </row>
    <row r="144" spans="1:65" s="2" customFormat="1" ht="24.2" customHeight="1">
      <c r="A144" s="29"/>
      <c r="B144" s="141"/>
      <c r="C144" s="156" t="s">
        <v>184</v>
      </c>
      <c r="D144" s="156" t="s">
        <v>193</v>
      </c>
      <c r="E144" s="157" t="s">
        <v>537</v>
      </c>
      <c r="F144" s="158" t="s">
        <v>538</v>
      </c>
      <c r="G144" s="159" t="s">
        <v>253</v>
      </c>
      <c r="H144" s="160">
        <v>33.659999999999997</v>
      </c>
      <c r="I144" s="161"/>
      <c r="J144" s="160">
        <f>ROUND(I144*H144,3)</f>
        <v>0</v>
      </c>
      <c r="K144" s="162"/>
      <c r="L144" s="163"/>
      <c r="M144" s="164" t="s">
        <v>1</v>
      </c>
      <c r="N144" s="165" t="s">
        <v>43</v>
      </c>
      <c r="O144" s="55"/>
      <c r="P144" s="151">
        <f>O144*H144</f>
        <v>0</v>
      </c>
      <c r="Q144" s="151">
        <v>9.0000000000000006E-5</v>
      </c>
      <c r="R144" s="151">
        <f>Q144*H144</f>
        <v>3.0293999999999998E-3</v>
      </c>
      <c r="S144" s="151">
        <v>0</v>
      </c>
      <c r="T144" s="152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3" t="s">
        <v>263</v>
      </c>
      <c r="AT144" s="153" t="s">
        <v>193</v>
      </c>
      <c r="AU144" s="153" t="s">
        <v>86</v>
      </c>
      <c r="AY144" s="14" t="s">
        <v>134</v>
      </c>
      <c r="BE144" s="154">
        <f>IF(N144="základná",J144,0)</f>
        <v>0</v>
      </c>
      <c r="BF144" s="154">
        <f>IF(N144="znížená",J144,0)</f>
        <v>0</v>
      </c>
      <c r="BG144" s="154">
        <f>IF(N144="zákl. prenesená",J144,0)</f>
        <v>0</v>
      </c>
      <c r="BH144" s="154">
        <f>IF(N144="zníž. prenesená",J144,0)</f>
        <v>0</v>
      </c>
      <c r="BI144" s="154">
        <f>IF(N144="nulová",J144,0)</f>
        <v>0</v>
      </c>
      <c r="BJ144" s="14" t="s">
        <v>86</v>
      </c>
      <c r="BK144" s="155">
        <f>ROUND(I144*H144,3)</f>
        <v>0</v>
      </c>
      <c r="BL144" s="14" t="s">
        <v>197</v>
      </c>
      <c r="BM144" s="153" t="s">
        <v>539</v>
      </c>
    </row>
    <row r="145" spans="1:65" s="2" customFormat="1" ht="24.2" customHeight="1">
      <c r="A145" s="29"/>
      <c r="B145" s="141"/>
      <c r="C145" s="142" t="s">
        <v>188</v>
      </c>
      <c r="D145" s="142" t="s">
        <v>136</v>
      </c>
      <c r="E145" s="143" t="s">
        <v>540</v>
      </c>
      <c r="F145" s="144" t="s">
        <v>541</v>
      </c>
      <c r="G145" s="145" t="s">
        <v>317</v>
      </c>
      <c r="H145" s="147"/>
      <c r="I145" s="147"/>
      <c r="J145" s="146">
        <f>ROUND(I145*H145,3)</f>
        <v>0</v>
      </c>
      <c r="K145" s="148"/>
      <c r="L145" s="30"/>
      <c r="M145" s="149" t="s">
        <v>1</v>
      </c>
      <c r="N145" s="150" t="s">
        <v>43</v>
      </c>
      <c r="O145" s="55"/>
      <c r="P145" s="151">
        <f>O145*H145</f>
        <v>0</v>
      </c>
      <c r="Q145" s="151">
        <v>0</v>
      </c>
      <c r="R145" s="151">
        <f>Q145*H145</f>
        <v>0</v>
      </c>
      <c r="S145" s="151">
        <v>0</v>
      </c>
      <c r="T145" s="152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3" t="s">
        <v>197</v>
      </c>
      <c r="AT145" s="153" t="s">
        <v>136</v>
      </c>
      <c r="AU145" s="153" t="s">
        <v>86</v>
      </c>
      <c r="AY145" s="14" t="s">
        <v>134</v>
      </c>
      <c r="BE145" s="154">
        <f>IF(N145="základná",J145,0)</f>
        <v>0</v>
      </c>
      <c r="BF145" s="154">
        <f>IF(N145="znížená",J145,0)</f>
        <v>0</v>
      </c>
      <c r="BG145" s="154">
        <f>IF(N145="zákl. prenesená",J145,0)</f>
        <v>0</v>
      </c>
      <c r="BH145" s="154">
        <f>IF(N145="zníž. prenesená",J145,0)</f>
        <v>0</v>
      </c>
      <c r="BI145" s="154">
        <f>IF(N145="nulová",J145,0)</f>
        <v>0</v>
      </c>
      <c r="BJ145" s="14" t="s">
        <v>86</v>
      </c>
      <c r="BK145" s="155">
        <f>ROUND(I145*H145,3)</f>
        <v>0</v>
      </c>
      <c r="BL145" s="14" t="s">
        <v>197</v>
      </c>
      <c r="BM145" s="153" t="s">
        <v>542</v>
      </c>
    </row>
    <row r="146" spans="1:65" s="12" customFormat="1" ht="22.9" customHeight="1">
      <c r="B146" s="128"/>
      <c r="D146" s="129" t="s">
        <v>76</v>
      </c>
      <c r="E146" s="139" t="s">
        <v>543</v>
      </c>
      <c r="F146" s="139" t="s">
        <v>544</v>
      </c>
      <c r="I146" s="131"/>
      <c r="J146" s="140">
        <f>BK146</f>
        <v>0</v>
      </c>
      <c r="L146" s="128"/>
      <c r="M146" s="133"/>
      <c r="N146" s="134"/>
      <c r="O146" s="134"/>
      <c r="P146" s="135">
        <f>SUM(P147:P181)</f>
        <v>0</v>
      </c>
      <c r="Q146" s="134"/>
      <c r="R146" s="135">
        <f>SUM(R147:R181)</f>
        <v>0.12277594000000001</v>
      </c>
      <c r="S146" s="134"/>
      <c r="T146" s="136">
        <f>SUM(T147:T181)</f>
        <v>0.66721999999999992</v>
      </c>
      <c r="AR146" s="129" t="s">
        <v>86</v>
      </c>
      <c r="AT146" s="137" t="s">
        <v>76</v>
      </c>
      <c r="AU146" s="137" t="s">
        <v>82</v>
      </c>
      <c r="AY146" s="129" t="s">
        <v>134</v>
      </c>
      <c r="BK146" s="138">
        <f>SUM(BK147:BK181)</f>
        <v>0</v>
      </c>
    </row>
    <row r="147" spans="1:65" s="2" customFormat="1" ht="24.2" customHeight="1">
      <c r="A147" s="29"/>
      <c r="B147" s="141"/>
      <c r="C147" s="142" t="s">
        <v>192</v>
      </c>
      <c r="D147" s="142" t="s">
        <v>136</v>
      </c>
      <c r="E147" s="143" t="s">
        <v>545</v>
      </c>
      <c r="F147" s="144" t="s">
        <v>546</v>
      </c>
      <c r="G147" s="145" t="s">
        <v>253</v>
      </c>
      <c r="H147" s="146">
        <v>16</v>
      </c>
      <c r="I147" s="147"/>
      <c r="J147" s="146">
        <f t="shared" ref="J147:J181" si="10">ROUND(I147*H147,3)</f>
        <v>0</v>
      </c>
      <c r="K147" s="148"/>
      <c r="L147" s="30"/>
      <c r="M147" s="149" t="s">
        <v>1</v>
      </c>
      <c r="N147" s="150" t="s">
        <v>43</v>
      </c>
      <c r="O147" s="55"/>
      <c r="P147" s="151">
        <f t="shared" ref="P147:P181" si="11">O147*H147</f>
        <v>0</v>
      </c>
      <c r="Q147" s="151">
        <v>0</v>
      </c>
      <c r="R147" s="151">
        <f t="shared" ref="R147:R181" si="12">Q147*H147</f>
        <v>0</v>
      </c>
      <c r="S147" s="151">
        <v>1.4919999999999999E-2</v>
      </c>
      <c r="T147" s="152">
        <f t="shared" ref="T147:T181" si="13">S147*H147</f>
        <v>0.23871999999999999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3" t="s">
        <v>197</v>
      </c>
      <c r="AT147" s="153" t="s">
        <v>136</v>
      </c>
      <c r="AU147" s="153" t="s">
        <v>86</v>
      </c>
      <c r="AY147" s="14" t="s">
        <v>134</v>
      </c>
      <c r="BE147" s="154">
        <f t="shared" ref="BE147:BE181" si="14">IF(N147="základná",J147,0)</f>
        <v>0</v>
      </c>
      <c r="BF147" s="154">
        <f t="shared" ref="BF147:BF181" si="15">IF(N147="znížená",J147,0)</f>
        <v>0</v>
      </c>
      <c r="BG147" s="154">
        <f t="shared" ref="BG147:BG181" si="16">IF(N147="zákl. prenesená",J147,0)</f>
        <v>0</v>
      </c>
      <c r="BH147" s="154">
        <f t="shared" ref="BH147:BH181" si="17">IF(N147="zníž. prenesená",J147,0)</f>
        <v>0</v>
      </c>
      <c r="BI147" s="154">
        <f t="shared" ref="BI147:BI181" si="18">IF(N147="nulová",J147,0)</f>
        <v>0</v>
      </c>
      <c r="BJ147" s="14" t="s">
        <v>86</v>
      </c>
      <c r="BK147" s="155">
        <f t="shared" ref="BK147:BK181" si="19">ROUND(I147*H147,3)</f>
        <v>0</v>
      </c>
      <c r="BL147" s="14" t="s">
        <v>197</v>
      </c>
      <c r="BM147" s="153" t="s">
        <v>547</v>
      </c>
    </row>
    <row r="148" spans="1:65" s="2" customFormat="1" ht="14.45" customHeight="1">
      <c r="A148" s="29"/>
      <c r="B148" s="141"/>
      <c r="C148" s="142" t="s">
        <v>197</v>
      </c>
      <c r="D148" s="142" t="s">
        <v>136</v>
      </c>
      <c r="E148" s="143" t="s">
        <v>548</v>
      </c>
      <c r="F148" s="144" t="s">
        <v>549</v>
      </c>
      <c r="G148" s="145" t="s">
        <v>253</v>
      </c>
      <c r="H148" s="146">
        <v>6</v>
      </c>
      <c r="I148" s="147"/>
      <c r="J148" s="146">
        <f t="shared" si="10"/>
        <v>0</v>
      </c>
      <c r="K148" s="148"/>
      <c r="L148" s="30"/>
      <c r="M148" s="149" t="s">
        <v>1</v>
      </c>
      <c r="N148" s="150" t="s">
        <v>43</v>
      </c>
      <c r="O148" s="55"/>
      <c r="P148" s="151">
        <f t="shared" si="11"/>
        <v>0</v>
      </c>
      <c r="Q148" s="151">
        <v>1.5548599999999999E-3</v>
      </c>
      <c r="R148" s="151">
        <f t="shared" si="12"/>
        <v>9.3291599999999995E-3</v>
      </c>
      <c r="S148" s="151">
        <v>0</v>
      </c>
      <c r="T148" s="152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3" t="s">
        <v>197</v>
      </c>
      <c r="AT148" s="153" t="s">
        <v>136</v>
      </c>
      <c r="AU148" s="153" t="s">
        <v>86</v>
      </c>
      <c r="AY148" s="14" t="s">
        <v>134</v>
      </c>
      <c r="BE148" s="154">
        <f t="shared" si="14"/>
        <v>0</v>
      </c>
      <c r="BF148" s="154">
        <f t="shared" si="15"/>
        <v>0</v>
      </c>
      <c r="BG148" s="154">
        <f t="shared" si="16"/>
        <v>0</v>
      </c>
      <c r="BH148" s="154">
        <f t="shared" si="17"/>
        <v>0</v>
      </c>
      <c r="BI148" s="154">
        <f t="shared" si="18"/>
        <v>0</v>
      </c>
      <c r="BJ148" s="14" t="s">
        <v>86</v>
      </c>
      <c r="BK148" s="155">
        <f t="shared" si="19"/>
        <v>0</v>
      </c>
      <c r="BL148" s="14" t="s">
        <v>197</v>
      </c>
      <c r="BM148" s="153" t="s">
        <v>550</v>
      </c>
    </row>
    <row r="149" spans="1:65" s="2" customFormat="1" ht="14.45" customHeight="1">
      <c r="A149" s="29"/>
      <c r="B149" s="141"/>
      <c r="C149" s="142" t="s">
        <v>201</v>
      </c>
      <c r="D149" s="142" t="s">
        <v>136</v>
      </c>
      <c r="E149" s="143" t="s">
        <v>551</v>
      </c>
      <c r="F149" s="144" t="s">
        <v>552</v>
      </c>
      <c r="G149" s="145" t="s">
        <v>253</v>
      </c>
      <c r="H149" s="146">
        <v>18</v>
      </c>
      <c r="I149" s="147"/>
      <c r="J149" s="146">
        <f t="shared" si="10"/>
        <v>0</v>
      </c>
      <c r="K149" s="148"/>
      <c r="L149" s="30"/>
      <c r="M149" s="149" t="s">
        <v>1</v>
      </c>
      <c r="N149" s="150" t="s">
        <v>43</v>
      </c>
      <c r="O149" s="55"/>
      <c r="P149" s="151">
        <f t="shared" si="11"/>
        <v>0</v>
      </c>
      <c r="Q149" s="151">
        <v>1.7671200000000001E-3</v>
      </c>
      <c r="R149" s="151">
        <f t="shared" si="12"/>
        <v>3.1808160000000002E-2</v>
      </c>
      <c r="S149" s="151">
        <v>0</v>
      </c>
      <c r="T149" s="152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3" t="s">
        <v>197</v>
      </c>
      <c r="AT149" s="153" t="s">
        <v>136</v>
      </c>
      <c r="AU149" s="153" t="s">
        <v>86</v>
      </c>
      <c r="AY149" s="14" t="s">
        <v>134</v>
      </c>
      <c r="BE149" s="154">
        <f t="shared" si="14"/>
        <v>0</v>
      </c>
      <c r="BF149" s="154">
        <f t="shared" si="15"/>
        <v>0</v>
      </c>
      <c r="BG149" s="154">
        <f t="shared" si="16"/>
        <v>0</v>
      </c>
      <c r="BH149" s="154">
        <f t="shared" si="17"/>
        <v>0</v>
      </c>
      <c r="BI149" s="154">
        <f t="shared" si="18"/>
        <v>0</v>
      </c>
      <c r="BJ149" s="14" t="s">
        <v>86</v>
      </c>
      <c r="BK149" s="155">
        <f t="shared" si="19"/>
        <v>0</v>
      </c>
      <c r="BL149" s="14" t="s">
        <v>197</v>
      </c>
      <c r="BM149" s="153" t="s">
        <v>553</v>
      </c>
    </row>
    <row r="150" spans="1:65" s="2" customFormat="1" ht="14.45" customHeight="1">
      <c r="A150" s="29"/>
      <c r="B150" s="141"/>
      <c r="C150" s="142" t="s">
        <v>206</v>
      </c>
      <c r="D150" s="142" t="s">
        <v>136</v>
      </c>
      <c r="E150" s="143" t="s">
        <v>554</v>
      </c>
      <c r="F150" s="144" t="s">
        <v>555</v>
      </c>
      <c r="G150" s="145" t="s">
        <v>253</v>
      </c>
      <c r="H150" s="146">
        <v>4</v>
      </c>
      <c r="I150" s="147"/>
      <c r="J150" s="146">
        <f t="shared" si="10"/>
        <v>0</v>
      </c>
      <c r="K150" s="148"/>
      <c r="L150" s="30"/>
      <c r="M150" s="149" t="s">
        <v>1</v>
      </c>
      <c r="N150" s="150" t="s">
        <v>43</v>
      </c>
      <c r="O150" s="55"/>
      <c r="P150" s="151">
        <f t="shared" si="11"/>
        <v>0</v>
      </c>
      <c r="Q150" s="151">
        <v>1.6299999999999999E-3</v>
      </c>
      <c r="R150" s="151">
        <f t="shared" si="12"/>
        <v>6.5199999999999998E-3</v>
      </c>
      <c r="S150" s="151">
        <v>0</v>
      </c>
      <c r="T150" s="152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3" t="s">
        <v>197</v>
      </c>
      <c r="AT150" s="153" t="s">
        <v>136</v>
      </c>
      <c r="AU150" s="153" t="s">
        <v>86</v>
      </c>
      <c r="AY150" s="14" t="s">
        <v>134</v>
      </c>
      <c r="BE150" s="154">
        <f t="shared" si="14"/>
        <v>0</v>
      </c>
      <c r="BF150" s="154">
        <f t="shared" si="15"/>
        <v>0</v>
      </c>
      <c r="BG150" s="154">
        <f t="shared" si="16"/>
        <v>0</v>
      </c>
      <c r="BH150" s="154">
        <f t="shared" si="17"/>
        <v>0</v>
      </c>
      <c r="BI150" s="154">
        <f t="shared" si="18"/>
        <v>0</v>
      </c>
      <c r="BJ150" s="14" t="s">
        <v>86</v>
      </c>
      <c r="BK150" s="155">
        <f t="shared" si="19"/>
        <v>0</v>
      </c>
      <c r="BL150" s="14" t="s">
        <v>197</v>
      </c>
      <c r="BM150" s="153" t="s">
        <v>556</v>
      </c>
    </row>
    <row r="151" spans="1:65" s="2" customFormat="1" ht="14.45" customHeight="1">
      <c r="A151" s="29"/>
      <c r="B151" s="141"/>
      <c r="C151" s="142" t="s">
        <v>210</v>
      </c>
      <c r="D151" s="142" t="s">
        <v>136</v>
      </c>
      <c r="E151" s="143" t="s">
        <v>557</v>
      </c>
      <c r="F151" s="144" t="s">
        <v>558</v>
      </c>
      <c r="G151" s="145" t="s">
        <v>253</v>
      </c>
      <c r="H151" s="146">
        <v>6</v>
      </c>
      <c r="I151" s="147"/>
      <c r="J151" s="146">
        <f t="shared" si="10"/>
        <v>0</v>
      </c>
      <c r="K151" s="148"/>
      <c r="L151" s="30"/>
      <c r="M151" s="149" t="s">
        <v>1</v>
      </c>
      <c r="N151" s="150" t="s">
        <v>43</v>
      </c>
      <c r="O151" s="55"/>
      <c r="P151" s="151">
        <f t="shared" si="11"/>
        <v>0</v>
      </c>
      <c r="Q151" s="151">
        <v>4.8232E-4</v>
      </c>
      <c r="R151" s="151">
        <f t="shared" si="12"/>
        <v>2.8939199999999999E-3</v>
      </c>
      <c r="S151" s="151">
        <v>0</v>
      </c>
      <c r="T151" s="152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3" t="s">
        <v>197</v>
      </c>
      <c r="AT151" s="153" t="s">
        <v>136</v>
      </c>
      <c r="AU151" s="153" t="s">
        <v>86</v>
      </c>
      <c r="AY151" s="14" t="s">
        <v>134</v>
      </c>
      <c r="BE151" s="154">
        <f t="shared" si="14"/>
        <v>0</v>
      </c>
      <c r="BF151" s="154">
        <f t="shared" si="15"/>
        <v>0</v>
      </c>
      <c r="BG151" s="154">
        <f t="shared" si="16"/>
        <v>0</v>
      </c>
      <c r="BH151" s="154">
        <f t="shared" si="17"/>
        <v>0</v>
      </c>
      <c r="BI151" s="154">
        <f t="shared" si="18"/>
        <v>0</v>
      </c>
      <c r="BJ151" s="14" t="s">
        <v>86</v>
      </c>
      <c r="BK151" s="155">
        <f t="shared" si="19"/>
        <v>0</v>
      </c>
      <c r="BL151" s="14" t="s">
        <v>197</v>
      </c>
      <c r="BM151" s="153" t="s">
        <v>559</v>
      </c>
    </row>
    <row r="152" spans="1:65" s="2" customFormat="1" ht="14.45" customHeight="1">
      <c r="A152" s="29"/>
      <c r="B152" s="141"/>
      <c r="C152" s="142" t="s">
        <v>7</v>
      </c>
      <c r="D152" s="142" t="s">
        <v>136</v>
      </c>
      <c r="E152" s="143" t="s">
        <v>560</v>
      </c>
      <c r="F152" s="144" t="s">
        <v>561</v>
      </c>
      <c r="G152" s="145" t="s">
        <v>253</v>
      </c>
      <c r="H152" s="146">
        <v>15</v>
      </c>
      <c r="I152" s="147"/>
      <c r="J152" s="146">
        <f t="shared" si="10"/>
        <v>0</v>
      </c>
      <c r="K152" s="148"/>
      <c r="L152" s="30"/>
      <c r="M152" s="149" t="s">
        <v>1</v>
      </c>
      <c r="N152" s="150" t="s">
        <v>43</v>
      </c>
      <c r="O152" s="55"/>
      <c r="P152" s="151">
        <f t="shared" si="11"/>
        <v>0</v>
      </c>
      <c r="Q152" s="151">
        <v>6.4698000000000002E-4</v>
      </c>
      <c r="R152" s="151">
        <f t="shared" si="12"/>
        <v>9.7047000000000001E-3</v>
      </c>
      <c r="S152" s="151">
        <v>0</v>
      </c>
      <c r="T152" s="152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3" t="s">
        <v>197</v>
      </c>
      <c r="AT152" s="153" t="s">
        <v>136</v>
      </c>
      <c r="AU152" s="153" t="s">
        <v>86</v>
      </c>
      <c r="AY152" s="14" t="s">
        <v>134</v>
      </c>
      <c r="BE152" s="154">
        <f t="shared" si="14"/>
        <v>0</v>
      </c>
      <c r="BF152" s="154">
        <f t="shared" si="15"/>
        <v>0</v>
      </c>
      <c r="BG152" s="154">
        <f t="shared" si="16"/>
        <v>0</v>
      </c>
      <c r="BH152" s="154">
        <f t="shared" si="17"/>
        <v>0</v>
      </c>
      <c r="BI152" s="154">
        <f t="shared" si="18"/>
        <v>0</v>
      </c>
      <c r="BJ152" s="14" t="s">
        <v>86</v>
      </c>
      <c r="BK152" s="155">
        <f t="shared" si="19"/>
        <v>0</v>
      </c>
      <c r="BL152" s="14" t="s">
        <v>197</v>
      </c>
      <c r="BM152" s="153" t="s">
        <v>562</v>
      </c>
    </row>
    <row r="153" spans="1:65" s="2" customFormat="1" ht="14.45" customHeight="1">
      <c r="A153" s="29"/>
      <c r="B153" s="141"/>
      <c r="C153" s="142" t="s">
        <v>217</v>
      </c>
      <c r="D153" s="142" t="s">
        <v>136</v>
      </c>
      <c r="E153" s="143" t="s">
        <v>563</v>
      </c>
      <c r="F153" s="144" t="s">
        <v>564</v>
      </c>
      <c r="G153" s="145" t="s">
        <v>139</v>
      </c>
      <c r="H153" s="146">
        <v>10</v>
      </c>
      <c r="I153" s="147"/>
      <c r="J153" s="146">
        <f t="shared" si="10"/>
        <v>0</v>
      </c>
      <c r="K153" s="148"/>
      <c r="L153" s="30"/>
      <c r="M153" s="149" t="s">
        <v>1</v>
      </c>
      <c r="N153" s="150" t="s">
        <v>43</v>
      </c>
      <c r="O153" s="55"/>
      <c r="P153" s="151">
        <f t="shared" si="11"/>
        <v>0</v>
      </c>
      <c r="Q153" s="151">
        <v>0</v>
      </c>
      <c r="R153" s="151">
        <f t="shared" si="12"/>
        <v>0</v>
      </c>
      <c r="S153" s="151">
        <v>4.2849999999999999E-2</v>
      </c>
      <c r="T153" s="152">
        <f t="shared" si="13"/>
        <v>0.42849999999999999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3" t="s">
        <v>197</v>
      </c>
      <c r="AT153" s="153" t="s">
        <v>136</v>
      </c>
      <c r="AU153" s="153" t="s">
        <v>86</v>
      </c>
      <c r="AY153" s="14" t="s">
        <v>134</v>
      </c>
      <c r="BE153" s="154">
        <f t="shared" si="14"/>
        <v>0</v>
      </c>
      <c r="BF153" s="154">
        <f t="shared" si="15"/>
        <v>0</v>
      </c>
      <c r="BG153" s="154">
        <f t="shared" si="16"/>
        <v>0</v>
      </c>
      <c r="BH153" s="154">
        <f t="shared" si="17"/>
        <v>0</v>
      </c>
      <c r="BI153" s="154">
        <f t="shared" si="18"/>
        <v>0</v>
      </c>
      <c r="BJ153" s="14" t="s">
        <v>86</v>
      </c>
      <c r="BK153" s="155">
        <f t="shared" si="19"/>
        <v>0</v>
      </c>
      <c r="BL153" s="14" t="s">
        <v>197</v>
      </c>
      <c r="BM153" s="153" t="s">
        <v>565</v>
      </c>
    </row>
    <row r="154" spans="1:65" s="2" customFormat="1" ht="24.2" customHeight="1">
      <c r="A154" s="29"/>
      <c r="B154" s="141"/>
      <c r="C154" s="142" t="s">
        <v>221</v>
      </c>
      <c r="D154" s="142" t="s">
        <v>136</v>
      </c>
      <c r="E154" s="143" t="s">
        <v>566</v>
      </c>
      <c r="F154" s="144" t="s">
        <v>567</v>
      </c>
      <c r="G154" s="145" t="s">
        <v>253</v>
      </c>
      <c r="H154" s="146">
        <v>65</v>
      </c>
      <c r="I154" s="147"/>
      <c r="J154" s="146">
        <f t="shared" si="10"/>
        <v>0</v>
      </c>
      <c r="K154" s="148"/>
      <c r="L154" s="30"/>
      <c r="M154" s="149" t="s">
        <v>1</v>
      </c>
      <c r="N154" s="150" t="s">
        <v>43</v>
      </c>
      <c r="O154" s="55"/>
      <c r="P154" s="151">
        <f t="shared" si="11"/>
        <v>0</v>
      </c>
      <c r="Q154" s="151">
        <v>0</v>
      </c>
      <c r="R154" s="151">
        <f t="shared" si="12"/>
        <v>0</v>
      </c>
      <c r="S154" s="151">
        <v>0</v>
      </c>
      <c r="T154" s="152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3" t="s">
        <v>197</v>
      </c>
      <c r="AT154" s="153" t="s">
        <v>136</v>
      </c>
      <c r="AU154" s="153" t="s">
        <v>86</v>
      </c>
      <c r="AY154" s="14" t="s">
        <v>134</v>
      </c>
      <c r="BE154" s="154">
        <f t="shared" si="14"/>
        <v>0</v>
      </c>
      <c r="BF154" s="154">
        <f t="shared" si="15"/>
        <v>0</v>
      </c>
      <c r="BG154" s="154">
        <f t="shared" si="16"/>
        <v>0</v>
      </c>
      <c r="BH154" s="154">
        <f t="shared" si="17"/>
        <v>0</v>
      </c>
      <c r="BI154" s="154">
        <f t="shared" si="18"/>
        <v>0</v>
      </c>
      <c r="BJ154" s="14" t="s">
        <v>86</v>
      </c>
      <c r="BK154" s="155">
        <f t="shared" si="19"/>
        <v>0</v>
      </c>
      <c r="BL154" s="14" t="s">
        <v>197</v>
      </c>
      <c r="BM154" s="153" t="s">
        <v>568</v>
      </c>
    </row>
    <row r="155" spans="1:65" s="2" customFormat="1" ht="14.45" customHeight="1">
      <c r="A155" s="29"/>
      <c r="B155" s="141"/>
      <c r="C155" s="142" t="s">
        <v>225</v>
      </c>
      <c r="D155" s="142" t="s">
        <v>136</v>
      </c>
      <c r="E155" s="143" t="s">
        <v>569</v>
      </c>
      <c r="F155" s="144" t="s">
        <v>570</v>
      </c>
      <c r="G155" s="145" t="s">
        <v>139</v>
      </c>
      <c r="H155" s="146">
        <v>22</v>
      </c>
      <c r="I155" s="147"/>
      <c r="J155" s="146">
        <f t="shared" si="10"/>
        <v>0</v>
      </c>
      <c r="K155" s="148"/>
      <c r="L155" s="30"/>
      <c r="M155" s="149" t="s">
        <v>1</v>
      </c>
      <c r="N155" s="150" t="s">
        <v>43</v>
      </c>
      <c r="O155" s="55"/>
      <c r="P155" s="151">
        <f t="shared" si="11"/>
        <v>0</v>
      </c>
      <c r="Q155" s="151">
        <v>0</v>
      </c>
      <c r="R155" s="151">
        <f t="shared" si="12"/>
        <v>0</v>
      </c>
      <c r="S155" s="151">
        <v>0</v>
      </c>
      <c r="T155" s="152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3" t="s">
        <v>197</v>
      </c>
      <c r="AT155" s="153" t="s">
        <v>136</v>
      </c>
      <c r="AU155" s="153" t="s">
        <v>86</v>
      </c>
      <c r="AY155" s="14" t="s">
        <v>134</v>
      </c>
      <c r="BE155" s="154">
        <f t="shared" si="14"/>
        <v>0</v>
      </c>
      <c r="BF155" s="154">
        <f t="shared" si="15"/>
        <v>0</v>
      </c>
      <c r="BG155" s="154">
        <f t="shared" si="16"/>
        <v>0</v>
      </c>
      <c r="BH155" s="154">
        <f t="shared" si="17"/>
        <v>0</v>
      </c>
      <c r="BI155" s="154">
        <f t="shared" si="18"/>
        <v>0</v>
      </c>
      <c r="BJ155" s="14" t="s">
        <v>86</v>
      </c>
      <c r="BK155" s="155">
        <f t="shared" si="19"/>
        <v>0</v>
      </c>
      <c r="BL155" s="14" t="s">
        <v>197</v>
      </c>
      <c r="BM155" s="153" t="s">
        <v>571</v>
      </c>
    </row>
    <row r="156" spans="1:65" s="2" customFormat="1" ht="24.2" customHeight="1">
      <c r="A156" s="29"/>
      <c r="B156" s="141"/>
      <c r="C156" s="156" t="s">
        <v>230</v>
      </c>
      <c r="D156" s="156" t="s">
        <v>193</v>
      </c>
      <c r="E156" s="157" t="s">
        <v>572</v>
      </c>
      <c r="F156" s="158" t="s">
        <v>573</v>
      </c>
      <c r="G156" s="159" t="s">
        <v>139</v>
      </c>
      <c r="H156" s="160">
        <v>1</v>
      </c>
      <c r="I156" s="161"/>
      <c r="J156" s="160">
        <f t="shared" si="10"/>
        <v>0</v>
      </c>
      <c r="K156" s="162"/>
      <c r="L156" s="163"/>
      <c r="M156" s="164" t="s">
        <v>1</v>
      </c>
      <c r="N156" s="165" t="s">
        <v>43</v>
      </c>
      <c r="O156" s="55"/>
      <c r="P156" s="151">
        <f t="shared" si="11"/>
        <v>0</v>
      </c>
      <c r="Q156" s="151">
        <v>1.72E-2</v>
      </c>
      <c r="R156" s="151">
        <f t="shared" si="12"/>
        <v>1.72E-2</v>
      </c>
      <c r="S156" s="151">
        <v>0</v>
      </c>
      <c r="T156" s="152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3" t="s">
        <v>263</v>
      </c>
      <c r="AT156" s="153" t="s">
        <v>193</v>
      </c>
      <c r="AU156" s="153" t="s">
        <v>86</v>
      </c>
      <c r="AY156" s="14" t="s">
        <v>134</v>
      </c>
      <c r="BE156" s="154">
        <f t="shared" si="14"/>
        <v>0</v>
      </c>
      <c r="BF156" s="154">
        <f t="shared" si="15"/>
        <v>0</v>
      </c>
      <c r="BG156" s="154">
        <f t="shared" si="16"/>
        <v>0</v>
      </c>
      <c r="BH156" s="154">
        <f t="shared" si="17"/>
        <v>0</v>
      </c>
      <c r="BI156" s="154">
        <f t="shared" si="18"/>
        <v>0</v>
      </c>
      <c r="BJ156" s="14" t="s">
        <v>86</v>
      </c>
      <c r="BK156" s="155">
        <f t="shared" si="19"/>
        <v>0</v>
      </c>
      <c r="BL156" s="14" t="s">
        <v>197</v>
      </c>
      <c r="BM156" s="153" t="s">
        <v>574</v>
      </c>
    </row>
    <row r="157" spans="1:65" s="2" customFormat="1" ht="14.45" customHeight="1">
      <c r="A157" s="29"/>
      <c r="B157" s="141"/>
      <c r="C157" s="156" t="s">
        <v>234</v>
      </c>
      <c r="D157" s="156" t="s">
        <v>193</v>
      </c>
      <c r="E157" s="157" t="s">
        <v>575</v>
      </c>
      <c r="F157" s="158" t="s">
        <v>576</v>
      </c>
      <c r="G157" s="159" t="s">
        <v>139</v>
      </c>
      <c r="H157" s="160">
        <v>8</v>
      </c>
      <c r="I157" s="161"/>
      <c r="J157" s="160">
        <f t="shared" si="10"/>
        <v>0</v>
      </c>
      <c r="K157" s="162"/>
      <c r="L157" s="163"/>
      <c r="M157" s="164" t="s">
        <v>1</v>
      </c>
      <c r="N157" s="165" t="s">
        <v>43</v>
      </c>
      <c r="O157" s="55"/>
      <c r="P157" s="151">
        <f t="shared" si="11"/>
        <v>0</v>
      </c>
      <c r="Q157" s="151">
        <v>1.9000000000000001E-4</v>
      </c>
      <c r="R157" s="151">
        <f t="shared" si="12"/>
        <v>1.5200000000000001E-3</v>
      </c>
      <c r="S157" s="151">
        <v>0</v>
      </c>
      <c r="T157" s="152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3" t="s">
        <v>263</v>
      </c>
      <c r="AT157" s="153" t="s">
        <v>193</v>
      </c>
      <c r="AU157" s="153" t="s">
        <v>86</v>
      </c>
      <c r="AY157" s="14" t="s">
        <v>134</v>
      </c>
      <c r="BE157" s="154">
        <f t="shared" si="14"/>
        <v>0</v>
      </c>
      <c r="BF157" s="154">
        <f t="shared" si="15"/>
        <v>0</v>
      </c>
      <c r="BG157" s="154">
        <f t="shared" si="16"/>
        <v>0</v>
      </c>
      <c r="BH157" s="154">
        <f t="shared" si="17"/>
        <v>0</v>
      </c>
      <c r="BI157" s="154">
        <f t="shared" si="18"/>
        <v>0</v>
      </c>
      <c r="BJ157" s="14" t="s">
        <v>86</v>
      </c>
      <c r="BK157" s="155">
        <f t="shared" si="19"/>
        <v>0</v>
      </c>
      <c r="BL157" s="14" t="s">
        <v>197</v>
      </c>
      <c r="BM157" s="153" t="s">
        <v>577</v>
      </c>
    </row>
    <row r="158" spans="1:65" s="2" customFormat="1" ht="14.45" customHeight="1">
      <c r="A158" s="29"/>
      <c r="B158" s="141"/>
      <c r="C158" s="156" t="s">
        <v>238</v>
      </c>
      <c r="D158" s="156" t="s">
        <v>193</v>
      </c>
      <c r="E158" s="157" t="s">
        <v>578</v>
      </c>
      <c r="F158" s="158" t="s">
        <v>579</v>
      </c>
      <c r="G158" s="159" t="s">
        <v>139</v>
      </c>
      <c r="H158" s="160">
        <v>3</v>
      </c>
      <c r="I158" s="161"/>
      <c r="J158" s="160">
        <f t="shared" si="10"/>
        <v>0</v>
      </c>
      <c r="K158" s="162"/>
      <c r="L158" s="163"/>
      <c r="M158" s="164" t="s">
        <v>1</v>
      </c>
      <c r="N158" s="165" t="s">
        <v>43</v>
      </c>
      <c r="O158" s="55"/>
      <c r="P158" s="151">
        <f t="shared" si="11"/>
        <v>0</v>
      </c>
      <c r="Q158" s="151">
        <v>2.1000000000000001E-4</v>
      </c>
      <c r="R158" s="151">
        <f t="shared" si="12"/>
        <v>6.3000000000000003E-4</v>
      </c>
      <c r="S158" s="151">
        <v>0</v>
      </c>
      <c r="T158" s="152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3" t="s">
        <v>263</v>
      </c>
      <c r="AT158" s="153" t="s">
        <v>193</v>
      </c>
      <c r="AU158" s="153" t="s">
        <v>86</v>
      </c>
      <c r="AY158" s="14" t="s">
        <v>134</v>
      </c>
      <c r="BE158" s="154">
        <f t="shared" si="14"/>
        <v>0</v>
      </c>
      <c r="BF158" s="154">
        <f t="shared" si="15"/>
        <v>0</v>
      </c>
      <c r="BG158" s="154">
        <f t="shared" si="16"/>
        <v>0</v>
      </c>
      <c r="BH158" s="154">
        <f t="shared" si="17"/>
        <v>0</v>
      </c>
      <c r="BI158" s="154">
        <f t="shared" si="18"/>
        <v>0</v>
      </c>
      <c r="BJ158" s="14" t="s">
        <v>86</v>
      </c>
      <c r="BK158" s="155">
        <f t="shared" si="19"/>
        <v>0</v>
      </c>
      <c r="BL158" s="14" t="s">
        <v>197</v>
      </c>
      <c r="BM158" s="153" t="s">
        <v>580</v>
      </c>
    </row>
    <row r="159" spans="1:65" s="2" customFormat="1" ht="14.45" customHeight="1">
      <c r="A159" s="29"/>
      <c r="B159" s="141"/>
      <c r="C159" s="156" t="s">
        <v>242</v>
      </c>
      <c r="D159" s="156" t="s">
        <v>193</v>
      </c>
      <c r="E159" s="157" t="s">
        <v>581</v>
      </c>
      <c r="F159" s="158" t="s">
        <v>582</v>
      </c>
      <c r="G159" s="159" t="s">
        <v>139</v>
      </c>
      <c r="H159" s="160">
        <v>3</v>
      </c>
      <c r="I159" s="161"/>
      <c r="J159" s="160">
        <f t="shared" si="10"/>
        <v>0</v>
      </c>
      <c r="K159" s="162"/>
      <c r="L159" s="163"/>
      <c r="M159" s="164" t="s">
        <v>1</v>
      </c>
      <c r="N159" s="165" t="s">
        <v>43</v>
      </c>
      <c r="O159" s="55"/>
      <c r="P159" s="151">
        <f t="shared" si="11"/>
        <v>0</v>
      </c>
      <c r="Q159" s="151">
        <v>8.0000000000000002E-3</v>
      </c>
      <c r="R159" s="151">
        <f t="shared" si="12"/>
        <v>2.4E-2</v>
      </c>
      <c r="S159" s="151">
        <v>0</v>
      </c>
      <c r="T159" s="152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3" t="s">
        <v>263</v>
      </c>
      <c r="AT159" s="153" t="s">
        <v>193</v>
      </c>
      <c r="AU159" s="153" t="s">
        <v>86</v>
      </c>
      <c r="AY159" s="14" t="s">
        <v>134</v>
      </c>
      <c r="BE159" s="154">
        <f t="shared" si="14"/>
        <v>0</v>
      </c>
      <c r="BF159" s="154">
        <f t="shared" si="15"/>
        <v>0</v>
      </c>
      <c r="BG159" s="154">
        <f t="shared" si="16"/>
        <v>0</v>
      </c>
      <c r="BH159" s="154">
        <f t="shared" si="17"/>
        <v>0</v>
      </c>
      <c r="BI159" s="154">
        <f t="shared" si="18"/>
        <v>0</v>
      </c>
      <c r="BJ159" s="14" t="s">
        <v>86</v>
      </c>
      <c r="BK159" s="155">
        <f t="shared" si="19"/>
        <v>0</v>
      </c>
      <c r="BL159" s="14" t="s">
        <v>197</v>
      </c>
      <c r="BM159" s="153" t="s">
        <v>583</v>
      </c>
    </row>
    <row r="160" spans="1:65" s="2" customFormat="1" ht="14.45" customHeight="1">
      <c r="A160" s="29"/>
      <c r="B160" s="141"/>
      <c r="C160" s="156" t="s">
        <v>246</v>
      </c>
      <c r="D160" s="156" t="s">
        <v>193</v>
      </c>
      <c r="E160" s="157" t="s">
        <v>584</v>
      </c>
      <c r="F160" s="158" t="s">
        <v>585</v>
      </c>
      <c r="G160" s="159" t="s">
        <v>139</v>
      </c>
      <c r="H160" s="160">
        <v>1</v>
      </c>
      <c r="I160" s="161"/>
      <c r="J160" s="160">
        <f t="shared" si="10"/>
        <v>0</v>
      </c>
      <c r="K160" s="162"/>
      <c r="L160" s="163"/>
      <c r="M160" s="164" t="s">
        <v>1</v>
      </c>
      <c r="N160" s="165" t="s">
        <v>43</v>
      </c>
      <c r="O160" s="55"/>
      <c r="P160" s="151">
        <f t="shared" si="11"/>
        <v>0</v>
      </c>
      <c r="Q160" s="151">
        <v>1.8000000000000001E-4</v>
      </c>
      <c r="R160" s="151">
        <f t="shared" si="12"/>
        <v>1.8000000000000001E-4</v>
      </c>
      <c r="S160" s="151">
        <v>0</v>
      </c>
      <c r="T160" s="152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3" t="s">
        <v>263</v>
      </c>
      <c r="AT160" s="153" t="s">
        <v>193</v>
      </c>
      <c r="AU160" s="153" t="s">
        <v>86</v>
      </c>
      <c r="AY160" s="14" t="s">
        <v>134</v>
      </c>
      <c r="BE160" s="154">
        <f t="shared" si="14"/>
        <v>0</v>
      </c>
      <c r="BF160" s="154">
        <f t="shared" si="15"/>
        <v>0</v>
      </c>
      <c r="BG160" s="154">
        <f t="shared" si="16"/>
        <v>0</v>
      </c>
      <c r="BH160" s="154">
        <f t="shared" si="17"/>
        <v>0</v>
      </c>
      <c r="BI160" s="154">
        <f t="shared" si="18"/>
        <v>0</v>
      </c>
      <c r="BJ160" s="14" t="s">
        <v>86</v>
      </c>
      <c r="BK160" s="155">
        <f t="shared" si="19"/>
        <v>0</v>
      </c>
      <c r="BL160" s="14" t="s">
        <v>197</v>
      </c>
      <c r="BM160" s="153" t="s">
        <v>586</v>
      </c>
    </row>
    <row r="161" spans="1:65" s="2" customFormat="1" ht="14.45" customHeight="1">
      <c r="A161" s="29"/>
      <c r="B161" s="141"/>
      <c r="C161" s="156" t="s">
        <v>250</v>
      </c>
      <c r="D161" s="156" t="s">
        <v>193</v>
      </c>
      <c r="E161" s="157" t="s">
        <v>587</v>
      </c>
      <c r="F161" s="158" t="s">
        <v>588</v>
      </c>
      <c r="G161" s="159" t="s">
        <v>139</v>
      </c>
      <c r="H161" s="160">
        <v>2</v>
      </c>
      <c r="I161" s="161"/>
      <c r="J161" s="160">
        <f t="shared" si="10"/>
        <v>0</v>
      </c>
      <c r="K161" s="162"/>
      <c r="L161" s="163"/>
      <c r="M161" s="164" t="s">
        <v>1</v>
      </c>
      <c r="N161" s="165" t="s">
        <v>43</v>
      </c>
      <c r="O161" s="55"/>
      <c r="P161" s="151">
        <f t="shared" si="11"/>
        <v>0</v>
      </c>
      <c r="Q161" s="151">
        <v>5.2999999999999998E-4</v>
      </c>
      <c r="R161" s="151">
        <f t="shared" si="12"/>
        <v>1.06E-3</v>
      </c>
      <c r="S161" s="151">
        <v>0</v>
      </c>
      <c r="T161" s="152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3" t="s">
        <v>263</v>
      </c>
      <c r="AT161" s="153" t="s">
        <v>193</v>
      </c>
      <c r="AU161" s="153" t="s">
        <v>86</v>
      </c>
      <c r="AY161" s="14" t="s">
        <v>134</v>
      </c>
      <c r="BE161" s="154">
        <f t="shared" si="14"/>
        <v>0</v>
      </c>
      <c r="BF161" s="154">
        <f t="shared" si="15"/>
        <v>0</v>
      </c>
      <c r="BG161" s="154">
        <f t="shared" si="16"/>
        <v>0</v>
      </c>
      <c r="BH161" s="154">
        <f t="shared" si="17"/>
        <v>0</v>
      </c>
      <c r="BI161" s="154">
        <f t="shared" si="18"/>
        <v>0</v>
      </c>
      <c r="BJ161" s="14" t="s">
        <v>86</v>
      </c>
      <c r="BK161" s="155">
        <f t="shared" si="19"/>
        <v>0</v>
      </c>
      <c r="BL161" s="14" t="s">
        <v>197</v>
      </c>
      <c r="BM161" s="153" t="s">
        <v>589</v>
      </c>
    </row>
    <row r="162" spans="1:65" s="2" customFormat="1" ht="14.45" customHeight="1">
      <c r="A162" s="29"/>
      <c r="B162" s="141"/>
      <c r="C162" s="156" t="s">
        <v>255</v>
      </c>
      <c r="D162" s="156" t="s">
        <v>193</v>
      </c>
      <c r="E162" s="157" t="s">
        <v>590</v>
      </c>
      <c r="F162" s="158" t="s">
        <v>591</v>
      </c>
      <c r="G162" s="159" t="s">
        <v>139</v>
      </c>
      <c r="H162" s="160">
        <v>1</v>
      </c>
      <c r="I162" s="161"/>
      <c r="J162" s="160">
        <f t="shared" si="10"/>
        <v>0</v>
      </c>
      <c r="K162" s="162"/>
      <c r="L162" s="163"/>
      <c r="M162" s="164" t="s">
        <v>1</v>
      </c>
      <c r="N162" s="165" t="s">
        <v>43</v>
      </c>
      <c r="O162" s="55"/>
      <c r="P162" s="151">
        <f t="shared" si="11"/>
        <v>0</v>
      </c>
      <c r="Q162" s="151">
        <v>1.9000000000000001E-4</v>
      </c>
      <c r="R162" s="151">
        <f t="shared" si="12"/>
        <v>1.9000000000000001E-4</v>
      </c>
      <c r="S162" s="151">
        <v>0</v>
      </c>
      <c r="T162" s="152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3" t="s">
        <v>263</v>
      </c>
      <c r="AT162" s="153" t="s">
        <v>193</v>
      </c>
      <c r="AU162" s="153" t="s">
        <v>86</v>
      </c>
      <c r="AY162" s="14" t="s">
        <v>134</v>
      </c>
      <c r="BE162" s="154">
        <f t="shared" si="14"/>
        <v>0</v>
      </c>
      <c r="BF162" s="154">
        <f t="shared" si="15"/>
        <v>0</v>
      </c>
      <c r="BG162" s="154">
        <f t="shared" si="16"/>
        <v>0</v>
      </c>
      <c r="BH162" s="154">
        <f t="shared" si="17"/>
        <v>0</v>
      </c>
      <c r="BI162" s="154">
        <f t="shared" si="18"/>
        <v>0</v>
      </c>
      <c r="BJ162" s="14" t="s">
        <v>86</v>
      </c>
      <c r="BK162" s="155">
        <f t="shared" si="19"/>
        <v>0</v>
      </c>
      <c r="BL162" s="14" t="s">
        <v>197</v>
      </c>
      <c r="BM162" s="153" t="s">
        <v>592</v>
      </c>
    </row>
    <row r="163" spans="1:65" s="2" customFormat="1" ht="14.45" customHeight="1">
      <c r="A163" s="29"/>
      <c r="B163" s="141"/>
      <c r="C163" s="156" t="s">
        <v>259</v>
      </c>
      <c r="D163" s="156" t="s">
        <v>193</v>
      </c>
      <c r="E163" s="157" t="s">
        <v>593</v>
      </c>
      <c r="F163" s="158" t="s">
        <v>594</v>
      </c>
      <c r="G163" s="159" t="s">
        <v>139</v>
      </c>
      <c r="H163" s="160">
        <v>1</v>
      </c>
      <c r="I163" s="161"/>
      <c r="J163" s="160">
        <f t="shared" si="10"/>
        <v>0</v>
      </c>
      <c r="K163" s="162"/>
      <c r="L163" s="163"/>
      <c r="M163" s="164" t="s">
        <v>1</v>
      </c>
      <c r="N163" s="165" t="s">
        <v>43</v>
      </c>
      <c r="O163" s="55"/>
      <c r="P163" s="151">
        <f t="shared" si="11"/>
        <v>0</v>
      </c>
      <c r="Q163" s="151">
        <v>4.0000000000000001E-3</v>
      </c>
      <c r="R163" s="151">
        <f t="shared" si="12"/>
        <v>4.0000000000000001E-3</v>
      </c>
      <c r="S163" s="151">
        <v>0</v>
      </c>
      <c r="T163" s="152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3" t="s">
        <v>263</v>
      </c>
      <c r="AT163" s="153" t="s">
        <v>193</v>
      </c>
      <c r="AU163" s="153" t="s">
        <v>86</v>
      </c>
      <c r="AY163" s="14" t="s">
        <v>134</v>
      </c>
      <c r="BE163" s="154">
        <f t="shared" si="14"/>
        <v>0</v>
      </c>
      <c r="BF163" s="154">
        <f t="shared" si="15"/>
        <v>0</v>
      </c>
      <c r="BG163" s="154">
        <f t="shared" si="16"/>
        <v>0</v>
      </c>
      <c r="BH163" s="154">
        <f t="shared" si="17"/>
        <v>0</v>
      </c>
      <c r="BI163" s="154">
        <f t="shared" si="18"/>
        <v>0</v>
      </c>
      <c r="BJ163" s="14" t="s">
        <v>86</v>
      </c>
      <c r="BK163" s="155">
        <f t="shared" si="19"/>
        <v>0</v>
      </c>
      <c r="BL163" s="14" t="s">
        <v>197</v>
      </c>
      <c r="BM163" s="153" t="s">
        <v>595</v>
      </c>
    </row>
    <row r="164" spans="1:65" s="2" customFormat="1" ht="14.45" customHeight="1">
      <c r="A164" s="29"/>
      <c r="B164" s="141"/>
      <c r="C164" s="156" t="s">
        <v>263</v>
      </c>
      <c r="D164" s="156" t="s">
        <v>193</v>
      </c>
      <c r="E164" s="157" t="s">
        <v>596</v>
      </c>
      <c r="F164" s="158" t="s">
        <v>597</v>
      </c>
      <c r="G164" s="159" t="s">
        <v>139</v>
      </c>
      <c r="H164" s="160">
        <v>2</v>
      </c>
      <c r="I164" s="161"/>
      <c r="J164" s="160">
        <f t="shared" si="10"/>
        <v>0</v>
      </c>
      <c r="K164" s="162"/>
      <c r="L164" s="163"/>
      <c r="M164" s="164" t="s">
        <v>1</v>
      </c>
      <c r="N164" s="165" t="s">
        <v>43</v>
      </c>
      <c r="O164" s="55"/>
      <c r="P164" s="151">
        <f t="shared" si="11"/>
        <v>0</v>
      </c>
      <c r="Q164" s="151">
        <v>4.0000000000000001E-3</v>
      </c>
      <c r="R164" s="151">
        <f t="shared" si="12"/>
        <v>8.0000000000000002E-3</v>
      </c>
      <c r="S164" s="151">
        <v>0</v>
      </c>
      <c r="T164" s="152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3" t="s">
        <v>263</v>
      </c>
      <c r="AT164" s="153" t="s">
        <v>193</v>
      </c>
      <c r="AU164" s="153" t="s">
        <v>86</v>
      </c>
      <c r="AY164" s="14" t="s">
        <v>134</v>
      </c>
      <c r="BE164" s="154">
        <f t="shared" si="14"/>
        <v>0</v>
      </c>
      <c r="BF164" s="154">
        <f t="shared" si="15"/>
        <v>0</v>
      </c>
      <c r="BG164" s="154">
        <f t="shared" si="16"/>
        <v>0</v>
      </c>
      <c r="BH164" s="154">
        <f t="shared" si="17"/>
        <v>0</v>
      </c>
      <c r="BI164" s="154">
        <f t="shared" si="18"/>
        <v>0</v>
      </c>
      <c r="BJ164" s="14" t="s">
        <v>86</v>
      </c>
      <c r="BK164" s="155">
        <f t="shared" si="19"/>
        <v>0</v>
      </c>
      <c r="BL164" s="14" t="s">
        <v>197</v>
      </c>
      <c r="BM164" s="153" t="s">
        <v>598</v>
      </c>
    </row>
    <row r="165" spans="1:65" s="2" customFormat="1" ht="14.45" customHeight="1">
      <c r="A165" s="29"/>
      <c r="B165" s="141"/>
      <c r="C165" s="142" t="s">
        <v>267</v>
      </c>
      <c r="D165" s="142" t="s">
        <v>136</v>
      </c>
      <c r="E165" s="143" t="s">
        <v>599</v>
      </c>
      <c r="F165" s="144" t="s">
        <v>600</v>
      </c>
      <c r="G165" s="145" t="s">
        <v>139</v>
      </c>
      <c r="H165" s="146">
        <v>40</v>
      </c>
      <c r="I165" s="147"/>
      <c r="J165" s="146">
        <f t="shared" si="10"/>
        <v>0</v>
      </c>
      <c r="K165" s="148"/>
      <c r="L165" s="30"/>
      <c r="M165" s="149" t="s">
        <v>1</v>
      </c>
      <c r="N165" s="150" t="s">
        <v>43</v>
      </c>
      <c r="O165" s="55"/>
      <c r="P165" s="151">
        <f t="shared" si="11"/>
        <v>0</v>
      </c>
      <c r="Q165" s="151">
        <v>0</v>
      </c>
      <c r="R165" s="151">
        <f t="shared" si="12"/>
        <v>0</v>
      </c>
      <c r="S165" s="151">
        <v>0</v>
      </c>
      <c r="T165" s="152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3" t="s">
        <v>197</v>
      </c>
      <c r="AT165" s="153" t="s">
        <v>136</v>
      </c>
      <c r="AU165" s="153" t="s">
        <v>86</v>
      </c>
      <c r="AY165" s="14" t="s">
        <v>134</v>
      </c>
      <c r="BE165" s="154">
        <f t="shared" si="14"/>
        <v>0</v>
      </c>
      <c r="BF165" s="154">
        <f t="shared" si="15"/>
        <v>0</v>
      </c>
      <c r="BG165" s="154">
        <f t="shared" si="16"/>
        <v>0</v>
      </c>
      <c r="BH165" s="154">
        <f t="shared" si="17"/>
        <v>0</v>
      </c>
      <c r="BI165" s="154">
        <f t="shared" si="18"/>
        <v>0</v>
      </c>
      <c r="BJ165" s="14" t="s">
        <v>86</v>
      </c>
      <c r="BK165" s="155">
        <f t="shared" si="19"/>
        <v>0</v>
      </c>
      <c r="BL165" s="14" t="s">
        <v>197</v>
      </c>
      <c r="BM165" s="153" t="s">
        <v>601</v>
      </c>
    </row>
    <row r="166" spans="1:65" s="2" customFormat="1" ht="24.2" customHeight="1">
      <c r="A166" s="29"/>
      <c r="B166" s="141"/>
      <c r="C166" s="156" t="s">
        <v>271</v>
      </c>
      <c r="D166" s="156" t="s">
        <v>193</v>
      </c>
      <c r="E166" s="157" t="s">
        <v>602</v>
      </c>
      <c r="F166" s="158" t="s">
        <v>603</v>
      </c>
      <c r="G166" s="159" t="s">
        <v>139</v>
      </c>
      <c r="H166" s="160">
        <v>1</v>
      </c>
      <c r="I166" s="161"/>
      <c r="J166" s="160">
        <f t="shared" si="10"/>
        <v>0</v>
      </c>
      <c r="K166" s="162"/>
      <c r="L166" s="163"/>
      <c r="M166" s="164" t="s">
        <v>1</v>
      </c>
      <c r="N166" s="165" t="s">
        <v>43</v>
      </c>
      <c r="O166" s="55"/>
      <c r="P166" s="151">
        <f t="shared" si="11"/>
        <v>0</v>
      </c>
      <c r="Q166" s="151">
        <v>3.2000000000000003E-4</v>
      </c>
      <c r="R166" s="151">
        <f t="shared" si="12"/>
        <v>3.2000000000000003E-4</v>
      </c>
      <c r="S166" s="151">
        <v>0</v>
      </c>
      <c r="T166" s="152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53" t="s">
        <v>263</v>
      </c>
      <c r="AT166" s="153" t="s">
        <v>193</v>
      </c>
      <c r="AU166" s="153" t="s">
        <v>86</v>
      </c>
      <c r="AY166" s="14" t="s">
        <v>134</v>
      </c>
      <c r="BE166" s="154">
        <f t="shared" si="14"/>
        <v>0</v>
      </c>
      <c r="BF166" s="154">
        <f t="shared" si="15"/>
        <v>0</v>
      </c>
      <c r="BG166" s="154">
        <f t="shared" si="16"/>
        <v>0</v>
      </c>
      <c r="BH166" s="154">
        <f t="shared" si="17"/>
        <v>0</v>
      </c>
      <c r="BI166" s="154">
        <f t="shared" si="18"/>
        <v>0</v>
      </c>
      <c r="BJ166" s="14" t="s">
        <v>86</v>
      </c>
      <c r="BK166" s="155">
        <f t="shared" si="19"/>
        <v>0</v>
      </c>
      <c r="BL166" s="14" t="s">
        <v>197</v>
      </c>
      <c r="BM166" s="153" t="s">
        <v>604</v>
      </c>
    </row>
    <row r="167" spans="1:65" s="2" customFormat="1" ht="14.45" customHeight="1">
      <c r="A167" s="29"/>
      <c r="B167" s="141"/>
      <c r="C167" s="156" t="s">
        <v>275</v>
      </c>
      <c r="D167" s="156" t="s">
        <v>193</v>
      </c>
      <c r="E167" s="157" t="s">
        <v>605</v>
      </c>
      <c r="F167" s="158" t="s">
        <v>606</v>
      </c>
      <c r="G167" s="159" t="s">
        <v>139</v>
      </c>
      <c r="H167" s="160">
        <v>1</v>
      </c>
      <c r="I167" s="161"/>
      <c r="J167" s="160">
        <f t="shared" si="10"/>
        <v>0</v>
      </c>
      <c r="K167" s="162"/>
      <c r="L167" s="163"/>
      <c r="M167" s="164" t="s">
        <v>1</v>
      </c>
      <c r="N167" s="165" t="s">
        <v>43</v>
      </c>
      <c r="O167" s="55"/>
      <c r="P167" s="151">
        <f t="shared" si="11"/>
        <v>0</v>
      </c>
      <c r="Q167" s="151">
        <v>2.1000000000000001E-4</v>
      </c>
      <c r="R167" s="151">
        <f t="shared" si="12"/>
        <v>2.1000000000000001E-4</v>
      </c>
      <c r="S167" s="151">
        <v>0</v>
      </c>
      <c r="T167" s="152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3" t="s">
        <v>263</v>
      </c>
      <c r="AT167" s="153" t="s">
        <v>193</v>
      </c>
      <c r="AU167" s="153" t="s">
        <v>86</v>
      </c>
      <c r="AY167" s="14" t="s">
        <v>134</v>
      </c>
      <c r="BE167" s="154">
        <f t="shared" si="14"/>
        <v>0</v>
      </c>
      <c r="BF167" s="154">
        <f t="shared" si="15"/>
        <v>0</v>
      </c>
      <c r="BG167" s="154">
        <f t="shared" si="16"/>
        <v>0</v>
      </c>
      <c r="BH167" s="154">
        <f t="shared" si="17"/>
        <v>0</v>
      </c>
      <c r="BI167" s="154">
        <f t="shared" si="18"/>
        <v>0</v>
      </c>
      <c r="BJ167" s="14" t="s">
        <v>86</v>
      </c>
      <c r="BK167" s="155">
        <f t="shared" si="19"/>
        <v>0</v>
      </c>
      <c r="BL167" s="14" t="s">
        <v>197</v>
      </c>
      <c r="BM167" s="153" t="s">
        <v>607</v>
      </c>
    </row>
    <row r="168" spans="1:65" s="2" customFormat="1" ht="14.45" customHeight="1">
      <c r="A168" s="29"/>
      <c r="B168" s="141"/>
      <c r="C168" s="156" t="s">
        <v>280</v>
      </c>
      <c r="D168" s="156" t="s">
        <v>193</v>
      </c>
      <c r="E168" s="157" t="s">
        <v>608</v>
      </c>
      <c r="F168" s="158" t="s">
        <v>609</v>
      </c>
      <c r="G168" s="159" t="s">
        <v>139</v>
      </c>
      <c r="H168" s="160">
        <v>2</v>
      </c>
      <c r="I168" s="161"/>
      <c r="J168" s="160">
        <f t="shared" si="10"/>
        <v>0</v>
      </c>
      <c r="K168" s="162"/>
      <c r="L168" s="163"/>
      <c r="M168" s="164" t="s">
        <v>1</v>
      </c>
      <c r="N168" s="165" t="s">
        <v>43</v>
      </c>
      <c r="O168" s="55"/>
      <c r="P168" s="151">
        <f t="shared" si="11"/>
        <v>0</v>
      </c>
      <c r="Q168" s="151">
        <v>6.0000000000000002E-5</v>
      </c>
      <c r="R168" s="151">
        <f t="shared" si="12"/>
        <v>1.2E-4</v>
      </c>
      <c r="S168" s="151">
        <v>0</v>
      </c>
      <c r="T168" s="152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3" t="s">
        <v>263</v>
      </c>
      <c r="AT168" s="153" t="s">
        <v>193</v>
      </c>
      <c r="AU168" s="153" t="s">
        <v>86</v>
      </c>
      <c r="AY168" s="14" t="s">
        <v>134</v>
      </c>
      <c r="BE168" s="154">
        <f t="shared" si="14"/>
        <v>0</v>
      </c>
      <c r="BF168" s="154">
        <f t="shared" si="15"/>
        <v>0</v>
      </c>
      <c r="BG168" s="154">
        <f t="shared" si="16"/>
        <v>0</v>
      </c>
      <c r="BH168" s="154">
        <f t="shared" si="17"/>
        <v>0</v>
      </c>
      <c r="BI168" s="154">
        <f t="shared" si="18"/>
        <v>0</v>
      </c>
      <c r="BJ168" s="14" t="s">
        <v>86</v>
      </c>
      <c r="BK168" s="155">
        <f t="shared" si="19"/>
        <v>0</v>
      </c>
      <c r="BL168" s="14" t="s">
        <v>197</v>
      </c>
      <c r="BM168" s="153" t="s">
        <v>610</v>
      </c>
    </row>
    <row r="169" spans="1:65" s="2" customFormat="1" ht="14.45" customHeight="1">
      <c r="A169" s="29"/>
      <c r="B169" s="141"/>
      <c r="C169" s="156" t="s">
        <v>284</v>
      </c>
      <c r="D169" s="156" t="s">
        <v>193</v>
      </c>
      <c r="E169" s="157" t="s">
        <v>611</v>
      </c>
      <c r="F169" s="158" t="s">
        <v>612</v>
      </c>
      <c r="G169" s="159" t="s">
        <v>139</v>
      </c>
      <c r="H169" s="160">
        <v>7</v>
      </c>
      <c r="I169" s="161"/>
      <c r="J169" s="160">
        <f t="shared" si="10"/>
        <v>0</v>
      </c>
      <c r="K169" s="162"/>
      <c r="L169" s="163"/>
      <c r="M169" s="164" t="s">
        <v>1</v>
      </c>
      <c r="N169" s="165" t="s">
        <v>43</v>
      </c>
      <c r="O169" s="55"/>
      <c r="P169" s="151">
        <f t="shared" si="11"/>
        <v>0</v>
      </c>
      <c r="Q169" s="151">
        <v>5.0000000000000002E-5</v>
      </c>
      <c r="R169" s="151">
        <f t="shared" si="12"/>
        <v>3.5E-4</v>
      </c>
      <c r="S169" s="151">
        <v>0</v>
      </c>
      <c r="T169" s="152">
        <f t="shared" si="1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3" t="s">
        <v>263</v>
      </c>
      <c r="AT169" s="153" t="s">
        <v>193</v>
      </c>
      <c r="AU169" s="153" t="s">
        <v>86</v>
      </c>
      <c r="AY169" s="14" t="s">
        <v>134</v>
      </c>
      <c r="BE169" s="154">
        <f t="shared" si="14"/>
        <v>0</v>
      </c>
      <c r="BF169" s="154">
        <f t="shared" si="15"/>
        <v>0</v>
      </c>
      <c r="BG169" s="154">
        <f t="shared" si="16"/>
        <v>0</v>
      </c>
      <c r="BH169" s="154">
        <f t="shared" si="17"/>
        <v>0</v>
      </c>
      <c r="BI169" s="154">
        <f t="shared" si="18"/>
        <v>0</v>
      </c>
      <c r="BJ169" s="14" t="s">
        <v>86</v>
      </c>
      <c r="BK169" s="155">
        <f t="shared" si="19"/>
        <v>0</v>
      </c>
      <c r="BL169" s="14" t="s">
        <v>197</v>
      </c>
      <c r="BM169" s="153" t="s">
        <v>613</v>
      </c>
    </row>
    <row r="170" spans="1:65" s="2" customFormat="1" ht="14.45" customHeight="1">
      <c r="A170" s="29"/>
      <c r="B170" s="141"/>
      <c r="C170" s="156" t="s">
        <v>288</v>
      </c>
      <c r="D170" s="156" t="s">
        <v>193</v>
      </c>
      <c r="E170" s="157" t="s">
        <v>614</v>
      </c>
      <c r="F170" s="158" t="s">
        <v>615</v>
      </c>
      <c r="G170" s="159" t="s">
        <v>139</v>
      </c>
      <c r="H170" s="160">
        <v>3</v>
      </c>
      <c r="I170" s="161"/>
      <c r="J170" s="160">
        <f t="shared" si="10"/>
        <v>0</v>
      </c>
      <c r="K170" s="162"/>
      <c r="L170" s="163"/>
      <c r="M170" s="164" t="s">
        <v>1</v>
      </c>
      <c r="N170" s="165" t="s">
        <v>43</v>
      </c>
      <c r="O170" s="55"/>
      <c r="P170" s="151">
        <f t="shared" si="11"/>
        <v>0</v>
      </c>
      <c r="Q170" s="151">
        <v>6.9999999999999994E-5</v>
      </c>
      <c r="R170" s="151">
        <f t="shared" si="12"/>
        <v>2.0999999999999998E-4</v>
      </c>
      <c r="S170" s="151">
        <v>0</v>
      </c>
      <c r="T170" s="152">
        <f t="shared" si="1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3" t="s">
        <v>263</v>
      </c>
      <c r="AT170" s="153" t="s">
        <v>193</v>
      </c>
      <c r="AU170" s="153" t="s">
        <v>86</v>
      </c>
      <c r="AY170" s="14" t="s">
        <v>134</v>
      </c>
      <c r="BE170" s="154">
        <f t="shared" si="14"/>
        <v>0</v>
      </c>
      <c r="BF170" s="154">
        <f t="shared" si="15"/>
        <v>0</v>
      </c>
      <c r="BG170" s="154">
        <f t="shared" si="16"/>
        <v>0</v>
      </c>
      <c r="BH170" s="154">
        <f t="shared" si="17"/>
        <v>0</v>
      </c>
      <c r="BI170" s="154">
        <f t="shared" si="18"/>
        <v>0</v>
      </c>
      <c r="BJ170" s="14" t="s">
        <v>86</v>
      </c>
      <c r="BK170" s="155">
        <f t="shared" si="19"/>
        <v>0</v>
      </c>
      <c r="BL170" s="14" t="s">
        <v>197</v>
      </c>
      <c r="BM170" s="153" t="s">
        <v>616</v>
      </c>
    </row>
    <row r="171" spans="1:65" s="2" customFormat="1" ht="14.45" customHeight="1">
      <c r="A171" s="29"/>
      <c r="B171" s="141"/>
      <c r="C171" s="156" t="s">
        <v>292</v>
      </c>
      <c r="D171" s="156" t="s">
        <v>193</v>
      </c>
      <c r="E171" s="157" t="s">
        <v>617</v>
      </c>
      <c r="F171" s="158" t="s">
        <v>618</v>
      </c>
      <c r="G171" s="159" t="s">
        <v>139</v>
      </c>
      <c r="H171" s="160">
        <v>2</v>
      </c>
      <c r="I171" s="161"/>
      <c r="J171" s="160">
        <f t="shared" si="10"/>
        <v>0</v>
      </c>
      <c r="K171" s="162"/>
      <c r="L171" s="163"/>
      <c r="M171" s="164" t="s">
        <v>1</v>
      </c>
      <c r="N171" s="165" t="s">
        <v>43</v>
      </c>
      <c r="O171" s="55"/>
      <c r="P171" s="151">
        <f t="shared" si="11"/>
        <v>0</v>
      </c>
      <c r="Q171" s="151">
        <v>6.0000000000000002E-5</v>
      </c>
      <c r="R171" s="151">
        <f t="shared" si="12"/>
        <v>1.2E-4</v>
      </c>
      <c r="S171" s="151">
        <v>0</v>
      </c>
      <c r="T171" s="152">
        <f t="shared" si="1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3" t="s">
        <v>263</v>
      </c>
      <c r="AT171" s="153" t="s">
        <v>193</v>
      </c>
      <c r="AU171" s="153" t="s">
        <v>86</v>
      </c>
      <c r="AY171" s="14" t="s">
        <v>134</v>
      </c>
      <c r="BE171" s="154">
        <f t="shared" si="14"/>
        <v>0</v>
      </c>
      <c r="BF171" s="154">
        <f t="shared" si="15"/>
        <v>0</v>
      </c>
      <c r="BG171" s="154">
        <f t="shared" si="16"/>
        <v>0</v>
      </c>
      <c r="BH171" s="154">
        <f t="shared" si="17"/>
        <v>0</v>
      </c>
      <c r="BI171" s="154">
        <f t="shared" si="18"/>
        <v>0</v>
      </c>
      <c r="BJ171" s="14" t="s">
        <v>86</v>
      </c>
      <c r="BK171" s="155">
        <f t="shared" si="19"/>
        <v>0</v>
      </c>
      <c r="BL171" s="14" t="s">
        <v>197</v>
      </c>
      <c r="BM171" s="153" t="s">
        <v>619</v>
      </c>
    </row>
    <row r="172" spans="1:65" s="2" customFormat="1" ht="14.45" customHeight="1">
      <c r="A172" s="29"/>
      <c r="B172" s="141"/>
      <c r="C172" s="156" t="s">
        <v>298</v>
      </c>
      <c r="D172" s="156" t="s">
        <v>193</v>
      </c>
      <c r="E172" s="157" t="s">
        <v>620</v>
      </c>
      <c r="F172" s="158" t="s">
        <v>621</v>
      </c>
      <c r="G172" s="159" t="s">
        <v>139</v>
      </c>
      <c r="H172" s="160">
        <v>3</v>
      </c>
      <c r="I172" s="161"/>
      <c r="J172" s="160">
        <f t="shared" si="10"/>
        <v>0</v>
      </c>
      <c r="K172" s="162"/>
      <c r="L172" s="163"/>
      <c r="M172" s="164" t="s">
        <v>1</v>
      </c>
      <c r="N172" s="165" t="s">
        <v>43</v>
      </c>
      <c r="O172" s="55"/>
      <c r="P172" s="151">
        <f t="shared" si="11"/>
        <v>0</v>
      </c>
      <c r="Q172" s="151">
        <v>8.0000000000000007E-5</v>
      </c>
      <c r="R172" s="151">
        <f t="shared" si="12"/>
        <v>2.4000000000000003E-4</v>
      </c>
      <c r="S172" s="151">
        <v>0</v>
      </c>
      <c r="T172" s="152">
        <f t="shared" si="1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53" t="s">
        <v>263</v>
      </c>
      <c r="AT172" s="153" t="s">
        <v>193</v>
      </c>
      <c r="AU172" s="153" t="s">
        <v>86</v>
      </c>
      <c r="AY172" s="14" t="s">
        <v>134</v>
      </c>
      <c r="BE172" s="154">
        <f t="shared" si="14"/>
        <v>0</v>
      </c>
      <c r="BF172" s="154">
        <f t="shared" si="15"/>
        <v>0</v>
      </c>
      <c r="BG172" s="154">
        <f t="shared" si="16"/>
        <v>0</v>
      </c>
      <c r="BH172" s="154">
        <f t="shared" si="17"/>
        <v>0</v>
      </c>
      <c r="BI172" s="154">
        <f t="shared" si="18"/>
        <v>0</v>
      </c>
      <c r="BJ172" s="14" t="s">
        <v>86</v>
      </c>
      <c r="BK172" s="155">
        <f t="shared" si="19"/>
        <v>0</v>
      </c>
      <c r="BL172" s="14" t="s">
        <v>197</v>
      </c>
      <c r="BM172" s="153" t="s">
        <v>622</v>
      </c>
    </row>
    <row r="173" spans="1:65" s="2" customFormat="1" ht="14.45" customHeight="1">
      <c r="A173" s="29"/>
      <c r="B173" s="141"/>
      <c r="C173" s="156" t="s">
        <v>306</v>
      </c>
      <c r="D173" s="156" t="s">
        <v>193</v>
      </c>
      <c r="E173" s="157" t="s">
        <v>623</v>
      </c>
      <c r="F173" s="158" t="s">
        <v>624</v>
      </c>
      <c r="G173" s="159" t="s">
        <v>139</v>
      </c>
      <c r="H173" s="160">
        <v>2</v>
      </c>
      <c r="I173" s="161"/>
      <c r="J173" s="160">
        <f t="shared" si="10"/>
        <v>0</v>
      </c>
      <c r="K173" s="162"/>
      <c r="L173" s="163"/>
      <c r="M173" s="164" t="s">
        <v>1</v>
      </c>
      <c r="N173" s="165" t="s">
        <v>43</v>
      </c>
      <c r="O173" s="55"/>
      <c r="P173" s="151">
        <f t="shared" si="11"/>
        <v>0</v>
      </c>
      <c r="Q173" s="151">
        <v>1.6000000000000001E-4</v>
      </c>
      <c r="R173" s="151">
        <f t="shared" si="12"/>
        <v>3.2000000000000003E-4</v>
      </c>
      <c r="S173" s="151">
        <v>0</v>
      </c>
      <c r="T173" s="152">
        <f t="shared" si="1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53" t="s">
        <v>263</v>
      </c>
      <c r="AT173" s="153" t="s">
        <v>193</v>
      </c>
      <c r="AU173" s="153" t="s">
        <v>86</v>
      </c>
      <c r="AY173" s="14" t="s">
        <v>134</v>
      </c>
      <c r="BE173" s="154">
        <f t="shared" si="14"/>
        <v>0</v>
      </c>
      <c r="BF173" s="154">
        <f t="shared" si="15"/>
        <v>0</v>
      </c>
      <c r="BG173" s="154">
        <f t="shared" si="16"/>
        <v>0</v>
      </c>
      <c r="BH173" s="154">
        <f t="shared" si="17"/>
        <v>0</v>
      </c>
      <c r="BI173" s="154">
        <f t="shared" si="18"/>
        <v>0</v>
      </c>
      <c r="BJ173" s="14" t="s">
        <v>86</v>
      </c>
      <c r="BK173" s="155">
        <f t="shared" si="19"/>
        <v>0</v>
      </c>
      <c r="BL173" s="14" t="s">
        <v>197</v>
      </c>
      <c r="BM173" s="153" t="s">
        <v>625</v>
      </c>
    </row>
    <row r="174" spans="1:65" s="2" customFormat="1" ht="14.45" customHeight="1">
      <c r="A174" s="29"/>
      <c r="B174" s="141"/>
      <c r="C174" s="156" t="s">
        <v>310</v>
      </c>
      <c r="D174" s="156" t="s">
        <v>193</v>
      </c>
      <c r="E174" s="157" t="s">
        <v>626</v>
      </c>
      <c r="F174" s="158" t="s">
        <v>627</v>
      </c>
      <c r="G174" s="159" t="s">
        <v>139</v>
      </c>
      <c r="H174" s="160">
        <v>2</v>
      </c>
      <c r="I174" s="161"/>
      <c r="J174" s="160">
        <f t="shared" si="10"/>
        <v>0</v>
      </c>
      <c r="K174" s="162"/>
      <c r="L174" s="163"/>
      <c r="M174" s="164" t="s">
        <v>1</v>
      </c>
      <c r="N174" s="165" t="s">
        <v>43</v>
      </c>
      <c r="O174" s="55"/>
      <c r="P174" s="151">
        <f t="shared" si="11"/>
        <v>0</v>
      </c>
      <c r="Q174" s="151">
        <v>2.1000000000000001E-4</v>
      </c>
      <c r="R174" s="151">
        <f t="shared" si="12"/>
        <v>4.2000000000000002E-4</v>
      </c>
      <c r="S174" s="151">
        <v>0</v>
      </c>
      <c r="T174" s="152">
        <f t="shared" si="1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53" t="s">
        <v>263</v>
      </c>
      <c r="AT174" s="153" t="s">
        <v>193</v>
      </c>
      <c r="AU174" s="153" t="s">
        <v>86</v>
      </c>
      <c r="AY174" s="14" t="s">
        <v>134</v>
      </c>
      <c r="BE174" s="154">
        <f t="shared" si="14"/>
        <v>0</v>
      </c>
      <c r="BF174" s="154">
        <f t="shared" si="15"/>
        <v>0</v>
      </c>
      <c r="BG174" s="154">
        <f t="shared" si="16"/>
        <v>0</v>
      </c>
      <c r="BH174" s="154">
        <f t="shared" si="17"/>
        <v>0</v>
      </c>
      <c r="BI174" s="154">
        <f t="shared" si="18"/>
        <v>0</v>
      </c>
      <c r="BJ174" s="14" t="s">
        <v>86</v>
      </c>
      <c r="BK174" s="155">
        <f t="shared" si="19"/>
        <v>0</v>
      </c>
      <c r="BL174" s="14" t="s">
        <v>197</v>
      </c>
      <c r="BM174" s="153" t="s">
        <v>628</v>
      </c>
    </row>
    <row r="175" spans="1:65" s="2" customFormat="1" ht="14.45" customHeight="1">
      <c r="A175" s="29"/>
      <c r="B175" s="141"/>
      <c r="C175" s="156" t="s">
        <v>314</v>
      </c>
      <c r="D175" s="156" t="s">
        <v>193</v>
      </c>
      <c r="E175" s="157" t="s">
        <v>629</v>
      </c>
      <c r="F175" s="158" t="s">
        <v>630</v>
      </c>
      <c r="G175" s="159" t="s">
        <v>139</v>
      </c>
      <c r="H175" s="160">
        <v>3</v>
      </c>
      <c r="I175" s="161"/>
      <c r="J175" s="160">
        <f t="shared" si="10"/>
        <v>0</v>
      </c>
      <c r="K175" s="162"/>
      <c r="L175" s="163"/>
      <c r="M175" s="164" t="s">
        <v>1</v>
      </c>
      <c r="N175" s="165" t="s">
        <v>43</v>
      </c>
      <c r="O175" s="55"/>
      <c r="P175" s="151">
        <f t="shared" si="11"/>
        <v>0</v>
      </c>
      <c r="Q175" s="151">
        <v>3.3E-4</v>
      </c>
      <c r="R175" s="151">
        <f t="shared" si="12"/>
        <v>9.8999999999999999E-4</v>
      </c>
      <c r="S175" s="151">
        <v>0</v>
      </c>
      <c r="T175" s="152">
        <f t="shared" si="1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3" t="s">
        <v>263</v>
      </c>
      <c r="AT175" s="153" t="s">
        <v>193</v>
      </c>
      <c r="AU175" s="153" t="s">
        <v>86</v>
      </c>
      <c r="AY175" s="14" t="s">
        <v>134</v>
      </c>
      <c r="BE175" s="154">
        <f t="shared" si="14"/>
        <v>0</v>
      </c>
      <c r="BF175" s="154">
        <f t="shared" si="15"/>
        <v>0</v>
      </c>
      <c r="BG175" s="154">
        <f t="shared" si="16"/>
        <v>0</v>
      </c>
      <c r="BH175" s="154">
        <f t="shared" si="17"/>
        <v>0</v>
      </c>
      <c r="BI175" s="154">
        <f t="shared" si="18"/>
        <v>0</v>
      </c>
      <c r="BJ175" s="14" t="s">
        <v>86</v>
      </c>
      <c r="BK175" s="155">
        <f t="shared" si="19"/>
        <v>0</v>
      </c>
      <c r="BL175" s="14" t="s">
        <v>197</v>
      </c>
      <c r="BM175" s="153" t="s">
        <v>631</v>
      </c>
    </row>
    <row r="176" spans="1:65" s="2" customFormat="1" ht="14.45" customHeight="1">
      <c r="A176" s="29"/>
      <c r="B176" s="141"/>
      <c r="C176" s="156" t="s">
        <v>321</v>
      </c>
      <c r="D176" s="156" t="s">
        <v>193</v>
      </c>
      <c r="E176" s="157" t="s">
        <v>632</v>
      </c>
      <c r="F176" s="158" t="s">
        <v>633</v>
      </c>
      <c r="G176" s="159" t="s">
        <v>139</v>
      </c>
      <c r="H176" s="160">
        <v>9</v>
      </c>
      <c r="I176" s="161"/>
      <c r="J176" s="160">
        <f t="shared" si="10"/>
        <v>0</v>
      </c>
      <c r="K176" s="162"/>
      <c r="L176" s="163"/>
      <c r="M176" s="164" t="s">
        <v>1</v>
      </c>
      <c r="N176" s="165" t="s">
        <v>43</v>
      </c>
      <c r="O176" s="55"/>
      <c r="P176" s="151">
        <f t="shared" si="11"/>
        <v>0</v>
      </c>
      <c r="Q176" s="151">
        <v>2.1000000000000001E-4</v>
      </c>
      <c r="R176" s="151">
        <f t="shared" si="12"/>
        <v>1.8900000000000002E-3</v>
      </c>
      <c r="S176" s="151">
        <v>0</v>
      </c>
      <c r="T176" s="152">
        <f t="shared" si="1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53" t="s">
        <v>263</v>
      </c>
      <c r="AT176" s="153" t="s">
        <v>193</v>
      </c>
      <c r="AU176" s="153" t="s">
        <v>86</v>
      </c>
      <c r="AY176" s="14" t="s">
        <v>134</v>
      </c>
      <c r="BE176" s="154">
        <f t="shared" si="14"/>
        <v>0</v>
      </c>
      <c r="BF176" s="154">
        <f t="shared" si="15"/>
        <v>0</v>
      </c>
      <c r="BG176" s="154">
        <f t="shared" si="16"/>
        <v>0</v>
      </c>
      <c r="BH176" s="154">
        <f t="shared" si="17"/>
        <v>0</v>
      </c>
      <c r="BI176" s="154">
        <f t="shared" si="18"/>
        <v>0</v>
      </c>
      <c r="BJ176" s="14" t="s">
        <v>86</v>
      </c>
      <c r="BK176" s="155">
        <f t="shared" si="19"/>
        <v>0</v>
      </c>
      <c r="BL176" s="14" t="s">
        <v>197</v>
      </c>
      <c r="BM176" s="153" t="s">
        <v>634</v>
      </c>
    </row>
    <row r="177" spans="1:65" s="2" customFormat="1" ht="14.45" customHeight="1">
      <c r="A177" s="29"/>
      <c r="B177" s="141"/>
      <c r="C177" s="156" t="s">
        <v>325</v>
      </c>
      <c r="D177" s="156" t="s">
        <v>193</v>
      </c>
      <c r="E177" s="157" t="s">
        <v>635</v>
      </c>
      <c r="F177" s="158" t="s">
        <v>636</v>
      </c>
      <c r="G177" s="159" t="s">
        <v>139</v>
      </c>
      <c r="H177" s="160">
        <v>1</v>
      </c>
      <c r="I177" s="161"/>
      <c r="J177" s="160">
        <f t="shared" si="10"/>
        <v>0</v>
      </c>
      <c r="K177" s="162"/>
      <c r="L177" s="163"/>
      <c r="M177" s="164" t="s">
        <v>1</v>
      </c>
      <c r="N177" s="165" t="s">
        <v>43</v>
      </c>
      <c r="O177" s="55"/>
      <c r="P177" s="151">
        <f t="shared" si="11"/>
        <v>0</v>
      </c>
      <c r="Q177" s="151">
        <v>2.4000000000000001E-4</v>
      </c>
      <c r="R177" s="151">
        <f t="shared" si="12"/>
        <v>2.4000000000000001E-4</v>
      </c>
      <c r="S177" s="151">
        <v>0</v>
      </c>
      <c r="T177" s="152">
        <f t="shared" si="1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53" t="s">
        <v>263</v>
      </c>
      <c r="AT177" s="153" t="s">
        <v>193</v>
      </c>
      <c r="AU177" s="153" t="s">
        <v>86</v>
      </c>
      <c r="AY177" s="14" t="s">
        <v>134</v>
      </c>
      <c r="BE177" s="154">
        <f t="shared" si="14"/>
        <v>0</v>
      </c>
      <c r="BF177" s="154">
        <f t="shared" si="15"/>
        <v>0</v>
      </c>
      <c r="BG177" s="154">
        <f t="shared" si="16"/>
        <v>0</v>
      </c>
      <c r="BH177" s="154">
        <f t="shared" si="17"/>
        <v>0</v>
      </c>
      <c r="BI177" s="154">
        <f t="shared" si="18"/>
        <v>0</v>
      </c>
      <c r="BJ177" s="14" t="s">
        <v>86</v>
      </c>
      <c r="BK177" s="155">
        <f t="shared" si="19"/>
        <v>0</v>
      </c>
      <c r="BL177" s="14" t="s">
        <v>197</v>
      </c>
      <c r="BM177" s="153" t="s">
        <v>637</v>
      </c>
    </row>
    <row r="178" spans="1:65" s="2" customFormat="1" ht="14.45" customHeight="1">
      <c r="A178" s="29"/>
      <c r="B178" s="141"/>
      <c r="C178" s="156" t="s">
        <v>329</v>
      </c>
      <c r="D178" s="156" t="s">
        <v>193</v>
      </c>
      <c r="E178" s="157" t="s">
        <v>638</v>
      </c>
      <c r="F178" s="158" t="s">
        <v>639</v>
      </c>
      <c r="G178" s="159" t="s">
        <v>139</v>
      </c>
      <c r="H178" s="160">
        <v>3</v>
      </c>
      <c r="I178" s="161"/>
      <c r="J178" s="160">
        <f t="shared" si="10"/>
        <v>0</v>
      </c>
      <c r="K178" s="162"/>
      <c r="L178" s="163"/>
      <c r="M178" s="164" t="s">
        <v>1</v>
      </c>
      <c r="N178" s="165" t="s">
        <v>43</v>
      </c>
      <c r="O178" s="55"/>
      <c r="P178" s="151">
        <f t="shared" si="11"/>
        <v>0</v>
      </c>
      <c r="Q178" s="151">
        <v>5.0000000000000002E-5</v>
      </c>
      <c r="R178" s="151">
        <f t="shared" si="12"/>
        <v>1.5000000000000001E-4</v>
      </c>
      <c r="S178" s="151">
        <v>0</v>
      </c>
      <c r="T178" s="152">
        <f t="shared" si="1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53" t="s">
        <v>263</v>
      </c>
      <c r="AT178" s="153" t="s">
        <v>193</v>
      </c>
      <c r="AU178" s="153" t="s">
        <v>86</v>
      </c>
      <c r="AY178" s="14" t="s">
        <v>134</v>
      </c>
      <c r="BE178" s="154">
        <f t="shared" si="14"/>
        <v>0</v>
      </c>
      <c r="BF178" s="154">
        <f t="shared" si="15"/>
        <v>0</v>
      </c>
      <c r="BG178" s="154">
        <f t="shared" si="16"/>
        <v>0</v>
      </c>
      <c r="BH178" s="154">
        <f t="shared" si="17"/>
        <v>0</v>
      </c>
      <c r="BI178" s="154">
        <f t="shared" si="18"/>
        <v>0</v>
      </c>
      <c r="BJ178" s="14" t="s">
        <v>86</v>
      </c>
      <c r="BK178" s="155">
        <f t="shared" si="19"/>
        <v>0</v>
      </c>
      <c r="BL178" s="14" t="s">
        <v>197</v>
      </c>
      <c r="BM178" s="153" t="s">
        <v>640</v>
      </c>
    </row>
    <row r="179" spans="1:65" s="2" customFormat="1" ht="14.45" customHeight="1">
      <c r="A179" s="29"/>
      <c r="B179" s="141"/>
      <c r="C179" s="156" t="s">
        <v>333</v>
      </c>
      <c r="D179" s="156" t="s">
        <v>193</v>
      </c>
      <c r="E179" s="157" t="s">
        <v>641</v>
      </c>
      <c r="F179" s="158" t="s">
        <v>642</v>
      </c>
      <c r="G179" s="159" t="s">
        <v>139</v>
      </c>
      <c r="H179" s="160">
        <v>1</v>
      </c>
      <c r="I179" s="161"/>
      <c r="J179" s="160">
        <f t="shared" si="10"/>
        <v>0</v>
      </c>
      <c r="K179" s="162"/>
      <c r="L179" s="163"/>
      <c r="M179" s="164" t="s">
        <v>1</v>
      </c>
      <c r="N179" s="165" t="s">
        <v>43</v>
      </c>
      <c r="O179" s="55"/>
      <c r="P179" s="151">
        <f t="shared" si="11"/>
        <v>0</v>
      </c>
      <c r="Q179" s="151">
        <v>1.2E-4</v>
      </c>
      <c r="R179" s="151">
        <f t="shared" si="12"/>
        <v>1.2E-4</v>
      </c>
      <c r="S179" s="151">
        <v>0</v>
      </c>
      <c r="T179" s="152">
        <f t="shared" si="1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3" t="s">
        <v>263</v>
      </c>
      <c r="AT179" s="153" t="s">
        <v>193</v>
      </c>
      <c r="AU179" s="153" t="s">
        <v>86</v>
      </c>
      <c r="AY179" s="14" t="s">
        <v>134</v>
      </c>
      <c r="BE179" s="154">
        <f t="shared" si="14"/>
        <v>0</v>
      </c>
      <c r="BF179" s="154">
        <f t="shared" si="15"/>
        <v>0</v>
      </c>
      <c r="BG179" s="154">
        <f t="shared" si="16"/>
        <v>0</v>
      </c>
      <c r="BH179" s="154">
        <f t="shared" si="17"/>
        <v>0</v>
      </c>
      <c r="BI179" s="154">
        <f t="shared" si="18"/>
        <v>0</v>
      </c>
      <c r="BJ179" s="14" t="s">
        <v>86</v>
      </c>
      <c r="BK179" s="155">
        <f t="shared" si="19"/>
        <v>0</v>
      </c>
      <c r="BL179" s="14" t="s">
        <v>197</v>
      </c>
      <c r="BM179" s="153" t="s">
        <v>643</v>
      </c>
    </row>
    <row r="180" spans="1:65" s="2" customFormat="1" ht="14.45" customHeight="1">
      <c r="A180" s="29"/>
      <c r="B180" s="141"/>
      <c r="C180" s="156" t="s">
        <v>337</v>
      </c>
      <c r="D180" s="156" t="s">
        <v>193</v>
      </c>
      <c r="E180" s="157" t="s">
        <v>644</v>
      </c>
      <c r="F180" s="158" t="s">
        <v>645</v>
      </c>
      <c r="G180" s="159" t="s">
        <v>139</v>
      </c>
      <c r="H180" s="160">
        <v>1</v>
      </c>
      <c r="I180" s="161"/>
      <c r="J180" s="160">
        <f t="shared" si="10"/>
        <v>0</v>
      </c>
      <c r="K180" s="162"/>
      <c r="L180" s="163"/>
      <c r="M180" s="164" t="s">
        <v>1</v>
      </c>
      <c r="N180" s="165" t="s">
        <v>43</v>
      </c>
      <c r="O180" s="55"/>
      <c r="P180" s="151">
        <f t="shared" si="11"/>
        <v>0</v>
      </c>
      <c r="Q180" s="151">
        <v>4.0000000000000003E-5</v>
      </c>
      <c r="R180" s="151">
        <f t="shared" si="12"/>
        <v>4.0000000000000003E-5</v>
      </c>
      <c r="S180" s="151">
        <v>0</v>
      </c>
      <c r="T180" s="152">
        <f t="shared" si="1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53" t="s">
        <v>263</v>
      </c>
      <c r="AT180" s="153" t="s">
        <v>193</v>
      </c>
      <c r="AU180" s="153" t="s">
        <v>86</v>
      </c>
      <c r="AY180" s="14" t="s">
        <v>134</v>
      </c>
      <c r="BE180" s="154">
        <f t="shared" si="14"/>
        <v>0</v>
      </c>
      <c r="BF180" s="154">
        <f t="shared" si="15"/>
        <v>0</v>
      </c>
      <c r="BG180" s="154">
        <f t="shared" si="16"/>
        <v>0</v>
      </c>
      <c r="BH180" s="154">
        <f t="shared" si="17"/>
        <v>0</v>
      </c>
      <c r="BI180" s="154">
        <f t="shared" si="18"/>
        <v>0</v>
      </c>
      <c r="BJ180" s="14" t="s">
        <v>86</v>
      </c>
      <c r="BK180" s="155">
        <f t="shared" si="19"/>
        <v>0</v>
      </c>
      <c r="BL180" s="14" t="s">
        <v>197</v>
      </c>
      <c r="BM180" s="153" t="s">
        <v>646</v>
      </c>
    </row>
    <row r="181" spans="1:65" s="2" customFormat="1" ht="24.2" customHeight="1">
      <c r="A181" s="29"/>
      <c r="B181" s="141"/>
      <c r="C181" s="142" t="s">
        <v>343</v>
      </c>
      <c r="D181" s="142" t="s">
        <v>136</v>
      </c>
      <c r="E181" s="143" t="s">
        <v>647</v>
      </c>
      <c r="F181" s="144" t="s">
        <v>648</v>
      </c>
      <c r="G181" s="145" t="s">
        <v>317</v>
      </c>
      <c r="H181" s="147"/>
      <c r="I181" s="147"/>
      <c r="J181" s="146">
        <f t="shared" si="10"/>
        <v>0</v>
      </c>
      <c r="K181" s="148"/>
      <c r="L181" s="30"/>
      <c r="M181" s="149" t="s">
        <v>1</v>
      </c>
      <c r="N181" s="150" t="s">
        <v>43</v>
      </c>
      <c r="O181" s="55"/>
      <c r="P181" s="151">
        <f t="shared" si="11"/>
        <v>0</v>
      </c>
      <c r="Q181" s="151">
        <v>0</v>
      </c>
      <c r="R181" s="151">
        <f t="shared" si="12"/>
        <v>0</v>
      </c>
      <c r="S181" s="151">
        <v>0</v>
      </c>
      <c r="T181" s="152">
        <f t="shared" si="1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53" t="s">
        <v>197</v>
      </c>
      <c r="AT181" s="153" t="s">
        <v>136</v>
      </c>
      <c r="AU181" s="153" t="s">
        <v>86</v>
      </c>
      <c r="AY181" s="14" t="s">
        <v>134</v>
      </c>
      <c r="BE181" s="154">
        <f t="shared" si="14"/>
        <v>0</v>
      </c>
      <c r="BF181" s="154">
        <f t="shared" si="15"/>
        <v>0</v>
      </c>
      <c r="BG181" s="154">
        <f t="shared" si="16"/>
        <v>0</v>
      </c>
      <c r="BH181" s="154">
        <f t="shared" si="17"/>
        <v>0</v>
      </c>
      <c r="BI181" s="154">
        <f t="shared" si="18"/>
        <v>0</v>
      </c>
      <c r="BJ181" s="14" t="s">
        <v>86</v>
      </c>
      <c r="BK181" s="155">
        <f t="shared" si="19"/>
        <v>0</v>
      </c>
      <c r="BL181" s="14" t="s">
        <v>197</v>
      </c>
      <c r="BM181" s="153" t="s">
        <v>649</v>
      </c>
    </row>
    <row r="182" spans="1:65" s="12" customFormat="1" ht="22.9" customHeight="1">
      <c r="B182" s="128"/>
      <c r="D182" s="129" t="s">
        <v>76</v>
      </c>
      <c r="E182" s="139" t="s">
        <v>650</v>
      </c>
      <c r="F182" s="139" t="s">
        <v>651</v>
      </c>
      <c r="I182" s="131"/>
      <c r="J182" s="140">
        <f>BK182</f>
        <v>0</v>
      </c>
      <c r="L182" s="128"/>
      <c r="M182" s="133"/>
      <c r="N182" s="134"/>
      <c r="O182" s="134"/>
      <c r="P182" s="135">
        <f>SUM(P183:P201)</f>
        <v>0</v>
      </c>
      <c r="Q182" s="134"/>
      <c r="R182" s="135">
        <f>SUM(R183:R201)</f>
        <v>8.1890765000000004E-2</v>
      </c>
      <c r="S182" s="134"/>
      <c r="T182" s="136">
        <f>SUM(T183:T201)</f>
        <v>7.4939999999999993E-2</v>
      </c>
      <c r="AR182" s="129" t="s">
        <v>86</v>
      </c>
      <c r="AT182" s="137" t="s">
        <v>76</v>
      </c>
      <c r="AU182" s="137" t="s">
        <v>82</v>
      </c>
      <c r="AY182" s="129" t="s">
        <v>134</v>
      </c>
      <c r="BK182" s="138">
        <f>SUM(BK183:BK201)</f>
        <v>0</v>
      </c>
    </row>
    <row r="183" spans="1:65" s="2" customFormat="1" ht="24.2" customHeight="1">
      <c r="A183" s="29"/>
      <c r="B183" s="141"/>
      <c r="C183" s="142" t="s">
        <v>347</v>
      </c>
      <c r="D183" s="142" t="s">
        <v>136</v>
      </c>
      <c r="E183" s="143" t="s">
        <v>652</v>
      </c>
      <c r="F183" s="144" t="s">
        <v>653</v>
      </c>
      <c r="G183" s="145" t="s">
        <v>253</v>
      </c>
      <c r="H183" s="146">
        <v>30</v>
      </c>
      <c r="I183" s="147"/>
      <c r="J183" s="146">
        <f t="shared" ref="J183:J201" si="20">ROUND(I183*H183,3)</f>
        <v>0</v>
      </c>
      <c r="K183" s="148"/>
      <c r="L183" s="30"/>
      <c r="M183" s="149" t="s">
        <v>1</v>
      </c>
      <c r="N183" s="150" t="s">
        <v>43</v>
      </c>
      <c r="O183" s="55"/>
      <c r="P183" s="151">
        <f t="shared" ref="P183:P201" si="21">O183*H183</f>
        <v>0</v>
      </c>
      <c r="Q183" s="151">
        <v>0</v>
      </c>
      <c r="R183" s="151">
        <f t="shared" ref="R183:R201" si="22">Q183*H183</f>
        <v>0</v>
      </c>
      <c r="S183" s="151">
        <v>2.1299999999999999E-3</v>
      </c>
      <c r="T183" s="152">
        <f t="shared" ref="T183:T201" si="23">S183*H183</f>
        <v>6.3899999999999998E-2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53" t="s">
        <v>197</v>
      </c>
      <c r="AT183" s="153" t="s">
        <v>136</v>
      </c>
      <c r="AU183" s="153" t="s">
        <v>86</v>
      </c>
      <c r="AY183" s="14" t="s">
        <v>134</v>
      </c>
      <c r="BE183" s="154">
        <f t="shared" ref="BE183:BE201" si="24">IF(N183="základná",J183,0)</f>
        <v>0</v>
      </c>
      <c r="BF183" s="154">
        <f t="shared" ref="BF183:BF201" si="25">IF(N183="znížená",J183,0)</f>
        <v>0</v>
      </c>
      <c r="BG183" s="154">
        <f t="shared" ref="BG183:BG201" si="26">IF(N183="zákl. prenesená",J183,0)</f>
        <v>0</v>
      </c>
      <c r="BH183" s="154">
        <f t="shared" ref="BH183:BH201" si="27">IF(N183="zníž. prenesená",J183,0)</f>
        <v>0</v>
      </c>
      <c r="BI183" s="154">
        <f t="shared" ref="BI183:BI201" si="28">IF(N183="nulová",J183,0)</f>
        <v>0</v>
      </c>
      <c r="BJ183" s="14" t="s">
        <v>86</v>
      </c>
      <c r="BK183" s="155">
        <f t="shared" ref="BK183:BK201" si="29">ROUND(I183*H183,3)</f>
        <v>0</v>
      </c>
      <c r="BL183" s="14" t="s">
        <v>197</v>
      </c>
      <c r="BM183" s="153" t="s">
        <v>654</v>
      </c>
    </row>
    <row r="184" spans="1:65" s="2" customFormat="1" ht="24.2" customHeight="1">
      <c r="A184" s="29"/>
      <c r="B184" s="141"/>
      <c r="C184" s="142" t="s">
        <v>351</v>
      </c>
      <c r="D184" s="142" t="s">
        <v>136</v>
      </c>
      <c r="E184" s="143" t="s">
        <v>655</v>
      </c>
      <c r="F184" s="144" t="s">
        <v>656</v>
      </c>
      <c r="G184" s="145" t="s">
        <v>253</v>
      </c>
      <c r="H184" s="146">
        <v>58</v>
      </c>
      <c r="I184" s="147"/>
      <c r="J184" s="146">
        <f t="shared" si="20"/>
        <v>0</v>
      </c>
      <c r="K184" s="148"/>
      <c r="L184" s="30"/>
      <c r="M184" s="149" t="s">
        <v>1</v>
      </c>
      <c r="N184" s="150" t="s">
        <v>43</v>
      </c>
      <c r="O184" s="55"/>
      <c r="P184" s="151">
        <f t="shared" si="21"/>
        <v>0</v>
      </c>
      <c r="Q184" s="151">
        <v>2.1450000000000001E-4</v>
      </c>
      <c r="R184" s="151">
        <f t="shared" si="22"/>
        <v>1.2441000000000001E-2</v>
      </c>
      <c r="S184" s="151">
        <v>0</v>
      </c>
      <c r="T184" s="152">
        <f t="shared" si="2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53" t="s">
        <v>197</v>
      </c>
      <c r="AT184" s="153" t="s">
        <v>136</v>
      </c>
      <c r="AU184" s="153" t="s">
        <v>86</v>
      </c>
      <c r="AY184" s="14" t="s">
        <v>134</v>
      </c>
      <c r="BE184" s="154">
        <f t="shared" si="24"/>
        <v>0</v>
      </c>
      <c r="BF184" s="154">
        <f t="shared" si="25"/>
        <v>0</v>
      </c>
      <c r="BG184" s="154">
        <f t="shared" si="26"/>
        <v>0</v>
      </c>
      <c r="BH184" s="154">
        <f t="shared" si="27"/>
        <v>0</v>
      </c>
      <c r="BI184" s="154">
        <f t="shared" si="28"/>
        <v>0</v>
      </c>
      <c r="BJ184" s="14" t="s">
        <v>86</v>
      </c>
      <c r="BK184" s="155">
        <f t="shared" si="29"/>
        <v>0</v>
      </c>
      <c r="BL184" s="14" t="s">
        <v>197</v>
      </c>
      <c r="BM184" s="153" t="s">
        <v>657</v>
      </c>
    </row>
    <row r="185" spans="1:65" s="2" customFormat="1" ht="24.2" customHeight="1">
      <c r="A185" s="29"/>
      <c r="B185" s="141"/>
      <c r="C185" s="142" t="s">
        <v>355</v>
      </c>
      <c r="D185" s="142" t="s">
        <v>136</v>
      </c>
      <c r="E185" s="143" t="s">
        <v>658</v>
      </c>
      <c r="F185" s="144" t="s">
        <v>659</v>
      </c>
      <c r="G185" s="145" t="s">
        <v>253</v>
      </c>
      <c r="H185" s="146">
        <v>33</v>
      </c>
      <c r="I185" s="147"/>
      <c r="J185" s="146">
        <f t="shared" si="20"/>
        <v>0</v>
      </c>
      <c r="K185" s="148"/>
      <c r="L185" s="30"/>
      <c r="M185" s="149" t="s">
        <v>1</v>
      </c>
      <c r="N185" s="150" t="s">
        <v>43</v>
      </c>
      <c r="O185" s="55"/>
      <c r="P185" s="151">
        <f t="shared" si="21"/>
        <v>0</v>
      </c>
      <c r="Q185" s="151">
        <v>3.525E-4</v>
      </c>
      <c r="R185" s="151">
        <f t="shared" si="22"/>
        <v>1.16325E-2</v>
      </c>
      <c r="S185" s="151">
        <v>0</v>
      </c>
      <c r="T185" s="152">
        <f t="shared" si="2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53" t="s">
        <v>197</v>
      </c>
      <c r="AT185" s="153" t="s">
        <v>136</v>
      </c>
      <c r="AU185" s="153" t="s">
        <v>86</v>
      </c>
      <c r="AY185" s="14" t="s">
        <v>134</v>
      </c>
      <c r="BE185" s="154">
        <f t="shared" si="24"/>
        <v>0</v>
      </c>
      <c r="BF185" s="154">
        <f t="shared" si="25"/>
        <v>0</v>
      </c>
      <c r="BG185" s="154">
        <f t="shared" si="26"/>
        <v>0</v>
      </c>
      <c r="BH185" s="154">
        <f t="shared" si="27"/>
        <v>0</v>
      </c>
      <c r="BI185" s="154">
        <f t="shared" si="28"/>
        <v>0</v>
      </c>
      <c r="BJ185" s="14" t="s">
        <v>86</v>
      </c>
      <c r="BK185" s="155">
        <f t="shared" si="29"/>
        <v>0</v>
      </c>
      <c r="BL185" s="14" t="s">
        <v>197</v>
      </c>
      <c r="BM185" s="153" t="s">
        <v>660</v>
      </c>
    </row>
    <row r="186" spans="1:65" s="2" customFormat="1" ht="24.2" customHeight="1">
      <c r="A186" s="29"/>
      <c r="B186" s="141"/>
      <c r="C186" s="142" t="s">
        <v>361</v>
      </c>
      <c r="D186" s="142" t="s">
        <v>136</v>
      </c>
      <c r="E186" s="143" t="s">
        <v>661</v>
      </c>
      <c r="F186" s="144" t="s">
        <v>662</v>
      </c>
      <c r="G186" s="145" t="s">
        <v>139</v>
      </c>
      <c r="H186" s="146">
        <v>16</v>
      </c>
      <c r="I186" s="147"/>
      <c r="J186" s="146">
        <f t="shared" si="20"/>
        <v>0</v>
      </c>
      <c r="K186" s="148"/>
      <c r="L186" s="30"/>
      <c r="M186" s="149" t="s">
        <v>1</v>
      </c>
      <c r="N186" s="150" t="s">
        <v>43</v>
      </c>
      <c r="O186" s="55"/>
      <c r="P186" s="151">
        <f t="shared" si="21"/>
        <v>0</v>
      </c>
      <c r="Q186" s="151">
        <v>0</v>
      </c>
      <c r="R186" s="151">
        <f t="shared" si="22"/>
        <v>0</v>
      </c>
      <c r="S186" s="151">
        <v>6.8999999999999997E-4</v>
      </c>
      <c r="T186" s="152">
        <f t="shared" si="23"/>
        <v>1.1039999999999999E-2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53" t="s">
        <v>197</v>
      </c>
      <c r="AT186" s="153" t="s">
        <v>136</v>
      </c>
      <c r="AU186" s="153" t="s">
        <v>86</v>
      </c>
      <c r="AY186" s="14" t="s">
        <v>134</v>
      </c>
      <c r="BE186" s="154">
        <f t="shared" si="24"/>
        <v>0</v>
      </c>
      <c r="BF186" s="154">
        <f t="shared" si="25"/>
        <v>0</v>
      </c>
      <c r="BG186" s="154">
        <f t="shared" si="26"/>
        <v>0</v>
      </c>
      <c r="BH186" s="154">
        <f t="shared" si="27"/>
        <v>0</v>
      </c>
      <c r="BI186" s="154">
        <f t="shared" si="28"/>
        <v>0</v>
      </c>
      <c r="BJ186" s="14" t="s">
        <v>86</v>
      </c>
      <c r="BK186" s="155">
        <f t="shared" si="29"/>
        <v>0</v>
      </c>
      <c r="BL186" s="14" t="s">
        <v>197</v>
      </c>
      <c r="BM186" s="153" t="s">
        <v>663</v>
      </c>
    </row>
    <row r="187" spans="1:65" s="2" customFormat="1" ht="24.2" customHeight="1">
      <c r="A187" s="29"/>
      <c r="B187" s="141"/>
      <c r="C187" s="142" t="s">
        <v>365</v>
      </c>
      <c r="D187" s="142" t="s">
        <v>136</v>
      </c>
      <c r="E187" s="143" t="s">
        <v>664</v>
      </c>
      <c r="F187" s="144" t="s">
        <v>665</v>
      </c>
      <c r="G187" s="145" t="s">
        <v>139</v>
      </c>
      <c r="H187" s="146">
        <v>10</v>
      </c>
      <c r="I187" s="147"/>
      <c r="J187" s="146">
        <f t="shared" si="20"/>
        <v>0</v>
      </c>
      <c r="K187" s="148"/>
      <c r="L187" s="30"/>
      <c r="M187" s="149" t="s">
        <v>1</v>
      </c>
      <c r="N187" s="150" t="s">
        <v>43</v>
      </c>
      <c r="O187" s="55"/>
      <c r="P187" s="151">
        <f t="shared" si="21"/>
        <v>0</v>
      </c>
      <c r="Q187" s="151">
        <v>2.2759999999999999E-5</v>
      </c>
      <c r="R187" s="151">
        <f t="shared" si="22"/>
        <v>2.276E-4</v>
      </c>
      <c r="S187" s="151">
        <v>0</v>
      </c>
      <c r="T187" s="152">
        <f t="shared" si="2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53" t="s">
        <v>197</v>
      </c>
      <c r="AT187" s="153" t="s">
        <v>136</v>
      </c>
      <c r="AU187" s="153" t="s">
        <v>86</v>
      </c>
      <c r="AY187" s="14" t="s">
        <v>134</v>
      </c>
      <c r="BE187" s="154">
        <f t="shared" si="24"/>
        <v>0</v>
      </c>
      <c r="BF187" s="154">
        <f t="shared" si="25"/>
        <v>0</v>
      </c>
      <c r="BG187" s="154">
        <f t="shared" si="26"/>
        <v>0</v>
      </c>
      <c r="BH187" s="154">
        <f t="shared" si="27"/>
        <v>0</v>
      </c>
      <c r="BI187" s="154">
        <f t="shared" si="28"/>
        <v>0</v>
      </c>
      <c r="BJ187" s="14" t="s">
        <v>86</v>
      </c>
      <c r="BK187" s="155">
        <f t="shared" si="29"/>
        <v>0</v>
      </c>
      <c r="BL187" s="14" t="s">
        <v>197</v>
      </c>
      <c r="BM187" s="153" t="s">
        <v>666</v>
      </c>
    </row>
    <row r="188" spans="1:65" s="2" customFormat="1" ht="24.2" customHeight="1">
      <c r="A188" s="29"/>
      <c r="B188" s="141"/>
      <c r="C188" s="156" t="s">
        <v>369</v>
      </c>
      <c r="D188" s="156" t="s">
        <v>193</v>
      </c>
      <c r="E188" s="157" t="s">
        <v>667</v>
      </c>
      <c r="F188" s="158" t="s">
        <v>668</v>
      </c>
      <c r="G188" s="159" t="s">
        <v>139</v>
      </c>
      <c r="H188" s="160">
        <v>10</v>
      </c>
      <c r="I188" s="161"/>
      <c r="J188" s="160">
        <f t="shared" si="20"/>
        <v>0</v>
      </c>
      <c r="K188" s="162"/>
      <c r="L188" s="163"/>
      <c r="M188" s="164" t="s">
        <v>1</v>
      </c>
      <c r="N188" s="165" t="s">
        <v>43</v>
      </c>
      <c r="O188" s="55"/>
      <c r="P188" s="151">
        <f t="shared" si="21"/>
        <v>0</v>
      </c>
      <c r="Q188" s="151">
        <v>3.0000000000000001E-5</v>
      </c>
      <c r="R188" s="151">
        <f t="shared" si="22"/>
        <v>3.0000000000000003E-4</v>
      </c>
      <c r="S188" s="151">
        <v>0</v>
      </c>
      <c r="T188" s="152">
        <f t="shared" si="2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53" t="s">
        <v>263</v>
      </c>
      <c r="AT188" s="153" t="s">
        <v>193</v>
      </c>
      <c r="AU188" s="153" t="s">
        <v>86</v>
      </c>
      <c r="AY188" s="14" t="s">
        <v>134</v>
      </c>
      <c r="BE188" s="154">
        <f t="shared" si="24"/>
        <v>0</v>
      </c>
      <c r="BF188" s="154">
        <f t="shared" si="25"/>
        <v>0</v>
      </c>
      <c r="BG188" s="154">
        <f t="shared" si="26"/>
        <v>0</v>
      </c>
      <c r="BH188" s="154">
        <f t="shared" si="27"/>
        <v>0</v>
      </c>
      <c r="BI188" s="154">
        <f t="shared" si="28"/>
        <v>0</v>
      </c>
      <c r="BJ188" s="14" t="s">
        <v>86</v>
      </c>
      <c r="BK188" s="155">
        <f t="shared" si="29"/>
        <v>0</v>
      </c>
      <c r="BL188" s="14" t="s">
        <v>197</v>
      </c>
      <c r="BM188" s="153" t="s">
        <v>669</v>
      </c>
    </row>
    <row r="189" spans="1:65" s="2" customFormat="1" ht="14.45" customHeight="1">
      <c r="A189" s="29"/>
      <c r="B189" s="141"/>
      <c r="C189" s="142" t="s">
        <v>373</v>
      </c>
      <c r="D189" s="142" t="s">
        <v>136</v>
      </c>
      <c r="E189" s="143" t="s">
        <v>670</v>
      </c>
      <c r="F189" s="144" t="s">
        <v>671</v>
      </c>
      <c r="G189" s="145" t="s">
        <v>139</v>
      </c>
      <c r="H189" s="146">
        <v>10</v>
      </c>
      <c r="I189" s="147"/>
      <c r="J189" s="146">
        <f t="shared" si="20"/>
        <v>0</v>
      </c>
      <c r="K189" s="148"/>
      <c r="L189" s="30"/>
      <c r="M189" s="149" t="s">
        <v>1</v>
      </c>
      <c r="N189" s="150" t="s">
        <v>43</v>
      </c>
      <c r="O189" s="55"/>
      <c r="P189" s="151">
        <f t="shared" si="21"/>
        <v>0</v>
      </c>
      <c r="Q189" s="151">
        <v>2.2759999999999999E-5</v>
      </c>
      <c r="R189" s="151">
        <f t="shared" si="22"/>
        <v>2.276E-4</v>
      </c>
      <c r="S189" s="151">
        <v>0</v>
      </c>
      <c r="T189" s="152">
        <f t="shared" si="2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53" t="s">
        <v>197</v>
      </c>
      <c r="AT189" s="153" t="s">
        <v>136</v>
      </c>
      <c r="AU189" s="153" t="s">
        <v>86</v>
      </c>
      <c r="AY189" s="14" t="s">
        <v>134</v>
      </c>
      <c r="BE189" s="154">
        <f t="shared" si="24"/>
        <v>0</v>
      </c>
      <c r="BF189" s="154">
        <f t="shared" si="25"/>
        <v>0</v>
      </c>
      <c r="BG189" s="154">
        <f t="shared" si="26"/>
        <v>0</v>
      </c>
      <c r="BH189" s="154">
        <f t="shared" si="27"/>
        <v>0</v>
      </c>
      <c r="BI189" s="154">
        <f t="shared" si="28"/>
        <v>0</v>
      </c>
      <c r="BJ189" s="14" t="s">
        <v>86</v>
      </c>
      <c r="BK189" s="155">
        <f t="shared" si="29"/>
        <v>0</v>
      </c>
      <c r="BL189" s="14" t="s">
        <v>197</v>
      </c>
      <c r="BM189" s="153" t="s">
        <v>672</v>
      </c>
    </row>
    <row r="190" spans="1:65" s="2" customFormat="1" ht="24.2" customHeight="1">
      <c r="A190" s="29"/>
      <c r="B190" s="141"/>
      <c r="C190" s="156" t="s">
        <v>377</v>
      </c>
      <c r="D190" s="156" t="s">
        <v>193</v>
      </c>
      <c r="E190" s="157" t="s">
        <v>673</v>
      </c>
      <c r="F190" s="158" t="s">
        <v>674</v>
      </c>
      <c r="G190" s="159" t="s">
        <v>139</v>
      </c>
      <c r="H190" s="160">
        <v>10</v>
      </c>
      <c r="I190" s="161"/>
      <c r="J190" s="160">
        <f t="shared" si="20"/>
        <v>0</v>
      </c>
      <c r="K190" s="162"/>
      <c r="L190" s="163"/>
      <c r="M190" s="164" t="s">
        <v>1</v>
      </c>
      <c r="N190" s="165" t="s">
        <v>43</v>
      </c>
      <c r="O190" s="55"/>
      <c r="P190" s="151">
        <f t="shared" si="21"/>
        <v>0</v>
      </c>
      <c r="Q190" s="151">
        <v>6.9999999999999994E-5</v>
      </c>
      <c r="R190" s="151">
        <f t="shared" si="22"/>
        <v>6.9999999999999988E-4</v>
      </c>
      <c r="S190" s="151">
        <v>0</v>
      </c>
      <c r="T190" s="152">
        <f t="shared" si="2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53" t="s">
        <v>263</v>
      </c>
      <c r="AT190" s="153" t="s">
        <v>193</v>
      </c>
      <c r="AU190" s="153" t="s">
        <v>86</v>
      </c>
      <c r="AY190" s="14" t="s">
        <v>134</v>
      </c>
      <c r="BE190" s="154">
        <f t="shared" si="24"/>
        <v>0</v>
      </c>
      <c r="BF190" s="154">
        <f t="shared" si="25"/>
        <v>0</v>
      </c>
      <c r="BG190" s="154">
        <f t="shared" si="26"/>
        <v>0</v>
      </c>
      <c r="BH190" s="154">
        <f t="shared" si="27"/>
        <v>0</v>
      </c>
      <c r="BI190" s="154">
        <f t="shared" si="28"/>
        <v>0</v>
      </c>
      <c r="BJ190" s="14" t="s">
        <v>86</v>
      </c>
      <c r="BK190" s="155">
        <f t="shared" si="29"/>
        <v>0</v>
      </c>
      <c r="BL190" s="14" t="s">
        <v>197</v>
      </c>
      <c r="BM190" s="153" t="s">
        <v>675</v>
      </c>
    </row>
    <row r="191" spans="1:65" s="2" customFormat="1" ht="24.2" customHeight="1">
      <c r="A191" s="29"/>
      <c r="B191" s="141"/>
      <c r="C191" s="142" t="s">
        <v>381</v>
      </c>
      <c r="D191" s="142" t="s">
        <v>136</v>
      </c>
      <c r="E191" s="143" t="s">
        <v>676</v>
      </c>
      <c r="F191" s="144" t="s">
        <v>677</v>
      </c>
      <c r="G191" s="145" t="s">
        <v>139</v>
      </c>
      <c r="H191" s="146">
        <v>2</v>
      </c>
      <c r="I191" s="147"/>
      <c r="J191" s="146">
        <f t="shared" si="20"/>
        <v>0</v>
      </c>
      <c r="K191" s="148"/>
      <c r="L191" s="30"/>
      <c r="M191" s="149" t="s">
        <v>1</v>
      </c>
      <c r="N191" s="150" t="s">
        <v>43</v>
      </c>
      <c r="O191" s="55"/>
      <c r="P191" s="151">
        <f t="shared" si="21"/>
        <v>0</v>
      </c>
      <c r="Q191" s="151">
        <v>5.0000000000000002E-5</v>
      </c>
      <c r="R191" s="151">
        <f t="shared" si="22"/>
        <v>1E-4</v>
      </c>
      <c r="S191" s="151">
        <v>0</v>
      </c>
      <c r="T191" s="152">
        <f t="shared" si="2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53" t="s">
        <v>197</v>
      </c>
      <c r="AT191" s="153" t="s">
        <v>136</v>
      </c>
      <c r="AU191" s="153" t="s">
        <v>86</v>
      </c>
      <c r="AY191" s="14" t="s">
        <v>134</v>
      </c>
      <c r="BE191" s="154">
        <f t="shared" si="24"/>
        <v>0</v>
      </c>
      <c r="BF191" s="154">
        <f t="shared" si="25"/>
        <v>0</v>
      </c>
      <c r="BG191" s="154">
        <f t="shared" si="26"/>
        <v>0</v>
      </c>
      <c r="BH191" s="154">
        <f t="shared" si="27"/>
        <v>0</v>
      </c>
      <c r="BI191" s="154">
        <f t="shared" si="28"/>
        <v>0</v>
      </c>
      <c r="BJ191" s="14" t="s">
        <v>86</v>
      </c>
      <c r="BK191" s="155">
        <f t="shared" si="29"/>
        <v>0</v>
      </c>
      <c r="BL191" s="14" t="s">
        <v>197</v>
      </c>
      <c r="BM191" s="153" t="s">
        <v>678</v>
      </c>
    </row>
    <row r="192" spans="1:65" s="2" customFormat="1" ht="14.45" customHeight="1">
      <c r="A192" s="29"/>
      <c r="B192" s="141"/>
      <c r="C192" s="156" t="s">
        <v>385</v>
      </c>
      <c r="D192" s="156" t="s">
        <v>193</v>
      </c>
      <c r="E192" s="157" t="s">
        <v>679</v>
      </c>
      <c r="F192" s="158" t="s">
        <v>680</v>
      </c>
      <c r="G192" s="159" t="s">
        <v>139</v>
      </c>
      <c r="H192" s="160">
        <v>2</v>
      </c>
      <c r="I192" s="161"/>
      <c r="J192" s="160">
        <f t="shared" si="20"/>
        <v>0</v>
      </c>
      <c r="K192" s="162"/>
      <c r="L192" s="163"/>
      <c r="M192" s="164" t="s">
        <v>1</v>
      </c>
      <c r="N192" s="165" t="s">
        <v>43</v>
      </c>
      <c r="O192" s="55"/>
      <c r="P192" s="151">
        <f t="shared" si="21"/>
        <v>0</v>
      </c>
      <c r="Q192" s="151">
        <v>1.0300000000000001E-3</v>
      </c>
      <c r="R192" s="151">
        <f t="shared" si="22"/>
        <v>2.0600000000000002E-3</v>
      </c>
      <c r="S192" s="151">
        <v>0</v>
      </c>
      <c r="T192" s="152">
        <f t="shared" si="2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53" t="s">
        <v>263</v>
      </c>
      <c r="AT192" s="153" t="s">
        <v>193</v>
      </c>
      <c r="AU192" s="153" t="s">
        <v>86</v>
      </c>
      <c r="AY192" s="14" t="s">
        <v>134</v>
      </c>
      <c r="BE192" s="154">
        <f t="shared" si="24"/>
        <v>0</v>
      </c>
      <c r="BF192" s="154">
        <f t="shared" si="25"/>
        <v>0</v>
      </c>
      <c r="BG192" s="154">
        <f t="shared" si="26"/>
        <v>0</v>
      </c>
      <c r="BH192" s="154">
        <f t="shared" si="27"/>
        <v>0</v>
      </c>
      <c r="BI192" s="154">
        <f t="shared" si="28"/>
        <v>0</v>
      </c>
      <c r="BJ192" s="14" t="s">
        <v>86</v>
      </c>
      <c r="BK192" s="155">
        <f t="shared" si="29"/>
        <v>0</v>
      </c>
      <c r="BL192" s="14" t="s">
        <v>197</v>
      </c>
      <c r="BM192" s="153" t="s">
        <v>681</v>
      </c>
    </row>
    <row r="193" spans="1:65" s="2" customFormat="1" ht="14.45" customHeight="1">
      <c r="A193" s="29"/>
      <c r="B193" s="141"/>
      <c r="C193" s="142" t="s">
        <v>391</v>
      </c>
      <c r="D193" s="142" t="s">
        <v>136</v>
      </c>
      <c r="E193" s="143" t="s">
        <v>682</v>
      </c>
      <c r="F193" s="144" t="s">
        <v>683</v>
      </c>
      <c r="G193" s="145" t="s">
        <v>139</v>
      </c>
      <c r="H193" s="146">
        <v>33</v>
      </c>
      <c r="I193" s="147"/>
      <c r="J193" s="146">
        <f t="shared" si="20"/>
        <v>0</v>
      </c>
      <c r="K193" s="148"/>
      <c r="L193" s="30"/>
      <c r="M193" s="149" t="s">
        <v>1</v>
      </c>
      <c r="N193" s="150" t="s">
        <v>43</v>
      </c>
      <c r="O193" s="55"/>
      <c r="P193" s="151">
        <f t="shared" si="21"/>
        <v>0</v>
      </c>
      <c r="Q193" s="151">
        <v>9.5000000000000005E-6</v>
      </c>
      <c r="R193" s="151">
        <f t="shared" si="22"/>
        <v>3.1350000000000003E-4</v>
      </c>
      <c r="S193" s="151">
        <v>0</v>
      </c>
      <c r="T193" s="152">
        <f t="shared" si="2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53" t="s">
        <v>92</v>
      </c>
      <c r="AT193" s="153" t="s">
        <v>136</v>
      </c>
      <c r="AU193" s="153" t="s">
        <v>86</v>
      </c>
      <c r="AY193" s="14" t="s">
        <v>134</v>
      </c>
      <c r="BE193" s="154">
        <f t="shared" si="24"/>
        <v>0</v>
      </c>
      <c r="BF193" s="154">
        <f t="shared" si="25"/>
        <v>0</v>
      </c>
      <c r="BG193" s="154">
        <f t="shared" si="26"/>
        <v>0</v>
      </c>
      <c r="BH193" s="154">
        <f t="shared" si="27"/>
        <v>0</v>
      </c>
      <c r="BI193" s="154">
        <f t="shared" si="28"/>
        <v>0</v>
      </c>
      <c r="BJ193" s="14" t="s">
        <v>86</v>
      </c>
      <c r="BK193" s="155">
        <f t="shared" si="29"/>
        <v>0</v>
      </c>
      <c r="BL193" s="14" t="s">
        <v>92</v>
      </c>
      <c r="BM193" s="153" t="s">
        <v>684</v>
      </c>
    </row>
    <row r="194" spans="1:65" s="2" customFormat="1" ht="24.2" customHeight="1">
      <c r="A194" s="29"/>
      <c r="B194" s="141"/>
      <c r="C194" s="156" t="s">
        <v>395</v>
      </c>
      <c r="D194" s="156" t="s">
        <v>193</v>
      </c>
      <c r="E194" s="157" t="s">
        <v>685</v>
      </c>
      <c r="F194" s="158" t="s">
        <v>686</v>
      </c>
      <c r="G194" s="159" t="s">
        <v>139</v>
      </c>
      <c r="H194" s="160">
        <v>33</v>
      </c>
      <c r="I194" s="161"/>
      <c r="J194" s="160">
        <f t="shared" si="20"/>
        <v>0</v>
      </c>
      <c r="K194" s="162"/>
      <c r="L194" s="163"/>
      <c r="M194" s="164" t="s">
        <v>1</v>
      </c>
      <c r="N194" s="165" t="s">
        <v>43</v>
      </c>
      <c r="O194" s="55"/>
      <c r="P194" s="151">
        <f t="shared" si="21"/>
        <v>0</v>
      </c>
      <c r="Q194" s="151">
        <v>4.8999999999999998E-4</v>
      </c>
      <c r="R194" s="151">
        <f t="shared" si="22"/>
        <v>1.617E-2</v>
      </c>
      <c r="S194" s="151">
        <v>0</v>
      </c>
      <c r="T194" s="152">
        <f t="shared" si="2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53" t="s">
        <v>163</v>
      </c>
      <c r="AT194" s="153" t="s">
        <v>193</v>
      </c>
      <c r="AU194" s="153" t="s">
        <v>86</v>
      </c>
      <c r="AY194" s="14" t="s">
        <v>134</v>
      </c>
      <c r="BE194" s="154">
        <f t="shared" si="24"/>
        <v>0</v>
      </c>
      <c r="BF194" s="154">
        <f t="shared" si="25"/>
        <v>0</v>
      </c>
      <c r="BG194" s="154">
        <f t="shared" si="26"/>
        <v>0</v>
      </c>
      <c r="BH194" s="154">
        <f t="shared" si="27"/>
        <v>0</v>
      </c>
      <c r="BI194" s="154">
        <f t="shared" si="28"/>
        <v>0</v>
      </c>
      <c r="BJ194" s="14" t="s">
        <v>86</v>
      </c>
      <c r="BK194" s="155">
        <f t="shared" si="29"/>
        <v>0</v>
      </c>
      <c r="BL194" s="14" t="s">
        <v>92</v>
      </c>
      <c r="BM194" s="153" t="s">
        <v>687</v>
      </c>
    </row>
    <row r="195" spans="1:65" s="2" customFormat="1" ht="14.45" customHeight="1">
      <c r="A195" s="29"/>
      <c r="B195" s="141"/>
      <c r="C195" s="142" t="s">
        <v>401</v>
      </c>
      <c r="D195" s="142" t="s">
        <v>136</v>
      </c>
      <c r="E195" s="143" t="s">
        <v>688</v>
      </c>
      <c r="F195" s="144" t="s">
        <v>689</v>
      </c>
      <c r="G195" s="145" t="s">
        <v>139</v>
      </c>
      <c r="H195" s="146">
        <v>2</v>
      </c>
      <c r="I195" s="147"/>
      <c r="J195" s="146">
        <f t="shared" si="20"/>
        <v>0</v>
      </c>
      <c r="K195" s="148"/>
      <c r="L195" s="30"/>
      <c r="M195" s="149" t="s">
        <v>1</v>
      </c>
      <c r="N195" s="150" t="s">
        <v>43</v>
      </c>
      <c r="O195" s="55"/>
      <c r="P195" s="151">
        <f t="shared" si="21"/>
        <v>0</v>
      </c>
      <c r="Q195" s="151">
        <v>0</v>
      </c>
      <c r="R195" s="151">
        <f t="shared" si="22"/>
        <v>0</v>
      </c>
      <c r="S195" s="151">
        <v>0</v>
      </c>
      <c r="T195" s="152">
        <f t="shared" si="2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53" t="s">
        <v>197</v>
      </c>
      <c r="AT195" s="153" t="s">
        <v>136</v>
      </c>
      <c r="AU195" s="153" t="s">
        <v>86</v>
      </c>
      <c r="AY195" s="14" t="s">
        <v>134</v>
      </c>
      <c r="BE195" s="154">
        <f t="shared" si="24"/>
        <v>0</v>
      </c>
      <c r="BF195" s="154">
        <f t="shared" si="25"/>
        <v>0</v>
      </c>
      <c r="BG195" s="154">
        <f t="shared" si="26"/>
        <v>0</v>
      </c>
      <c r="BH195" s="154">
        <f t="shared" si="27"/>
        <v>0</v>
      </c>
      <c r="BI195" s="154">
        <f t="shared" si="28"/>
        <v>0</v>
      </c>
      <c r="BJ195" s="14" t="s">
        <v>86</v>
      </c>
      <c r="BK195" s="155">
        <f t="shared" si="29"/>
        <v>0</v>
      </c>
      <c r="BL195" s="14" t="s">
        <v>197</v>
      </c>
      <c r="BM195" s="153" t="s">
        <v>690</v>
      </c>
    </row>
    <row r="196" spans="1:65" s="2" customFormat="1" ht="14.45" customHeight="1">
      <c r="A196" s="29"/>
      <c r="B196" s="141"/>
      <c r="C196" s="156" t="s">
        <v>405</v>
      </c>
      <c r="D196" s="156" t="s">
        <v>193</v>
      </c>
      <c r="E196" s="157" t="s">
        <v>691</v>
      </c>
      <c r="F196" s="158" t="s">
        <v>692</v>
      </c>
      <c r="G196" s="159" t="s">
        <v>139</v>
      </c>
      <c r="H196" s="160">
        <v>2</v>
      </c>
      <c r="I196" s="161"/>
      <c r="J196" s="160">
        <f t="shared" si="20"/>
        <v>0</v>
      </c>
      <c r="K196" s="162"/>
      <c r="L196" s="163"/>
      <c r="M196" s="164" t="s">
        <v>1</v>
      </c>
      <c r="N196" s="165" t="s">
        <v>43</v>
      </c>
      <c r="O196" s="55"/>
      <c r="P196" s="151">
        <f t="shared" si="21"/>
        <v>0</v>
      </c>
      <c r="Q196" s="151">
        <v>2.4000000000000001E-4</v>
      </c>
      <c r="R196" s="151">
        <f t="shared" si="22"/>
        <v>4.8000000000000001E-4</v>
      </c>
      <c r="S196" s="151">
        <v>0</v>
      </c>
      <c r="T196" s="152">
        <f t="shared" si="2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53" t="s">
        <v>263</v>
      </c>
      <c r="AT196" s="153" t="s">
        <v>193</v>
      </c>
      <c r="AU196" s="153" t="s">
        <v>86</v>
      </c>
      <c r="AY196" s="14" t="s">
        <v>134</v>
      </c>
      <c r="BE196" s="154">
        <f t="shared" si="24"/>
        <v>0</v>
      </c>
      <c r="BF196" s="154">
        <f t="shared" si="25"/>
        <v>0</v>
      </c>
      <c r="BG196" s="154">
        <f t="shared" si="26"/>
        <v>0</v>
      </c>
      <c r="BH196" s="154">
        <f t="shared" si="27"/>
        <v>0</v>
      </c>
      <c r="BI196" s="154">
        <f t="shared" si="28"/>
        <v>0</v>
      </c>
      <c r="BJ196" s="14" t="s">
        <v>86</v>
      </c>
      <c r="BK196" s="155">
        <f t="shared" si="29"/>
        <v>0</v>
      </c>
      <c r="BL196" s="14" t="s">
        <v>197</v>
      </c>
      <c r="BM196" s="153" t="s">
        <v>693</v>
      </c>
    </row>
    <row r="197" spans="1:65" s="2" customFormat="1" ht="24.2" customHeight="1">
      <c r="A197" s="29"/>
      <c r="B197" s="141"/>
      <c r="C197" s="142" t="s">
        <v>409</v>
      </c>
      <c r="D197" s="142" t="s">
        <v>136</v>
      </c>
      <c r="E197" s="143" t="s">
        <v>694</v>
      </c>
      <c r="F197" s="144" t="s">
        <v>695</v>
      </c>
      <c r="G197" s="145" t="s">
        <v>253</v>
      </c>
      <c r="H197" s="146">
        <v>91</v>
      </c>
      <c r="I197" s="147"/>
      <c r="J197" s="146">
        <f t="shared" si="20"/>
        <v>0</v>
      </c>
      <c r="K197" s="148"/>
      <c r="L197" s="30"/>
      <c r="M197" s="149" t="s">
        <v>1</v>
      </c>
      <c r="N197" s="150" t="s">
        <v>43</v>
      </c>
      <c r="O197" s="55"/>
      <c r="P197" s="151">
        <f t="shared" si="21"/>
        <v>0</v>
      </c>
      <c r="Q197" s="151">
        <v>3.9921500000000002E-4</v>
      </c>
      <c r="R197" s="151">
        <f t="shared" si="22"/>
        <v>3.6328565E-2</v>
      </c>
      <c r="S197" s="151">
        <v>0</v>
      </c>
      <c r="T197" s="152">
        <f t="shared" si="2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53" t="s">
        <v>197</v>
      </c>
      <c r="AT197" s="153" t="s">
        <v>136</v>
      </c>
      <c r="AU197" s="153" t="s">
        <v>86</v>
      </c>
      <c r="AY197" s="14" t="s">
        <v>134</v>
      </c>
      <c r="BE197" s="154">
        <f t="shared" si="24"/>
        <v>0</v>
      </c>
      <c r="BF197" s="154">
        <f t="shared" si="25"/>
        <v>0</v>
      </c>
      <c r="BG197" s="154">
        <f t="shared" si="26"/>
        <v>0</v>
      </c>
      <c r="BH197" s="154">
        <f t="shared" si="27"/>
        <v>0</v>
      </c>
      <c r="BI197" s="154">
        <f t="shared" si="28"/>
        <v>0</v>
      </c>
      <c r="BJ197" s="14" t="s">
        <v>86</v>
      </c>
      <c r="BK197" s="155">
        <f t="shared" si="29"/>
        <v>0</v>
      </c>
      <c r="BL197" s="14" t="s">
        <v>197</v>
      </c>
      <c r="BM197" s="153" t="s">
        <v>696</v>
      </c>
    </row>
    <row r="198" spans="1:65" s="2" customFormat="1" ht="24.2" customHeight="1">
      <c r="A198" s="29"/>
      <c r="B198" s="141"/>
      <c r="C198" s="142" t="s">
        <v>413</v>
      </c>
      <c r="D198" s="142" t="s">
        <v>136</v>
      </c>
      <c r="E198" s="143" t="s">
        <v>697</v>
      </c>
      <c r="F198" s="144" t="s">
        <v>698</v>
      </c>
      <c r="G198" s="145" t="s">
        <v>253</v>
      </c>
      <c r="H198" s="146">
        <v>91</v>
      </c>
      <c r="I198" s="147"/>
      <c r="J198" s="146">
        <f t="shared" si="20"/>
        <v>0</v>
      </c>
      <c r="K198" s="148"/>
      <c r="L198" s="30"/>
      <c r="M198" s="149" t="s">
        <v>1</v>
      </c>
      <c r="N198" s="150" t="s">
        <v>43</v>
      </c>
      <c r="O198" s="55"/>
      <c r="P198" s="151">
        <f t="shared" si="21"/>
        <v>0</v>
      </c>
      <c r="Q198" s="151">
        <v>1.0000000000000001E-5</v>
      </c>
      <c r="R198" s="151">
        <f t="shared" si="22"/>
        <v>9.1000000000000011E-4</v>
      </c>
      <c r="S198" s="151">
        <v>0</v>
      </c>
      <c r="T198" s="152">
        <f t="shared" si="2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53" t="s">
        <v>197</v>
      </c>
      <c r="AT198" s="153" t="s">
        <v>136</v>
      </c>
      <c r="AU198" s="153" t="s">
        <v>86</v>
      </c>
      <c r="AY198" s="14" t="s">
        <v>134</v>
      </c>
      <c r="BE198" s="154">
        <f t="shared" si="24"/>
        <v>0</v>
      </c>
      <c r="BF198" s="154">
        <f t="shared" si="25"/>
        <v>0</v>
      </c>
      <c r="BG198" s="154">
        <f t="shared" si="26"/>
        <v>0</v>
      </c>
      <c r="BH198" s="154">
        <f t="shared" si="27"/>
        <v>0</v>
      </c>
      <c r="BI198" s="154">
        <f t="shared" si="28"/>
        <v>0</v>
      </c>
      <c r="BJ198" s="14" t="s">
        <v>86</v>
      </c>
      <c r="BK198" s="155">
        <f t="shared" si="29"/>
        <v>0</v>
      </c>
      <c r="BL198" s="14" t="s">
        <v>197</v>
      </c>
      <c r="BM198" s="153" t="s">
        <v>699</v>
      </c>
    </row>
    <row r="199" spans="1:65" s="2" customFormat="1" ht="14.45" customHeight="1">
      <c r="A199" s="29"/>
      <c r="B199" s="141"/>
      <c r="C199" s="142" t="s">
        <v>417</v>
      </c>
      <c r="D199" s="142" t="s">
        <v>136</v>
      </c>
      <c r="E199" s="143" t="s">
        <v>700</v>
      </c>
      <c r="F199" s="144" t="s">
        <v>701</v>
      </c>
      <c r="G199" s="145" t="s">
        <v>139</v>
      </c>
      <c r="H199" s="146">
        <v>10</v>
      </c>
      <c r="I199" s="147"/>
      <c r="J199" s="146">
        <f t="shared" si="20"/>
        <v>0</v>
      </c>
      <c r="K199" s="148"/>
      <c r="L199" s="30"/>
      <c r="M199" s="149" t="s">
        <v>1</v>
      </c>
      <c r="N199" s="150" t="s">
        <v>43</v>
      </c>
      <c r="O199" s="55"/>
      <c r="P199" s="151">
        <f t="shared" si="21"/>
        <v>0</v>
      </c>
      <c r="Q199" s="151">
        <v>0</v>
      </c>
      <c r="R199" s="151">
        <f t="shared" si="22"/>
        <v>0</v>
      </c>
      <c r="S199" s="151">
        <v>0</v>
      </c>
      <c r="T199" s="152">
        <f t="shared" si="2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53" t="s">
        <v>197</v>
      </c>
      <c r="AT199" s="153" t="s">
        <v>136</v>
      </c>
      <c r="AU199" s="153" t="s">
        <v>86</v>
      </c>
      <c r="AY199" s="14" t="s">
        <v>134</v>
      </c>
      <c r="BE199" s="154">
        <f t="shared" si="24"/>
        <v>0</v>
      </c>
      <c r="BF199" s="154">
        <f t="shared" si="25"/>
        <v>0</v>
      </c>
      <c r="BG199" s="154">
        <f t="shared" si="26"/>
        <v>0</v>
      </c>
      <c r="BH199" s="154">
        <f t="shared" si="27"/>
        <v>0</v>
      </c>
      <c r="BI199" s="154">
        <f t="shared" si="28"/>
        <v>0</v>
      </c>
      <c r="BJ199" s="14" t="s">
        <v>86</v>
      </c>
      <c r="BK199" s="155">
        <f t="shared" si="29"/>
        <v>0</v>
      </c>
      <c r="BL199" s="14" t="s">
        <v>197</v>
      </c>
      <c r="BM199" s="153" t="s">
        <v>702</v>
      </c>
    </row>
    <row r="200" spans="1:65" s="2" customFormat="1" ht="14.45" customHeight="1">
      <c r="A200" s="29"/>
      <c r="B200" s="141"/>
      <c r="C200" s="142" t="s">
        <v>423</v>
      </c>
      <c r="D200" s="142" t="s">
        <v>136</v>
      </c>
      <c r="E200" s="143" t="s">
        <v>703</v>
      </c>
      <c r="F200" s="144" t="s">
        <v>704</v>
      </c>
      <c r="G200" s="145" t="s">
        <v>139</v>
      </c>
      <c r="H200" s="146">
        <v>1</v>
      </c>
      <c r="I200" s="147"/>
      <c r="J200" s="146">
        <f t="shared" si="20"/>
        <v>0</v>
      </c>
      <c r="K200" s="148"/>
      <c r="L200" s="30"/>
      <c r="M200" s="149" t="s">
        <v>1</v>
      </c>
      <c r="N200" s="150" t="s">
        <v>43</v>
      </c>
      <c r="O200" s="55"/>
      <c r="P200" s="151">
        <f t="shared" si="21"/>
        <v>0</v>
      </c>
      <c r="Q200" s="151">
        <v>0</v>
      </c>
      <c r="R200" s="151">
        <f t="shared" si="22"/>
        <v>0</v>
      </c>
      <c r="S200" s="151">
        <v>0</v>
      </c>
      <c r="T200" s="152">
        <f t="shared" si="2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53" t="s">
        <v>197</v>
      </c>
      <c r="AT200" s="153" t="s">
        <v>136</v>
      </c>
      <c r="AU200" s="153" t="s">
        <v>86</v>
      </c>
      <c r="AY200" s="14" t="s">
        <v>134</v>
      </c>
      <c r="BE200" s="154">
        <f t="shared" si="24"/>
        <v>0</v>
      </c>
      <c r="BF200" s="154">
        <f t="shared" si="25"/>
        <v>0</v>
      </c>
      <c r="BG200" s="154">
        <f t="shared" si="26"/>
        <v>0</v>
      </c>
      <c r="BH200" s="154">
        <f t="shared" si="27"/>
        <v>0</v>
      </c>
      <c r="BI200" s="154">
        <f t="shared" si="28"/>
        <v>0</v>
      </c>
      <c r="BJ200" s="14" t="s">
        <v>86</v>
      </c>
      <c r="BK200" s="155">
        <f t="shared" si="29"/>
        <v>0</v>
      </c>
      <c r="BL200" s="14" t="s">
        <v>197</v>
      </c>
      <c r="BM200" s="153" t="s">
        <v>705</v>
      </c>
    </row>
    <row r="201" spans="1:65" s="2" customFormat="1" ht="24.2" customHeight="1">
      <c r="A201" s="29"/>
      <c r="B201" s="141"/>
      <c r="C201" s="142" t="s">
        <v>427</v>
      </c>
      <c r="D201" s="142" t="s">
        <v>136</v>
      </c>
      <c r="E201" s="143" t="s">
        <v>706</v>
      </c>
      <c r="F201" s="144" t="s">
        <v>707</v>
      </c>
      <c r="G201" s="145" t="s">
        <v>317</v>
      </c>
      <c r="H201" s="147"/>
      <c r="I201" s="147"/>
      <c r="J201" s="146">
        <f t="shared" si="20"/>
        <v>0</v>
      </c>
      <c r="K201" s="148"/>
      <c r="L201" s="30"/>
      <c r="M201" s="149" t="s">
        <v>1</v>
      </c>
      <c r="N201" s="150" t="s">
        <v>43</v>
      </c>
      <c r="O201" s="55"/>
      <c r="P201" s="151">
        <f t="shared" si="21"/>
        <v>0</v>
      </c>
      <c r="Q201" s="151">
        <v>0</v>
      </c>
      <c r="R201" s="151">
        <f t="shared" si="22"/>
        <v>0</v>
      </c>
      <c r="S201" s="151">
        <v>0</v>
      </c>
      <c r="T201" s="152">
        <f t="shared" si="2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53" t="s">
        <v>197</v>
      </c>
      <c r="AT201" s="153" t="s">
        <v>136</v>
      </c>
      <c r="AU201" s="153" t="s">
        <v>86</v>
      </c>
      <c r="AY201" s="14" t="s">
        <v>134</v>
      </c>
      <c r="BE201" s="154">
        <f t="shared" si="24"/>
        <v>0</v>
      </c>
      <c r="BF201" s="154">
        <f t="shared" si="25"/>
        <v>0</v>
      </c>
      <c r="BG201" s="154">
        <f t="shared" si="26"/>
        <v>0</v>
      </c>
      <c r="BH201" s="154">
        <f t="shared" si="27"/>
        <v>0</v>
      </c>
      <c r="BI201" s="154">
        <f t="shared" si="28"/>
        <v>0</v>
      </c>
      <c r="BJ201" s="14" t="s">
        <v>86</v>
      </c>
      <c r="BK201" s="155">
        <f t="shared" si="29"/>
        <v>0</v>
      </c>
      <c r="BL201" s="14" t="s">
        <v>197</v>
      </c>
      <c r="BM201" s="153" t="s">
        <v>708</v>
      </c>
    </row>
    <row r="202" spans="1:65" s="12" customFormat="1" ht="22.9" customHeight="1">
      <c r="B202" s="128"/>
      <c r="D202" s="129" t="s">
        <v>76</v>
      </c>
      <c r="E202" s="139" t="s">
        <v>709</v>
      </c>
      <c r="F202" s="139" t="s">
        <v>710</v>
      </c>
      <c r="I202" s="131"/>
      <c r="J202" s="140">
        <f>BK202</f>
        <v>0</v>
      </c>
      <c r="L202" s="128"/>
      <c r="M202" s="133"/>
      <c r="N202" s="134"/>
      <c r="O202" s="134"/>
      <c r="P202" s="135">
        <f>SUM(P203:P248)</f>
        <v>0</v>
      </c>
      <c r="Q202" s="134"/>
      <c r="R202" s="135">
        <f>SUM(R203:R248)</f>
        <v>0.42672620000000011</v>
      </c>
      <c r="S202" s="134"/>
      <c r="T202" s="136">
        <f>SUM(T203:T248)</f>
        <v>0.26828999999999997</v>
      </c>
      <c r="AR202" s="129" t="s">
        <v>86</v>
      </c>
      <c r="AT202" s="137" t="s">
        <v>76</v>
      </c>
      <c r="AU202" s="137" t="s">
        <v>82</v>
      </c>
      <c r="AY202" s="129" t="s">
        <v>134</v>
      </c>
      <c r="BK202" s="138">
        <f>SUM(BK203:BK248)</f>
        <v>0</v>
      </c>
    </row>
    <row r="203" spans="1:65" s="2" customFormat="1" ht="24.2" customHeight="1">
      <c r="A203" s="29"/>
      <c r="B203" s="141"/>
      <c r="C203" s="142" t="s">
        <v>431</v>
      </c>
      <c r="D203" s="142" t="s">
        <v>136</v>
      </c>
      <c r="E203" s="143" t="s">
        <v>711</v>
      </c>
      <c r="F203" s="144" t="s">
        <v>712</v>
      </c>
      <c r="G203" s="145" t="s">
        <v>713</v>
      </c>
      <c r="H203" s="146">
        <v>4</v>
      </c>
      <c r="I203" s="147"/>
      <c r="J203" s="146">
        <f t="shared" ref="J203:J248" si="30">ROUND(I203*H203,3)</f>
        <v>0</v>
      </c>
      <c r="K203" s="148"/>
      <c r="L203" s="30"/>
      <c r="M203" s="149" t="s">
        <v>1</v>
      </c>
      <c r="N203" s="150" t="s">
        <v>43</v>
      </c>
      <c r="O203" s="55"/>
      <c r="P203" s="151">
        <f t="shared" ref="P203:P248" si="31">O203*H203</f>
        <v>0</v>
      </c>
      <c r="Q203" s="151">
        <v>0</v>
      </c>
      <c r="R203" s="151">
        <f t="shared" ref="R203:R248" si="32">Q203*H203</f>
        <v>0</v>
      </c>
      <c r="S203" s="151">
        <v>1.933E-2</v>
      </c>
      <c r="T203" s="152">
        <f t="shared" ref="T203:T248" si="33">S203*H203</f>
        <v>7.732E-2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53" t="s">
        <v>197</v>
      </c>
      <c r="AT203" s="153" t="s">
        <v>136</v>
      </c>
      <c r="AU203" s="153" t="s">
        <v>86</v>
      </c>
      <c r="AY203" s="14" t="s">
        <v>134</v>
      </c>
      <c r="BE203" s="154">
        <f t="shared" ref="BE203:BE248" si="34">IF(N203="základná",J203,0)</f>
        <v>0</v>
      </c>
      <c r="BF203" s="154">
        <f t="shared" ref="BF203:BF248" si="35">IF(N203="znížená",J203,0)</f>
        <v>0</v>
      </c>
      <c r="BG203" s="154">
        <f t="shared" ref="BG203:BG248" si="36">IF(N203="zákl. prenesená",J203,0)</f>
        <v>0</v>
      </c>
      <c r="BH203" s="154">
        <f t="shared" ref="BH203:BH248" si="37">IF(N203="zníž. prenesená",J203,0)</f>
        <v>0</v>
      </c>
      <c r="BI203" s="154">
        <f t="shared" ref="BI203:BI248" si="38">IF(N203="nulová",J203,0)</f>
        <v>0</v>
      </c>
      <c r="BJ203" s="14" t="s">
        <v>86</v>
      </c>
      <c r="BK203" s="155">
        <f t="shared" ref="BK203:BK248" si="39">ROUND(I203*H203,3)</f>
        <v>0</v>
      </c>
      <c r="BL203" s="14" t="s">
        <v>197</v>
      </c>
      <c r="BM203" s="153" t="s">
        <v>714</v>
      </c>
    </row>
    <row r="204" spans="1:65" s="2" customFormat="1" ht="24.2" customHeight="1">
      <c r="A204" s="29"/>
      <c r="B204" s="141"/>
      <c r="C204" s="142" t="s">
        <v>435</v>
      </c>
      <c r="D204" s="142" t="s">
        <v>136</v>
      </c>
      <c r="E204" s="143" t="s">
        <v>715</v>
      </c>
      <c r="F204" s="144" t="s">
        <v>716</v>
      </c>
      <c r="G204" s="145" t="s">
        <v>713</v>
      </c>
      <c r="H204" s="146">
        <v>7</v>
      </c>
      <c r="I204" s="147"/>
      <c r="J204" s="146">
        <f t="shared" si="30"/>
        <v>0</v>
      </c>
      <c r="K204" s="148"/>
      <c r="L204" s="30"/>
      <c r="M204" s="149" t="s">
        <v>1</v>
      </c>
      <c r="N204" s="150" t="s">
        <v>43</v>
      </c>
      <c r="O204" s="55"/>
      <c r="P204" s="151">
        <f t="shared" si="31"/>
        <v>0</v>
      </c>
      <c r="Q204" s="151">
        <v>2.8420000000000002E-4</v>
      </c>
      <c r="R204" s="151">
        <f t="shared" si="32"/>
        <v>1.9894000000000001E-3</v>
      </c>
      <c r="S204" s="151">
        <v>0</v>
      </c>
      <c r="T204" s="152">
        <f t="shared" si="33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53" t="s">
        <v>197</v>
      </c>
      <c r="AT204" s="153" t="s">
        <v>136</v>
      </c>
      <c r="AU204" s="153" t="s">
        <v>86</v>
      </c>
      <c r="AY204" s="14" t="s">
        <v>134</v>
      </c>
      <c r="BE204" s="154">
        <f t="shared" si="34"/>
        <v>0</v>
      </c>
      <c r="BF204" s="154">
        <f t="shared" si="35"/>
        <v>0</v>
      </c>
      <c r="BG204" s="154">
        <f t="shared" si="36"/>
        <v>0</v>
      </c>
      <c r="BH204" s="154">
        <f t="shared" si="37"/>
        <v>0</v>
      </c>
      <c r="BI204" s="154">
        <f t="shared" si="38"/>
        <v>0</v>
      </c>
      <c r="BJ204" s="14" t="s">
        <v>86</v>
      </c>
      <c r="BK204" s="155">
        <f t="shared" si="39"/>
        <v>0</v>
      </c>
      <c r="BL204" s="14" t="s">
        <v>197</v>
      </c>
      <c r="BM204" s="153" t="s">
        <v>717</v>
      </c>
    </row>
    <row r="205" spans="1:65" s="2" customFormat="1" ht="37.9" customHeight="1">
      <c r="A205" s="29"/>
      <c r="B205" s="141"/>
      <c r="C205" s="156" t="s">
        <v>439</v>
      </c>
      <c r="D205" s="156" t="s">
        <v>193</v>
      </c>
      <c r="E205" s="157" t="s">
        <v>718</v>
      </c>
      <c r="F205" s="158" t="s">
        <v>719</v>
      </c>
      <c r="G205" s="159" t="s">
        <v>139</v>
      </c>
      <c r="H205" s="160">
        <v>7</v>
      </c>
      <c r="I205" s="161"/>
      <c r="J205" s="160">
        <f t="shared" si="30"/>
        <v>0</v>
      </c>
      <c r="K205" s="162"/>
      <c r="L205" s="163"/>
      <c r="M205" s="164" t="s">
        <v>1</v>
      </c>
      <c r="N205" s="165" t="s">
        <v>43</v>
      </c>
      <c r="O205" s="55"/>
      <c r="P205" s="151">
        <f t="shared" si="31"/>
        <v>0</v>
      </c>
      <c r="Q205" s="151">
        <v>9.4999999999999998E-3</v>
      </c>
      <c r="R205" s="151">
        <f t="shared" si="32"/>
        <v>6.6500000000000004E-2</v>
      </c>
      <c r="S205" s="151">
        <v>0</v>
      </c>
      <c r="T205" s="152">
        <f t="shared" si="33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53" t="s">
        <v>263</v>
      </c>
      <c r="AT205" s="153" t="s">
        <v>193</v>
      </c>
      <c r="AU205" s="153" t="s">
        <v>86</v>
      </c>
      <c r="AY205" s="14" t="s">
        <v>134</v>
      </c>
      <c r="BE205" s="154">
        <f t="shared" si="34"/>
        <v>0</v>
      </c>
      <c r="BF205" s="154">
        <f t="shared" si="35"/>
        <v>0</v>
      </c>
      <c r="BG205" s="154">
        <f t="shared" si="36"/>
        <v>0</v>
      </c>
      <c r="BH205" s="154">
        <f t="shared" si="37"/>
        <v>0</v>
      </c>
      <c r="BI205" s="154">
        <f t="shared" si="38"/>
        <v>0</v>
      </c>
      <c r="BJ205" s="14" t="s">
        <v>86</v>
      </c>
      <c r="BK205" s="155">
        <f t="shared" si="39"/>
        <v>0</v>
      </c>
      <c r="BL205" s="14" t="s">
        <v>197</v>
      </c>
      <c r="BM205" s="153" t="s">
        <v>720</v>
      </c>
    </row>
    <row r="206" spans="1:65" s="2" customFormat="1" ht="24.2" customHeight="1">
      <c r="A206" s="29"/>
      <c r="B206" s="141"/>
      <c r="C206" s="142" t="s">
        <v>443</v>
      </c>
      <c r="D206" s="142" t="s">
        <v>136</v>
      </c>
      <c r="E206" s="143" t="s">
        <v>715</v>
      </c>
      <c r="F206" s="144" t="s">
        <v>716</v>
      </c>
      <c r="G206" s="145" t="s">
        <v>713</v>
      </c>
      <c r="H206" s="146">
        <v>1</v>
      </c>
      <c r="I206" s="147"/>
      <c r="J206" s="146">
        <f t="shared" si="30"/>
        <v>0</v>
      </c>
      <c r="K206" s="148"/>
      <c r="L206" s="30"/>
      <c r="M206" s="149" t="s">
        <v>1</v>
      </c>
      <c r="N206" s="150" t="s">
        <v>43</v>
      </c>
      <c r="O206" s="55"/>
      <c r="P206" s="151">
        <f t="shared" si="31"/>
        <v>0</v>
      </c>
      <c r="Q206" s="151">
        <v>2.8420000000000002E-4</v>
      </c>
      <c r="R206" s="151">
        <f t="shared" si="32"/>
        <v>2.8420000000000002E-4</v>
      </c>
      <c r="S206" s="151">
        <v>0</v>
      </c>
      <c r="T206" s="152">
        <f t="shared" si="33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53" t="s">
        <v>197</v>
      </c>
      <c r="AT206" s="153" t="s">
        <v>136</v>
      </c>
      <c r="AU206" s="153" t="s">
        <v>86</v>
      </c>
      <c r="AY206" s="14" t="s">
        <v>134</v>
      </c>
      <c r="BE206" s="154">
        <f t="shared" si="34"/>
        <v>0</v>
      </c>
      <c r="BF206" s="154">
        <f t="shared" si="35"/>
        <v>0</v>
      </c>
      <c r="BG206" s="154">
        <f t="shared" si="36"/>
        <v>0</v>
      </c>
      <c r="BH206" s="154">
        <f t="shared" si="37"/>
        <v>0</v>
      </c>
      <c r="BI206" s="154">
        <f t="shared" si="38"/>
        <v>0</v>
      </c>
      <c r="BJ206" s="14" t="s">
        <v>86</v>
      </c>
      <c r="BK206" s="155">
        <f t="shared" si="39"/>
        <v>0</v>
      </c>
      <c r="BL206" s="14" t="s">
        <v>197</v>
      </c>
      <c r="BM206" s="153" t="s">
        <v>721</v>
      </c>
    </row>
    <row r="207" spans="1:65" s="2" customFormat="1" ht="37.9" customHeight="1">
      <c r="A207" s="29"/>
      <c r="B207" s="141"/>
      <c r="C207" s="156" t="s">
        <v>447</v>
      </c>
      <c r="D207" s="156" t="s">
        <v>193</v>
      </c>
      <c r="E207" s="157" t="s">
        <v>722</v>
      </c>
      <c r="F207" s="158" t="s">
        <v>723</v>
      </c>
      <c r="G207" s="159" t="s">
        <v>139</v>
      </c>
      <c r="H207" s="160">
        <v>1</v>
      </c>
      <c r="I207" s="161"/>
      <c r="J207" s="160">
        <f t="shared" si="30"/>
        <v>0</v>
      </c>
      <c r="K207" s="162"/>
      <c r="L207" s="163"/>
      <c r="M207" s="164" t="s">
        <v>1</v>
      </c>
      <c r="N207" s="165" t="s">
        <v>43</v>
      </c>
      <c r="O207" s="55"/>
      <c r="P207" s="151">
        <f t="shared" si="31"/>
        <v>0</v>
      </c>
      <c r="Q207" s="151">
        <v>2.8799999999999999E-2</v>
      </c>
      <c r="R207" s="151">
        <f t="shared" si="32"/>
        <v>2.8799999999999999E-2</v>
      </c>
      <c r="S207" s="151">
        <v>0</v>
      </c>
      <c r="T207" s="152">
        <f t="shared" si="33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53" t="s">
        <v>263</v>
      </c>
      <c r="AT207" s="153" t="s">
        <v>193</v>
      </c>
      <c r="AU207" s="153" t="s">
        <v>86</v>
      </c>
      <c r="AY207" s="14" t="s">
        <v>134</v>
      </c>
      <c r="BE207" s="154">
        <f t="shared" si="34"/>
        <v>0</v>
      </c>
      <c r="BF207" s="154">
        <f t="shared" si="35"/>
        <v>0</v>
      </c>
      <c r="BG207" s="154">
        <f t="shared" si="36"/>
        <v>0</v>
      </c>
      <c r="BH207" s="154">
        <f t="shared" si="37"/>
        <v>0</v>
      </c>
      <c r="BI207" s="154">
        <f t="shared" si="38"/>
        <v>0</v>
      </c>
      <c r="BJ207" s="14" t="s">
        <v>86</v>
      </c>
      <c r="BK207" s="155">
        <f t="shared" si="39"/>
        <v>0</v>
      </c>
      <c r="BL207" s="14" t="s">
        <v>197</v>
      </c>
      <c r="BM207" s="153" t="s">
        <v>724</v>
      </c>
    </row>
    <row r="208" spans="1:65" s="2" customFormat="1" ht="24.2" customHeight="1">
      <c r="A208" s="29"/>
      <c r="B208" s="141"/>
      <c r="C208" s="142" t="s">
        <v>451</v>
      </c>
      <c r="D208" s="142" t="s">
        <v>136</v>
      </c>
      <c r="E208" s="143" t="s">
        <v>725</v>
      </c>
      <c r="F208" s="144" t="s">
        <v>726</v>
      </c>
      <c r="G208" s="145" t="s">
        <v>713</v>
      </c>
      <c r="H208" s="146">
        <v>1</v>
      </c>
      <c r="I208" s="147"/>
      <c r="J208" s="146">
        <f t="shared" si="30"/>
        <v>0</v>
      </c>
      <c r="K208" s="148"/>
      <c r="L208" s="30"/>
      <c r="M208" s="149" t="s">
        <v>1</v>
      </c>
      <c r="N208" s="150" t="s">
        <v>43</v>
      </c>
      <c r="O208" s="55"/>
      <c r="P208" s="151">
        <f t="shared" si="31"/>
        <v>0</v>
      </c>
      <c r="Q208" s="151">
        <v>1.7420000000000001E-4</v>
      </c>
      <c r="R208" s="151">
        <f t="shared" si="32"/>
        <v>1.7420000000000001E-4</v>
      </c>
      <c r="S208" s="151">
        <v>0</v>
      </c>
      <c r="T208" s="152">
        <f t="shared" si="33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53" t="s">
        <v>197</v>
      </c>
      <c r="AT208" s="153" t="s">
        <v>136</v>
      </c>
      <c r="AU208" s="153" t="s">
        <v>86</v>
      </c>
      <c r="AY208" s="14" t="s">
        <v>134</v>
      </c>
      <c r="BE208" s="154">
        <f t="shared" si="34"/>
        <v>0</v>
      </c>
      <c r="BF208" s="154">
        <f t="shared" si="35"/>
        <v>0</v>
      </c>
      <c r="BG208" s="154">
        <f t="shared" si="36"/>
        <v>0</v>
      </c>
      <c r="BH208" s="154">
        <f t="shared" si="37"/>
        <v>0</v>
      </c>
      <c r="BI208" s="154">
        <f t="shared" si="38"/>
        <v>0</v>
      </c>
      <c r="BJ208" s="14" t="s">
        <v>86</v>
      </c>
      <c r="BK208" s="155">
        <f t="shared" si="39"/>
        <v>0</v>
      </c>
      <c r="BL208" s="14" t="s">
        <v>197</v>
      </c>
      <c r="BM208" s="153" t="s">
        <v>727</v>
      </c>
    </row>
    <row r="209" spans="1:65" s="2" customFormat="1" ht="24.2" customHeight="1">
      <c r="A209" s="29"/>
      <c r="B209" s="141"/>
      <c r="C209" s="156" t="s">
        <v>457</v>
      </c>
      <c r="D209" s="156" t="s">
        <v>193</v>
      </c>
      <c r="E209" s="157" t="s">
        <v>728</v>
      </c>
      <c r="F209" s="158" t="s">
        <v>729</v>
      </c>
      <c r="G209" s="159" t="s">
        <v>139</v>
      </c>
      <c r="H209" s="160">
        <v>1</v>
      </c>
      <c r="I209" s="161"/>
      <c r="J209" s="160">
        <f t="shared" si="30"/>
        <v>0</v>
      </c>
      <c r="K209" s="162"/>
      <c r="L209" s="163"/>
      <c r="M209" s="164" t="s">
        <v>1</v>
      </c>
      <c r="N209" s="165" t="s">
        <v>43</v>
      </c>
      <c r="O209" s="55"/>
      <c r="P209" s="151">
        <f t="shared" si="31"/>
        <v>0</v>
      </c>
      <c r="Q209" s="151">
        <v>3.7600000000000001E-2</v>
      </c>
      <c r="R209" s="151">
        <f t="shared" si="32"/>
        <v>3.7600000000000001E-2</v>
      </c>
      <c r="S209" s="151">
        <v>0</v>
      </c>
      <c r="T209" s="152">
        <f t="shared" si="33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53" t="s">
        <v>263</v>
      </c>
      <c r="AT209" s="153" t="s">
        <v>193</v>
      </c>
      <c r="AU209" s="153" t="s">
        <v>86</v>
      </c>
      <c r="AY209" s="14" t="s">
        <v>134</v>
      </c>
      <c r="BE209" s="154">
        <f t="shared" si="34"/>
        <v>0</v>
      </c>
      <c r="BF209" s="154">
        <f t="shared" si="35"/>
        <v>0</v>
      </c>
      <c r="BG209" s="154">
        <f t="shared" si="36"/>
        <v>0</v>
      </c>
      <c r="BH209" s="154">
        <f t="shared" si="37"/>
        <v>0</v>
      </c>
      <c r="BI209" s="154">
        <f t="shared" si="38"/>
        <v>0</v>
      </c>
      <c r="BJ209" s="14" t="s">
        <v>86</v>
      </c>
      <c r="BK209" s="155">
        <f t="shared" si="39"/>
        <v>0</v>
      </c>
      <c r="BL209" s="14" t="s">
        <v>197</v>
      </c>
      <c r="BM209" s="153" t="s">
        <v>730</v>
      </c>
    </row>
    <row r="210" spans="1:65" s="2" customFormat="1" ht="14.45" customHeight="1">
      <c r="A210" s="29"/>
      <c r="B210" s="141"/>
      <c r="C210" s="142" t="s">
        <v>461</v>
      </c>
      <c r="D210" s="142" t="s">
        <v>136</v>
      </c>
      <c r="E210" s="143" t="s">
        <v>731</v>
      </c>
      <c r="F210" s="144" t="s">
        <v>732</v>
      </c>
      <c r="G210" s="145" t="s">
        <v>139</v>
      </c>
      <c r="H210" s="146">
        <v>8</v>
      </c>
      <c r="I210" s="147"/>
      <c r="J210" s="146">
        <f t="shared" si="30"/>
        <v>0</v>
      </c>
      <c r="K210" s="148"/>
      <c r="L210" s="30"/>
      <c r="M210" s="149" t="s">
        <v>1</v>
      </c>
      <c r="N210" s="150" t="s">
        <v>43</v>
      </c>
      <c r="O210" s="55"/>
      <c r="P210" s="151">
        <f t="shared" si="31"/>
        <v>0</v>
      </c>
      <c r="Q210" s="151">
        <v>0</v>
      </c>
      <c r="R210" s="151">
        <f t="shared" si="32"/>
        <v>0</v>
      </c>
      <c r="S210" s="151">
        <v>0</v>
      </c>
      <c r="T210" s="152">
        <f t="shared" si="33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53" t="s">
        <v>197</v>
      </c>
      <c r="AT210" s="153" t="s">
        <v>136</v>
      </c>
      <c r="AU210" s="153" t="s">
        <v>86</v>
      </c>
      <c r="AY210" s="14" t="s">
        <v>134</v>
      </c>
      <c r="BE210" s="154">
        <f t="shared" si="34"/>
        <v>0</v>
      </c>
      <c r="BF210" s="154">
        <f t="shared" si="35"/>
        <v>0</v>
      </c>
      <c r="BG210" s="154">
        <f t="shared" si="36"/>
        <v>0</v>
      </c>
      <c r="BH210" s="154">
        <f t="shared" si="37"/>
        <v>0</v>
      </c>
      <c r="BI210" s="154">
        <f t="shared" si="38"/>
        <v>0</v>
      </c>
      <c r="BJ210" s="14" t="s">
        <v>86</v>
      </c>
      <c r="BK210" s="155">
        <f t="shared" si="39"/>
        <v>0</v>
      </c>
      <c r="BL210" s="14" t="s">
        <v>197</v>
      </c>
      <c r="BM210" s="153" t="s">
        <v>733</v>
      </c>
    </row>
    <row r="211" spans="1:65" s="2" customFormat="1" ht="14.45" customHeight="1">
      <c r="A211" s="29"/>
      <c r="B211" s="141"/>
      <c r="C211" s="156" t="s">
        <v>465</v>
      </c>
      <c r="D211" s="156" t="s">
        <v>193</v>
      </c>
      <c r="E211" s="157" t="s">
        <v>734</v>
      </c>
      <c r="F211" s="158" t="s">
        <v>735</v>
      </c>
      <c r="G211" s="159" t="s">
        <v>139</v>
      </c>
      <c r="H211" s="160">
        <v>8</v>
      </c>
      <c r="I211" s="161"/>
      <c r="J211" s="160">
        <f t="shared" si="30"/>
        <v>0</v>
      </c>
      <c r="K211" s="162"/>
      <c r="L211" s="163"/>
      <c r="M211" s="164" t="s">
        <v>1</v>
      </c>
      <c r="N211" s="165" t="s">
        <v>43</v>
      </c>
      <c r="O211" s="55"/>
      <c r="P211" s="151">
        <f t="shared" si="31"/>
        <v>0</v>
      </c>
      <c r="Q211" s="151">
        <v>5.28E-3</v>
      </c>
      <c r="R211" s="151">
        <f t="shared" si="32"/>
        <v>4.224E-2</v>
      </c>
      <c r="S211" s="151">
        <v>0</v>
      </c>
      <c r="T211" s="152">
        <f t="shared" si="33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53" t="s">
        <v>263</v>
      </c>
      <c r="AT211" s="153" t="s">
        <v>193</v>
      </c>
      <c r="AU211" s="153" t="s">
        <v>86</v>
      </c>
      <c r="AY211" s="14" t="s">
        <v>134</v>
      </c>
      <c r="BE211" s="154">
        <f t="shared" si="34"/>
        <v>0</v>
      </c>
      <c r="BF211" s="154">
        <f t="shared" si="35"/>
        <v>0</v>
      </c>
      <c r="BG211" s="154">
        <f t="shared" si="36"/>
        <v>0</v>
      </c>
      <c r="BH211" s="154">
        <f t="shared" si="37"/>
        <v>0</v>
      </c>
      <c r="BI211" s="154">
        <f t="shared" si="38"/>
        <v>0</v>
      </c>
      <c r="BJ211" s="14" t="s">
        <v>86</v>
      </c>
      <c r="BK211" s="155">
        <f t="shared" si="39"/>
        <v>0</v>
      </c>
      <c r="BL211" s="14" t="s">
        <v>197</v>
      </c>
      <c r="BM211" s="153" t="s">
        <v>736</v>
      </c>
    </row>
    <row r="212" spans="1:65" s="2" customFormat="1" ht="24.2" customHeight="1">
      <c r="A212" s="29"/>
      <c r="B212" s="141"/>
      <c r="C212" s="142" t="s">
        <v>469</v>
      </c>
      <c r="D212" s="142" t="s">
        <v>136</v>
      </c>
      <c r="E212" s="143" t="s">
        <v>737</v>
      </c>
      <c r="F212" s="144" t="s">
        <v>738</v>
      </c>
      <c r="G212" s="145" t="s">
        <v>713</v>
      </c>
      <c r="H212" s="146">
        <v>5</v>
      </c>
      <c r="I212" s="147"/>
      <c r="J212" s="146">
        <f t="shared" si="30"/>
        <v>0</v>
      </c>
      <c r="K212" s="148"/>
      <c r="L212" s="30"/>
      <c r="M212" s="149" t="s">
        <v>1</v>
      </c>
      <c r="N212" s="150" t="s">
        <v>43</v>
      </c>
      <c r="O212" s="55"/>
      <c r="P212" s="151">
        <f t="shared" si="31"/>
        <v>0</v>
      </c>
      <c r="Q212" s="151">
        <v>0</v>
      </c>
      <c r="R212" s="151">
        <f t="shared" si="32"/>
        <v>0</v>
      </c>
      <c r="S212" s="151">
        <v>1.9460000000000002E-2</v>
      </c>
      <c r="T212" s="152">
        <f t="shared" si="33"/>
        <v>9.7300000000000011E-2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53" t="s">
        <v>197</v>
      </c>
      <c r="AT212" s="153" t="s">
        <v>136</v>
      </c>
      <c r="AU212" s="153" t="s">
        <v>86</v>
      </c>
      <c r="AY212" s="14" t="s">
        <v>134</v>
      </c>
      <c r="BE212" s="154">
        <f t="shared" si="34"/>
        <v>0</v>
      </c>
      <c r="BF212" s="154">
        <f t="shared" si="35"/>
        <v>0</v>
      </c>
      <c r="BG212" s="154">
        <f t="shared" si="36"/>
        <v>0</v>
      </c>
      <c r="BH212" s="154">
        <f t="shared" si="37"/>
        <v>0</v>
      </c>
      <c r="BI212" s="154">
        <f t="shared" si="38"/>
        <v>0</v>
      </c>
      <c r="BJ212" s="14" t="s">
        <v>86</v>
      </c>
      <c r="BK212" s="155">
        <f t="shared" si="39"/>
        <v>0</v>
      </c>
      <c r="BL212" s="14" t="s">
        <v>197</v>
      </c>
      <c r="BM212" s="153" t="s">
        <v>739</v>
      </c>
    </row>
    <row r="213" spans="1:65" s="2" customFormat="1" ht="24.2" customHeight="1">
      <c r="A213" s="29"/>
      <c r="B213" s="141"/>
      <c r="C213" s="142" t="s">
        <v>474</v>
      </c>
      <c r="D213" s="142" t="s">
        <v>136</v>
      </c>
      <c r="E213" s="143" t="s">
        <v>740</v>
      </c>
      <c r="F213" s="144" t="s">
        <v>741</v>
      </c>
      <c r="G213" s="145" t="s">
        <v>139</v>
      </c>
      <c r="H213" s="146">
        <v>2</v>
      </c>
      <c r="I213" s="147"/>
      <c r="J213" s="146">
        <f t="shared" si="30"/>
        <v>0</v>
      </c>
      <c r="K213" s="148"/>
      <c r="L213" s="30"/>
      <c r="M213" s="149" t="s">
        <v>1</v>
      </c>
      <c r="N213" s="150" t="s">
        <v>43</v>
      </c>
      <c r="O213" s="55"/>
      <c r="P213" s="151">
        <f t="shared" si="31"/>
        <v>0</v>
      </c>
      <c r="Q213" s="151">
        <v>2.7E-4</v>
      </c>
      <c r="R213" s="151">
        <f t="shared" si="32"/>
        <v>5.4000000000000001E-4</v>
      </c>
      <c r="S213" s="151">
        <v>0</v>
      </c>
      <c r="T213" s="152">
        <f t="shared" si="33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53" t="s">
        <v>197</v>
      </c>
      <c r="AT213" s="153" t="s">
        <v>136</v>
      </c>
      <c r="AU213" s="153" t="s">
        <v>86</v>
      </c>
      <c r="AY213" s="14" t="s">
        <v>134</v>
      </c>
      <c r="BE213" s="154">
        <f t="shared" si="34"/>
        <v>0</v>
      </c>
      <c r="BF213" s="154">
        <f t="shared" si="35"/>
        <v>0</v>
      </c>
      <c r="BG213" s="154">
        <f t="shared" si="36"/>
        <v>0</v>
      </c>
      <c r="BH213" s="154">
        <f t="shared" si="37"/>
        <v>0</v>
      </c>
      <c r="BI213" s="154">
        <f t="shared" si="38"/>
        <v>0</v>
      </c>
      <c r="BJ213" s="14" t="s">
        <v>86</v>
      </c>
      <c r="BK213" s="155">
        <f t="shared" si="39"/>
        <v>0</v>
      </c>
      <c r="BL213" s="14" t="s">
        <v>197</v>
      </c>
      <c r="BM213" s="153" t="s">
        <v>742</v>
      </c>
    </row>
    <row r="214" spans="1:65" s="2" customFormat="1" ht="24.2" customHeight="1">
      <c r="A214" s="29"/>
      <c r="B214" s="141"/>
      <c r="C214" s="156" t="s">
        <v>480</v>
      </c>
      <c r="D214" s="156" t="s">
        <v>193</v>
      </c>
      <c r="E214" s="157" t="s">
        <v>743</v>
      </c>
      <c r="F214" s="158" t="s">
        <v>744</v>
      </c>
      <c r="G214" s="159" t="s">
        <v>139</v>
      </c>
      <c r="H214" s="160">
        <v>2</v>
      </c>
      <c r="I214" s="161"/>
      <c r="J214" s="160">
        <f t="shared" si="30"/>
        <v>0</v>
      </c>
      <c r="K214" s="162"/>
      <c r="L214" s="163"/>
      <c r="M214" s="164" t="s">
        <v>1</v>
      </c>
      <c r="N214" s="165" t="s">
        <v>43</v>
      </c>
      <c r="O214" s="55"/>
      <c r="P214" s="151">
        <f t="shared" si="31"/>
        <v>0</v>
      </c>
      <c r="Q214" s="151">
        <v>1.7100000000000001E-2</v>
      </c>
      <c r="R214" s="151">
        <f t="shared" si="32"/>
        <v>3.4200000000000001E-2</v>
      </c>
      <c r="S214" s="151">
        <v>0</v>
      </c>
      <c r="T214" s="152">
        <f t="shared" si="33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53" t="s">
        <v>263</v>
      </c>
      <c r="AT214" s="153" t="s">
        <v>193</v>
      </c>
      <c r="AU214" s="153" t="s">
        <v>86</v>
      </c>
      <c r="AY214" s="14" t="s">
        <v>134</v>
      </c>
      <c r="BE214" s="154">
        <f t="shared" si="34"/>
        <v>0</v>
      </c>
      <c r="BF214" s="154">
        <f t="shared" si="35"/>
        <v>0</v>
      </c>
      <c r="BG214" s="154">
        <f t="shared" si="36"/>
        <v>0</v>
      </c>
      <c r="BH214" s="154">
        <f t="shared" si="37"/>
        <v>0</v>
      </c>
      <c r="BI214" s="154">
        <f t="shared" si="38"/>
        <v>0</v>
      </c>
      <c r="BJ214" s="14" t="s">
        <v>86</v>
      </c>
      <c r="BK214" s="155">
        <f t="shared" si="39"/>
        <v>0</v>
      </c>
      <c r="BL214" s="14" t="s">
        <v>197</v>
      </c>
      <c r="BM214" s="153" t="s">
        <v>745</v>
      </c>
    </row>
    <row r="215" spans="1:65" s="2" customFormat="1" ht="14.45" customHeight="1">
      <c r="A215" s="29"/>
      <c r="B215" s="141"/>
      <c r="C215" s="156" t="s">
        <v>486</v>
      </c>
      <c r="D215" s="156" t="s">
        <v>193</v>
      </c>
      <c r="E215" s="157" t="s">
        <v>746</v>
      </c>
      <c r="F215" s="158" t="s">
        <v>747</v>
      </c>
      <c r="G215" s="159" t="s">
        <v>139</v>
      </c>
      <c r="H215" s="160">
        <v>1</v>
      </c>
      <c r="I215" s="161"/>
      <c r="J215" s="160">
        <f t="shared" si="30"/>
        <v>0</v>
      </c>
      <c r="K215" s="162"/>
      <c r="L215" s="163"/>
      <c r="M215" s="164" t="s">
        <v>1</v>
      </c>
      <c r="N215" s="165" t="s">
        <v>43</v>
      </c>
      <c r="O215" s="55"/>
      <c r="P215" s="151">
        <f t="shared" si="31"/>
        <v>0</v>
      </c>
      <c r="Q215" s="151">
        <v>1.0999999999999999E-2</v>
      </c>
      <c r="R215" s="151">
        <f t="shared" si="32"/>
        <v>1.0999999999999999E-2</v>
      </c>
      <c r="S215" s="151">
        <v>0</v>
      </c>
      <c r="T215" s="152">
        <f t="shared" si="33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53" t="s">
        <v>263</v>
      </c>
      <c r="AT215" s="153" t="s">
        <v>193</v>
      </c>
      <c r="AU215" s="153" t="s">
        <v>86</v>
      </c>
      <c r="AY215" s="14" t="s">
        <v>134</v>
      </c>
      <c r="BE215" s="154">
        <f t="shared" si="34"/>
        <v>0</v>
      </c>
      <c r="BF215" s="154">
        <f t="shared" si="35"/>
        <v>0</v>
      </c>
      <c r="BG215" s="154">
        <f t="shared" si="36"/>
        <v>0</v>
      </c>
      <c r="BH215" s="154">
        <f t="shared" si="37"/>
        <v>0</v>
      </c>
      <c r="BI215" s="154">
        <f t="shared" si="38"/>
        <v>0</v>
      </c>
      <c r="BJ215" s="14" t="s">
        <v>86</v>
      </c>
      <c r="BK215" s="155">
        <f t="shared" si="39"/>
        <v>0</v>
      </c>
      <c r="BL215" s="14" t="s">
        <v>197</v>
      </c>
      <c r="BM215" s="153" t="s">
        <v>748</v>
      </c>
    </row>
    <row r="216" spans="1:65" s="2" customFormat="1" ht="14.45" customHeight="1">
      <c r="A216" s="29"/>
      <c r="B216" s="141"/>
      <c r="C216" s="156" t="s">
        <v>490</v>
      </c>
      <c r="D216" s="156" t="s">
        <v>193</v>
      </c>
      <c r="E216" s="157" t="s">
        <v>749</v>
      </c>
      <c r="F216" s="158" t="s">
        <v>750</v>
      </c>
      <c r="G216" s="159" t="s">
        <v>139</v>
      </c>
      <c r="H216" s="160">
        <v>1</v>
      </c>
      <c r="I216" s="161"/>
      <c r="J216" s="160">
        <f t="shared" si="30"/>
        <v>0</v>
      </c>
      <c r="K216" s="162"/>
      <c r="L216" s="163"/>
      <c r="M216" s="164" t="s">
        <v>1</v>
      </c>
      <c r="N216" s="165" t="s">
        <v>43</v>
      </c>
      <c r="O216" s="55"/>
      <c r="P216" s="151">
        <f t="shared" si="31"/>
        <v>0</v>
      </c>
      <c r="Q216" s="151">
        <v>1.2E-2</v>
      </c>
      <c r="R216" s="151">
        <f t="shared" si="32"/>
        <v>1.2E-2</v>
      </c>
      <c r="S216" s="151">
        <v>0</v>
      </c>
      <c r="T216" s="152">
        <f t="shared" si="33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53" t="s">
        <v>263</v>
      </c>
      <c r="AT216" s="153" t="s">
        <v>193</v>
      </c>
      <c r="AU216" s="153" t="s">
        <v>86</v>
      </c>
      <c r="AY216" s="14" t="s">
        <v>134</v>
      </c>
      <c r="BE216" s="154">
        <f t="shared" si="34"/>
        <v>0</v>
      </c>
      <c r="BF216" s="154">
        <f t="shared" si="35"/>
        <v>0</v>
      </c>
      <c r="BG216" s="154">
        <f t="shared" si="36"/>
        <v>0</v>
      </c>
      <c r="BH216" s="154">
        <f t="shared" si="37"/>
        <v>0</v>
      </c>
      <c r="BI216" s="154">
        <f t="shared" si="38"/>
        <v>0</v>
      </c>
      <c r="BJ216" s="14" t="s">
        <v>86</v>
      </c>
      <c r="BK216" s="155">
        <f t="shared" si="39"/>
        <v>0</v>
      </c>
      <c r="BL216" s="14" t="s">
        <v>197</v>
      </c>
      <c r="BM216" s="153" t="s">
        <v>751</v>
      </c>
    </row>
    <row r="217" spans="1:65" s="2" customFormat="1" ht="24.2" customHeight="1">
      <c r="A217" s="29"/>
      <c r="B217" s="141"/>
      <c r="C217" s="142" t="s">
        <v>494</v>
      </c>
      <c r="D217" s="142" t="s">
        <v>136</v>
      </c>
      <c r="E217" s="143" t="s">
        <v>752</v>
      </c>
      <c r="F217" s="144" t="s">
        <v>753</v>
      </c>
      <c r="G217" s="145" t="s">
        <v>139</v>
      </c>
      <c r="H217" s="146">
        <v>8</v>
      </c>
      <c r="I217" s="147"/>
      <c r="J217" s="146">
        <f t="shared" si="30"/>
        <v>0</v>
      </c>
      <c r="K217" s="148"/>
      <c r="L217" s="30"/>
      <c r="M217" s="149" t="s">
        <v>1</v>
      </c>
      <c r="N217" s="150" t="s">
        <v>43</v>
      </c>
      <c r="O217" s="55"/>
      <c r="P217" s="151">
        <f t="shared" si="31"/>
        <v>0</v>
      </c>
      <c r="Q217" s="151">
        <v>1.7000000000000001E-4</v>
      </c>
      <c r="R217" s="151">
        <f t="shared" si="32"/>
        <v>1.3600000000000001E-3</v>
      </c>
      <c r="S217" s="151">
        <v>0</v>
      </c>
      <c r="T217" s="152">
        <f t="shared" si="33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53" t="s">
        <v>197</v>
      </c>
      <c r="AT217" s="153" t="s">
        <v>136</v>
      </c>
      <c r="AU217" s="153" t="s">
        <v>86</v>
      </c>
      <c r="AY217" s="14" t="s">
        <v>134</v>
      </c>
      <c r="BE217" s="154">
        <f t="shared" si="34"/>
        <v>0</v>
      </c>
      <c r="BF217" s="154">
        <f t="shared" si="35"/>
        <v>0</v>
      </c>
      <c r="BG217" s="154">
        <f t="shared" si="36"/>
        <v>0</v>
      </c>
      <c r="BH217" s="154">
        <f t="shared" si="37"/>
        <v>0</v>
      </c>
      <c r="BI217" s="154">
        <f t="shared" si="38"/>
        <v>0</v>
      </c>
      <c r="BJ217" s="14" t="s">
        <v>86</v>
      </c>
      <c r="BK217" s="155">
        <f t="shared" si="39"/>
        <v>0</v>
      </c>
      <c r="BL217" s="14" t="s">
        <v>197</v>
      </c>
      <c r="BM217" s="153" t="s">
        <v>754</v>
      </c>
    </row>
    <row r="218" spans="1:65" s="2" customFormat="1" ht="37.9" customHeight="1">
      <c r="A218" s="29"/>
      <c r="B218" s="141"/>
      <c r="C218" s="156" t="s">
        <v>498</v>
      </c>
      <c r="D218" s="156" t="s">
        <v>193</v>
      </c>
      <c r="E218" s="157" t="s">
        <v>755</v>
      </c>
      <c r="F218" s="158" t="s">
        <v>756</v>
      </c>
      <c r="G218" s="159" t="s">
        <v>139</v>
      </c>
      <c r="H218" s="160">
        <v>8</v>
      </c>
      <c r="I218" s="161"/>
      <c r="J218" s="160">
        <f t="shared" si="30"/>
        <v>0</v>
      </c>
      <c r="K218" s="162"/>
      <c r="L218" s="163"/>
      <c r="M218" s="164" t="s">
        <v>1</v>
      </c>
      <c r="N218" s="165" t="s">
        <v>43</v>
      </c>
      <c r="O218" s="55"/>
      <c r="P218" s="151">
        <f t="shared" si="31"/>
        <v>0</v>
      </c>
      <c r="Q218" s="151">
        <v>1.0999999999999999E-2</v>
      </c>
      <c r="R218" s="151">
        <f t="shared" si="32"/>
        <v>8.7999999999999995E-2</v>
      </c>
      <c r="S218" s="151">
        <v>0</v>
      </c>
      <c r="T218" s="152">
        <f t="shared" si="33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53" t="s">
        <v>263</v>
      </c>
      <c r="AT218" s="153" t="s">
        <v>193</v>
      </c>
      <c r="AU218" s="153" t="s">
        <v>86</v>
      </c>
      <c r="AY218" s="14" t="s">
        <v>134</v>
      </c>
      <c r="BE218" s="154">
        <f t="shared" si="34"/>
        <v>0</v>
      </c>
      <c r="BF218" s="154">
        <f t="shared" si="35"/>
        <v>0</v>
      </c>
      <c r="BG218" s="154">
        <f t="shared" si="36"/>
        <v>0</v>
      </c>
      <c r="BH218" s="154">
        <f t="shared" si="37"/>
        <v>0</v>
      </c>
      <c r="BI218" s="154">
        <f t="shared" si="38"/>
        <v>0</v>
      </c>
      <c r="BJ218" s="14" t="s">
        <v>86</v>
      </c>
      <c r="BK218" s="155">
        <f t="shared" si="39"/>
        <v>0</v>
      </c>
      <c r="BL218" s="14" t="s">
        <v>197</v>
      </c>
      <c r="BM218" s="153" t="s">
        <v>757</v>
      </c>
    </row>
    <row r="219" spans="1:65" s="2" customFormat="1" ht="14.45" customHeight="1">
      <c r="A219" s="29"/>
      <c r="B219" s="141"/>
      <c r="C219" s="142" t="s">
        <v>502</v>
      </c>
      <c r="D219" s="142" t="s">
        <v>136</v>
      </c>
      <c r="E219" s="143" t="s">
        <v>758</v>
      </c>
      <c r="F219" s="144" t="s">
        <v>759</v>
      </c>
      <c r="G219" s="145" t="s">
        <v>713</v>
      </c>
      <c r="H219" s="146">
        <v>2</v>
      </c>
      <c r="I219" s="147"/>
      <c r="J219" s="146">
        <f t="shared" si="30"/>
        <v>0</v>
      </c>
      <c r="K219" s="148"/>
      <c r="L219" s="30"/>
      <c r="M219" s="149" t="s">
        <v>1</v>
      </c>
      <c r="N219" s="150" t="s">
        <v>43</v>
      </c>
      <c r="O219" s="55"/>
      <c r="P219" s="151">
        <f t="shared" si="31"/>
        <v>0</v>
      </c>
      <c r="Q219" s="151">
        <v>0</v>
      </c>
      <c r="R219" s="151">
        <f t="shared" si="32"/>
        <v>0</v>
      </c>
      <c r="S219" s="151">
        <v>2.4500000000000001E-2</v>
      </c>
      <c r="T219" s="152">
        <f t="shared" si="33"/>
        <v>4.9000000000000002E-2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53" t="s">
        <v>197</v>
      </c>
      <c r="AT219" s="153" t="s">
        <v>136</v>
      </c>
      <c r="AU219" s="153" t="s">
        <v>86</v>
      </c>
      <c r="AY219" s="14" t="s">
        <v>134</v>
      </c>
      <c r="BE219" s="154">
        <f t="shared" si="34"/>
        <v>0</v>
      </c>
      <c r="BF219" s="154">
        <f t="shared" si="35"/>
        <v>0</v>
      </c>
      <c r="BG219" s="154">
        <f t="shared" si="36"/>
        <v>0</v>
      </c>
      <c r="BH219" s="154">
        <f t="shared" si="37"/>
        <v>0</v>
      </c>
      <c r="BI219" s="154">
        <f t="shared" si="38"/>
        <v>0</v>
      </c>
      <c r="BJ219" s="14" t="s">
        <v>86</v>
      </c>
      <c r="BK219" s="155">
        <f t="shared" si="39"/>
        <v>0</v>
      </c>
      <c r="BL219" s="14" t="s">
        <v>197</v>
      </c>
      <c r="BM219" s="153" t="s">
        <v>760</v>
      </c>
    </row>
    <row r="220" spans="1:65" s="2" customFormat="1" ht="14.45" customHeight="1">
      <c r="A220" s="29"/>
      <c r="B220" s="141"/>
      <c r="C220" s="142" t="s">
        <v>761</v>
      </c>
      <c r="D220" s="142" t="s">
        <v>136</v>
      </c>
      <c r="E220" s="143" t="s">
        <v>762</v>
      </c>
      <c r="F220" s="144" t="s">
        <v>763</v>
      </c>
      <c r="G220" s="145" t="s">
        <v>713</v>
      </c>
      <c r="H220" s="146">
        <v>1</v>
      </c>
      <c r="I220" s="147"/>
      <c r="J220" s="146">
        <f t="shared" si="30"/>
        <v>0</v>
      </c>
      <c r="K220" s="148"/>
      <c r="L220" s="30"/>
      <c r="M220" s="149" t="s">
        <v>1</v>
      </c>
      <c r="N220" s="150" t="s">
        <v>43</v>
      </c>
      <c r="O220" s="55"/>
      <c r="P220" s="151">
        <f t="shared" si="31"/>
        <v>0</v>
      </c>
      <c r="Q220" s="151">
        <v>3.6999999999999999E-4</v>
      </c>
      <c r="R220" s="151">
        <f t="shared" si="32"/>
        <v>3.6999999999999999E-4</v>
      </c>
      <c r="S220" s="151">
        <v>0</v>
      </c>
      <c r="T220" s="152">
        <f t="shared" si="33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53" t="s">
        <v>197</v>
      </c>
      <c r="AT220" s="153" t="s">
        <v>136</v>
      </c>
      <c r="AU220" s="153" t="s">
        <v>86</v>
      </c>
      <c r="AY220" s="14" t="s">
        <v>134</v>
      </c>
      <c r="BE220" s="154">
        <f t="shared" si="34"/>
        <v>0</v>
      </c>
      <c r="BF220" s="154">
        <f t="shared" si="35"/>
        <v>0</v>
      </c>
      <c r="BG220" s="154">
        <f t="shared" si="36"/>
        <v>0</v>
      </c>
      <c r="BH220" s="154">
        <f t="shared" si="37"/>
        <v>0</v>
      </c>
      <c r="BI220" s="154">
        <f t="shared" si="38"/>
        <v>0</v>
      </c>
      <c r="BJ220" s="14" t="s">
        <v>86</v>
      </c>
      <c r="BK220" s="155">
        <f t="shared" si="39"/>
        <v>0</v>
      </c>
      <c r="BL220" s="14" t="s">
        <v>197</v>
      </c>
      <c r="BM220" s="153" t="s">
        <v>764</v>
      </c>
    </row>
    <row r="221" spans="1:65" s="2" customFormat="1" ht="24.2" customHeight="1">
      <c r="A221" s="29"/>
      <c r="B221" s="141"/>
      <c r="C221" s="156" t="s">
        <v>765</v>
      </c>
      <c r="D221" s="156" t="s">
        <v>193</v>
      </c>
      <c r="E221" s="157" t="s">
        <v>766</v>
      </c>
      <c r="F221" s="158" t="s">
        <v>767</v>
      </c>
      <c r="G221" s="159" t="s">
        <v>139</v>
      </c>
      <c r="H221" s="160">
        <v>1</v>
      </c>
      <c r="I221" s="161"/>
      <c r="J221" s="160">
        <f t="shared" si="30"/>
        <v>0</v>
      </c>
      <c r="K221" s="162"/>
      <c r="L221" s="163"/>
      <c r="M221" s="164" t="s">
        <v>1</v>
      </c>
      <c r="N221" s="165" t="s">
        <v>43</v>
      </c>
      <c r="O221" s="55"/>
      <c r="P221" s="151">
        <f t="shared" si="31"/>
        <v>0</v>
      </c>
      <c r="Q221" s="151">
        <v>6.4999999999999997E-3</v>
      </c>
      <c r="R221" s="151">
        <f t="shared" si="32"/>
        <v>6.4999999999999997E-3</v>
      </c>
      <c r="S221" s="151">
        <v>0</v>
      </c>
      <c r="T221" s="152">
        <f t="shared" si="33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53" t="s">
        <v>263</v>
      </c>
      <c r="AT221" s="153" t="s">
        <v>193</v>
      </c>
      <c r="AU221" s="153" t="s">
        <v>86</v>
      </c>
      <c r="AY221" s="14" t="s">
        <v>134</v>
      </c>
      <c r="BE221" s="154">
        <f t="shared" si="34"/>
        <v>0</v>
      </c>
      <c r="BF221" s="154">
        <f t="shared" si="35"/>
        <v>0</v>
      </c>
      <c r="BG221" s="154">
        <f t="shared" si="36"/>
        <v>0</v>
      </c>
      <c r="BH221" s="154">
        <f t="shared" si="37"/>
        <v>0</v>
      </c>
      <c r="BI221" s="154">
        <f t="shared" si="38"/>
        <v>0</v>
      </c>
      <c r="BJ221" s="14" t="s">
        <v>86</v>
      </c>
      <c r="BK221" s="155">
        <f t="shared" si="39"/>
        <v>0</v>
      </c>
      <c r="BL221" s="14" t="s">
        <v>197</v>
      </c>
      <c r="BM221" s="153" t="s">
        <v>768</v>
      </c>
    </row>
    <row r="222" spans="1:65" s="2" customFormat="1" ht="24.2" customHeight="1">
      <c r="A222" s="29"/>
      <c r="B222" s="141"/>
      <c r="C222" s="142" t="s">
        <v>769</v>
      </c>
      <c r="D222" s="142" t="s">
        <v>136</v>
      </c>
      <c r="E222" s="143" t="s">
        <v>770</v>
      </c>
      <c r="F222" s="144" t="s">
        <v>771</v>
      </c>
      <c r="G222" s="145" t="s">
        <v>713</v>
      </c>
      <c r="H222" s="146">
        <v>7</v>
      </c>
      <c r="I222" s="147"/>
      <c r="J222" s="146">
        <f t="shared" si="30"/>
        <v>0</v>
      </c>
      <c r="K222" s="148"/>
      <c r="L222" s="30"/>
      <c r="M222" s="149" t="s">
        <v>1</v>
      </c>
      <c r="N222" s="150" t="s">
        <v>43</v>
      </c>
      <c r="O222" s="55"/>
      <c r="P222" s="151">
        <f t="shared" si="31"/>
        <v>0</v>
      </c>
      <c r="Q222" s="151">
        <v>0</v>
      </c>
      <c r="R222" s="151">
        <f t="shared" si="32"/>
        <v>0</v>
      </c>
      <c r="S222" s="151">
        <v>0</v>
      </c>
      <c r="T222" s="152">
        <f t="shared" si="33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53" t="s">
        <v>197</v>
      </c>
      <c r="AT222" s="153" t="s">
        <v>136</v>
      </c>
      <c r="AU222" s="153" t="s">
        <v>86</v>
      </c>
      <c r="AY222" s="14" t="s">
        <v>134</v>
      </c>
      <c r="BE222" s="154">
        <f t="shared" si="34"/>
        <v>0</v>
      </c>
      <c r="BF222" s="154">
        <f t="shared" si="35"/>
        <v>0</v>
      </c>
      <c r="BG222" s="154">
        <f t="shared" si="36"/>
        <v>0</v>
      </c>
      <c r="BH222" s="154">
        <f t="shared" si="37"/>
        <v>0</v>
      </c>
      <c r="BI222" s="154">
        <f t="shared" si="38"/>
        <v>0</v>
      </c>
      <c r="BJ222" s="14" t="s">
        <v>86</v>
      </c>
      <c r="BK222" s="155">
        <f t="shared" si="39"/>
        <v>0</v>
      </c>
      <c r="BL222" s="14" t="s">
        <v>197</v>
      </c>
      <c r="BM222" s="153" t="s">
        <v>772</v>
      </c>
    </row>
    <row r="223" spans="1:65" s="2" customFormat="1" ht="24.2" customHeight="1">
      <c r="A223" s="29"/>
      <c r="B223" s="141"/>
      <c r="C223" s="156" t="s">
        <v>773</v>
      </c>
      <c r="D223" s="156" t="s">
        <v>193</v>
      </c>
      <c r="E223" s="157" t="s">
        <v>774</v>
      </c>
      <c r="F223" s="158" t="s">
        <v>775</v>
      </c>
      <c r="G223" s="159" t="s">
        <v>139</v>
      </c>
      <c r="H223" s="160">
        <v>7</v>
      </c>
      <c r="I223" s="161"/>
      <c r="J223" s="160">
        <f t="shared" si="30"/>
        <v>0</v>
      </c>
      <c r="K223" s="162"/>
      <c r="L223" s="163"/>
      <c r="M223" s="164" t="s">
        <v>1</v>
      </c>
      <c r="N223" s="165" t="s">
        <v>43</v>
      </c>
      <c r="O223" s="55"/>
      <c r="P223" s="151">
        <f t="shared" si="31"/>
        <v>0</v>
      </c>
      <c r="Q223" s="151">
        <v>1.3500000000000001E-3</v>
      </c>
      <c r="R223" s="151">
        <f t="shared" si="32"/>
        <v>9.4500000000000001E-3</v>
      </c>
      <c r="S223" s="151">
        <v>0</v>
      </c>
      <c r="T223" s="152">
        <f t="shared" si="33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53" t="s">
        <v>263</v>
      </c>
      <c r="AT223" s="153" t="s">
        <v>193</v>
      </c>
      <c r="AU223" s="153" t="s">
        <v>86</v>
      </c>
      <c r="AY223" s="14" t="s">
        <v>134</v>
      </c>
      <c r="BE223" s="154">
        <f t="shared" si="34"/>
        <v>0</v>
      </c>
      <c r="BF223" s="154">
        <f t="shared" si="35"/>
        <v>0</v>
      </c>
      <c r="BG223" s="154">
        <f t="shared" si="36"/>
        <v>0</v>
      </c>
      <c r="BH223" s="154">
        <f t="shared" si="37"/>
        <v>0</v>
      </c>
      <c r="BI223" s="154">
        <f t="shared" si="38"/>
        <v>0</v>
      </c>
      <c r="BJ223" s="14" t="s">
        <v>86</v>
      </c>
      <c r="BK223" s="155">
        <f t="shared" si="39"/>
        <v>0</v>
      </c>
      <c r="BL223" s="14" t="s">
        <v>197</v>
      </c>
      <c r="BM223" s="153" t="s">
        <v>776</v>
      </c>
    </row>
    <row r="224" spans="1:65" s="2" customFormat="1" ht="24.2" customHeight="1">
      <c r="A224" s="29"/>
      <c r="B224" s="141"/>
      <c r="C224" s="142" t="s">
        <v>777</v>
      </c>
      <c r="D224" s="142" t="s">
        <v>136</v>
      </c>
      <c r="E224" s="143" t="s">
        <v>770</v>
      </c>
      <c r="F224" s="144" t="s">
        <v>771</v>
      </c>
      <c r="G224" s="145" t="s">
        <v>713</v>
      </c>
      <c r="H224" s="146">
        <v>2</v>
      </c>
      <c r="I224" s="147"/>
      <c r="J224" s="146">
        <f t="shared" si="30"/>
        <v>0</v>
      </c>
      <c r="K224" s="148"/>
      <c r="L224" s="30"/>
      <c r="M224" s="149" t="s">
        <v>1</v>
      </c>
      <c r="N224" s="150" t="s">
        <v>43</v>
      </c>
      <c r="O224" s="55"/>
      <c r="P224" s="151">
        <f t="shared" si="31"/>
        <v>0</v>
      </c>
      <c r="Q224" s="151">
        <v>0</v>
      </c>
      <c r="R224" s="151">
        <f t="shared" si="32"/>
        <v>0</v>
      </c>
      <c r="S224" s="151">
        <v>0</v>
      </c>
      <c r="T224" s="152">
        <f t="shared" si="33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53" t="s">
        <v>197</v>
      </c>
      <c r="AT224" s="153" t="s">
        <v>136</v>
      </c>
      <c r="AU224" s="153" t="s">
        <v>86</v>
      </c>
      <c r="AY224" s="14" t="s">
        <v>134</v>
      </c>
      <c r="BE224" s="154">
        <f t="shared" si="34"/>
        <v>0</v>
      </c>
      <c r="BF224" s="154">
        <f t="shared" si="35"/>
        <v>0</v>
      </c>
      <c r="BG224" s="154">
        <f t="shared" si="36"/>
        <v>0</v>
      </c>
      <c r="BH224" s="154">
        <f t="shared" si="37"/>
        <v>0</v>
      </c>
      <c r="BI224" s="154">
        <f t="shared" si="38"/>
        <v>0</v>
      </c>
      <c r="BJ224" s="14" t="s">
        <v>86</v>
      </c>
      <c r="BK224" s="155">
        <f t="shared" si="39"/>
        <v>0</v>
      </c>
      <c r="BL224" s="14" t="s">
        <v>197</v>
      </c>
      <c r="BM224" s="153" t="s">
        <v>778</v>
      </c>
    </row>
    <row r="225" spans="1:65" s="2" customFormat="1" ht="37.9" customHeight="1">
      <c r="A225" s="29"/>
      <c r="B225" s="141"/>
      <c r="C225" s="156" t="s">
        <v>779</v>
      </c>
      <c r="D225" s="156" t="s">
        <v>193</v>
      </c>
      <c r="E225" s="157" t="s">
        <v>780</v>
      </c>
      <c r="F225" s="158" t="s">
        <v>781</v>
      </c>
      <c r="G225" s="159" t="s">
        <v>139</v>
      </c>
      <c r="H225" s="160">
        <v>2</v>
      </c>
      <c r="I225" s="161"/>
      <c r="J225" s="160">
        <f t="shared" si="30"/>
        <v>0</v>
      </c>
      <c r="K225" s="162"/>
      <c r="L225" s="163"/>
      <c r="M225" s="164" t="s">
        <v>1</v>
      </c>
      <c r="N225" s="165" t="s">
        <v>43</v>
      </c>
      <c r="O225" s="55"/>
      <c r="P225" s="151">
        <f t="shared" si="31"/>
        <v>0</v>
      </c>
      <c r="Q225" s="151">
        <v>2E-3</v>
      </c>
      <c r="R225" s="151">
        <f t="shared" si="32"/>
        <v>4.0000000000000001E-3</v>
      </c>
      <c r="S225" s="151">
        <v>0</v>
      </c>
      <c r="T225" s="152">
        <f t="shared" si="33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53" t="s">
        <v>263</v>
      </c>
      <c r="AT225" s="153" t="s">
        <v>193</v>
      </c>
      <c r="AU225" s="153" t="s">
        <v>86</v>
      </c>
      <c r="AY225" s="14" t="s">
        <v>134</v>
      </c>
      <c r="BE225" s="154">
        <f t="shared" si="34"/>
        <v>0</v>
      </c>
      <c r="BF225" s="154">
        <f t="shared" si="35"/>
        <v>0</v>
      </c>
      <c r="BG225" s="154">
        <f t="shared" si="36"/>
        <v>0</v>
      </c>
      <c r="BH225" s="154">
        <f t="shared" si="37"/>
        <v>0</v>
      </c>
      <c r="BI225" s="154">
        <f t="shared" si="38"/>
        <v>0</v>
      </c>
      <c r="BJ225" s="14" t="s">
        <v>86</v>
      </c>
      <c r="BK225" s="155">
        <f t="shared" si="39"/>
        <v>0</v>
      </c>
      <c r="BL225" s="14" t="s">
        <v>197</v>
      </c>
      <c r="BM225" s="153" t="s">
        <v>782</v>
      </c>
    </row>
    <row r="226" spans="1:65" s="2" customFormat="1" ht="14.45" customHeight="1">
      <c r="A226" s="29"/>
      <c r="B226" s="141"/>
      <c r="C226" s="142" t="s">
        <v>783</v>
      </c>
      <c r="D226" s="142" t="s">
        <v>136</v>
      </c>
      <c r="E226" s="143" t="s">
        <v>784</v>
      </c>
      <c r="F226" s="144" t="s">
        <v>785</v>
      </c>
      <c r="G226" s="145" t="s">
        <v>713</v>
      </c>
      <c r="H226" s="146">
        <v>1</v>
      </c>
      <c r="I226" s="147"/>
      <c r="J226" s="146">
        <f t="shared" si="30"/>
        <v>0</v>
      </c>
      <c r="K226" s="148"/>
      <c r="L226" s="30"/>
      <c r="M226" s="149" t="s">
        <v>1</v>
      </c>
      <c r="N226" s="150" t="s">
        <v>43</v>
      </c>
      <c r="O226" s="55"/>
      <c r="P226" s="151">
        <f t="shared" si="31"/>
        <v>0</v>
      </c>
      <c r="Q226" s="151">
        <v>0</v>
      </c>
      <c r="R226" s="151">
        <f t="shared" si="32"/>
        <v>0</v>
      </c>
      <c r="S226" s="151">
        <v>1.7069999999999998E-2</v>
      </c>
      <c r="T226" s="152">
        <f t="shared" si="33"/>
        <v>1.7069999999999998E-2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53" t="s">
        <v>197</v>
      </c>
      <c r="AT226" s="153" t="s">
        <v>136</v>
      </c>
      <c r="AU226" s="153" t="s">
        <v>86</v>
      </c>
      <c r="AY226" s="14" t="s">
        <v>134</v>
      </c>
      <c r="BE226" s="154">
        <f t="shared" si="34"/>
        <v>0</v>
      </c>
      <c r="BF226" s="154">
        <f t="shared" si="35"/>
        <v>0</v>
      </c>
      <c r="BG226" s="154">
        <f t="shared" si="36"/>
        <v>0</v>
      </c>
      <c r="BH226" s="154">
        <f t="shared" si="37"/>
        <v>0</v>
      </c>
      <c r="BI226" s="154">
        <f t="shared" si="38"/>
        <v>0</v>
      </c>
      <c r="BJ226" s="14" t="s">
        <v>86</v>
      </c>
      <c r="BK226" s="155">
        <f t="shared" si="39"/>
        <v>0</v>
      </c>
      <c r="BL226" s="14" t="s">
        <v>197</v>
      </c>
      <c r="BM226" s="153" t="s">
        <v>786</v>
      </c>
    </row>
    <row r="227" spans="1:65" s="2" customFormat="1" ht="24.2" customHeight="1">
      <c r="A227" s="29"/>
      <c r="B227" s="141"/>
      <c r="C227" s="142" t="s">
        <v>787</v>
      </c>
      <c r="D227" s="142" t="s">
        <v>136</v>
      </c>
      <c r="E227" s="143" t="s">
        <v>788</v>
      </c>
      <c r="F227" s="144" t="s">
        <v>789</v>
      </c>
      <c r="G227" s="145" t="s">
        <v>713</v>
      </c>
      <c r="H227" s="146">
        <v>2</v>
      </c>
      <c r="I227" s="147"/>
      <c r="J227" s="146">
        <f t="shared" si="30"/>
        <v>0</v>
      </c>
      <c r="K227" s="148"/>
      <c r="L227" s="30"/>
      <c r="M227" s="149" t="s">
        <v>1</v>
      </c>
      <c r="N227" s="150" t="s">
        <v>43</v>
      </c>
      <c r="O227" s="55"/>
      <c r="P227" s="151">
        <f t="shared" si="31"/>
        <v>0</v>
      </c>
      <c r="Q227" s="151">
        <v>3.1E-4</v>
      </c>
      <c r="R227" s="151">
        <f t="shared" si="32"/>
        <v>6.2E-4</v>
      </c>
      <c r="S227" s="151">
        <v>0</v>
      </c>
      <c r="T227" s="152">
        <f t="shared" si="33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53" t="s">
        <v>197</v>
      </c>
      <c r="AT227" s="153" t="s">
        <v>136</v>
      </c>
      <c r="AU227" s="153" t="s">
        <v>86</v>
      </c>
      <c r="AY227" s="14" t="s">
        <v>134</v>
      </c>
      <c r="BE227" s="154">
        <f t="shared" si="34"/>
        <v>0</v>
      </c>
      <c r="BF227" s="154">
        <f t="shared" si="35"/>
        <v>0</v>
      </c>
      <c r="BG227" s="154">
        <f t="shared" si="36"/>
        <v>0</v>
      </c>
      <c r="BH227" s="154">
        <f t="shared" si="37"/>
        <v>0</v>
      </c>
      <c r="BI227" s="154">
        <f t="shared" si="38"/>
        <v>0</v>
      </c>
      <c r="BJ227" s="14" t="s">
        <v>86</v>
      </c>
      <c r="BK227" s="155">
        <f t="shared" si="39"/>
        <v>0</v>
      </c>
      <c r="BL227" s="14" t="s">
        <v>197</v>
      </c>
      <c r="BM227" s="153" t="s">
        <v>790</v>
      </c>
    </row>
    <row r="228" spans="1:65" s="2" customFormat="1" ht="14.45" customHeight="1">
      <c r="A228" s="29"/>
      <c r="B228" s="141"/>
      <c r="C228" s="156" t="s">
        <v>791</v>
      </c>
      <c r="D228" s="156" t="s">
        <v>193</v>
      </c>
      <c r="E228" s="157" t="s">
        <v>792</v>
      </c>
      <c r="F228" s="158" t="s">
        <v>793</v>
      </c>
      <c r="G228" s="159" t="s">
        <v>139</v>
      </c>
      <c r="H228" s="160">
        <v>2</v>
      </c>
      <c r="I228" s="161"/>
      <c r="J228" s="160">
        <f t="shared" si="30"/>
        <v>0</v>
      </c>
      <c r="K228" s="162"/>
      <c r="L228" s="163"/>
      <c r="M228" s="164" t="s">
        <v>1</v>
      </c>
      <c r="N228" s="165" t="s">
        <v>43</v>
      </c>
      <c r="O228" s="55"/>
      <c r="P228" s="151">
        <f t="shared" si="31"/>
        <v>0</v>
      </c>
      <c r="Q228" s="151">
        <v>3.6700000000000001E-3</v>
      </c>
      <c r="R228" s="151">
        <f t="shared" si="32"/>
        <v>7.3400000000000002E-3</v>
      </c>
      <c r="S228" s="151">
        <v>0</v>
      </c>
      <c r="T228" s="152">
        <f t="shared" si="33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53" t="s">
        <v>263</v>
      </c>
      <c r="AT228" s="153" t="s">
        <v>193</v>
      </c>
      <c r="AU228" s="153" t="s">
        <v>86</v>
      </c>
      <c r="AY228" s="14" t="s">
        <v>134</v>
      </c>
      <c r="BE228" s="154">
        <f t="shared" si="34"/>
        <v>0</v>
      </c>
      <c r="BF228" s="154">
        <f t="shared" si="35"/>
        <v>0</v>
      </c>
      <c r="BG228" s="154">
        <f t="shared" si="36"/>
        <v>0</v>
      </c>
      <c r="BH228" s="154">
        <f t="shared" si="37"/>
        <v>0</v>
      </c>
      <c r="BI228" s="154">
        <f t="shared" si="38"/>
        <v>0</v>
      </c>
      <c r="BJ228" s="14" t="s">
        <v>86</v>
      </c>
      <c r="BK228" s="155">
        <f t="shared" si="39"/>
        <v>0</v>
      </c>
      <c r="BL228" s="14" t="s">
        <v>197</v>
      </c>
      <c r="BM228" s="153" t="s">
        <v>794</v>
      </c>
    </row>
    <row r="229" spans="1:65" s="2" customFormat="1" ht="24.2" customHeight="1">
      <c r="A229" s="29"/>
      <c r="B229" s="141"/>
      <c r="C229" s="142" t="s">
        <v>795</v>
      </c>
      <c r="D229" s="142" t="s">
        <v>136</v>
      </c>
      <c r="E229" s="143" t="s">
        <v>796</v>
      </c>
      <c r="F229" s="144" t="s">
        <v>797</v>
      </c>
      <c r="G229" s="145" t="s">
        <v>713</v>
      </c>
      <c r="H229" s="146">
        <v>1</v>
      </c>
      <c r="I229" s="147"/>
      <c r="J229" s="146">
        <f t="shared" si="30"/>
        <v>0</v>
      </c>
      <c r="K229" s="148"/>
      <c r="L229" s="30"/>
      <c r="M229" s="149" t="s">
        <v>1</v>
      </c>
      <c r="N229" s="150" t="s">
        <v>43</v>
      </c>
      <c r="O229" s="55"/>
      <c r="P229" s="151">
        <f t="shared" si="31"/>
        <v>0</v>
      </c>
      <c r="Q229" s="151">
        <v>7.2999999999999996E-4</v>
      </c>
      <c r="R229" s="151">
        <f t="shared" si="32"/>
        <v>7.2999999999999996E-4</v>
      </c>
      <c r="S229" s="151">
        <v>0</v>
      </c>
      <c r="T229" s="152">
        <f t="shared" si="33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53" t="s">
        <v>197</v>
      </c>
      <c r="AT229" s="153" t="s">
        <v>136</v>
      </c>
      <c r="AU229" s="153" t="s">
        <v>86</v>
      </c>
      <c r="AY229" s="14" t="s">
        <v>134</v>
      </c>
      <c r="BE229" s="154">
        <f t="shared" si="34"/>
        <v>0</v>
      </c>
      <c r="BF229" s="154">
        <f t="shared" si="35"/>
        <v>0</v>
      </c>
      <c r="BG229" s="154">
        <f t="shared" si="36"/>
        <v>0</v>
      </c>
      <c r="BH229" s="154">
        <f t="shared" si="37"/>
        <v>0</v>
      </c>
      <c r="BI229" s="154">
        <f t="shared" si="38"/>
        <v>0</v>
      </c>
      <c r="BJ229" s="14" t="s">
        <v>86</v>
      </c>
      <c r="BK229" s="155">
        <f t="shared" si="39"/>
        <v>0</v>
      </c>
      <c r="BL229" s="14" t="s">
        <v>197</v>
      </c>
      <c r="BM229" s="153" t="s">
        <v>798</v>
      </c>
    </row>
    <row r="230" spans="1:65" s="2" customFormat="1" ht="24.2" customHeight="1">
      <c r="A230" s="29"/>
      <c r="B230" s="141"/>
      <c r="C230" s="156" t="s">
        <v>799</v>
      </c>
      <c r="D230" s="156" t="s">
        <v>193</v>
      </c>
      <c r="E230" s="157" t="s">
        <v>800</v>
      </c>
      <c r="F230" s="158" t="s">
        <v>801</v>
      </c>
      <c r="G230" s="159" t="s">
        <v>139</v>
      </c>
      <c r="H230" s="160">
        <v>1</v>
      </c>
      <c r="I230" s="161"/>
      <c r="J230" s="160">
        <f t="shared" si="30"/>
        <v>0</v>
      </c>
      <c r="K230" s="162"/>
      <c r="L230" s="163"/>
      <c r="M230" s="164" t="s">
        <v>1</v>
      </c>
      <c r="N230" s="165" t="s">
        <v>43</v>
      </c>
      <c r="O230" s="55"/>
      <c r="P230" s="151">
        <f t="shared" si="31"/>
        <v>0</v>
      </c>
      <c r="Q230" s="151">
        <v>1.8499999999999999E-2</v>
      </c>
      <c r="R230" s="151">
        <f t="shared" si="32"/>
        <v>1.8499999999999999E-2</v>
      </c>
      <c r="S230" s="151">
        <v>0</v>
      </c>
      <c r="T230" s="152">
        <f t="shared" si="33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53" t="s">
        <v>263</v>
      </c>
      <c r="AT230" s="153" t="s">
        <v>193</v>
      </c>
      <c r="AU230" s="153" t="s">
        <v>86</v>
      </c>
      <c r="AY230" s="14" t="s">
        <v>134</v>
      </c>
      <c r="BE230" s="154">
        <f t="shared" si="34"/>
        <v>0</v>
      </c>
      <c r="BF230" s="154">
        <f t="shared" si="35"/>
        <v>0</v>
      </c>
      <c r="BG230" s="154">
        <f t="shared" si="36"/>
        <v>0</v>
      </c>
      <c r="BH230" s="154">
        <f t="shared" si="37"/>
        <v>0</v>
      </c>
      <c r="BI230" s="154">
        <f t="shared" si="38"/>
        <v>0</v>
      </c>
      <c r="BJ230" s="14" t="s">
        <v>86</v>
      </c>
      <c r="BK230" s="155">
        <f t="shared" si="39"/>
        <v>0</v>
      </c>
      <c r="BL230" s="14" t="s">
        <v>197</v>
      </c>
      <c r="BM230" s="153" t="s">
        <v>802</v>
      </c>
    </row>
    <row r="231" spans="1:65" s="2" customFormat="1" ht="14.45" customHeight="1">
      <c r="A231" s="29"/>
      <c r="B231" s="141"/>
      <c r="C231" s="142" t="s">
        <v>803</v>
      </c>
      <c r="D231" s="142" t="s">
        <v>136</v>
      </c>
      <c r="E231" s="143" t="s">
        <v>804</v>
      </c>
      <c r="F231" s="144" t="s">
        <v>805</v>
      </c>
      <c r="G231" s="145" t="s">
        <v>713</v>
      </c>
      <c r="H231" s="146">
        <v>33</v>
      </c>
      <c r="I231" s="147"/>
      <c r="J231" s="146">
        <f t="shared" si="30"/>
        <v>0</v>
      </c>
      <c r="K231" s="148"/>
      <c r="L231" s="30"/>
      <c r="M231" s="149" t="s">
        <v>1</v>
      </c>
      <c r="N231" s="150" t="s">
        <v>43</v>
      </c>
      <c r="O231" s="55"/>
      <c r="P231" s="151">
        <f t="shared" si="31"/>
        <v>0</v>
      </c>
      <c r="Q231" s="151">
        <v>8.0000000000000007E-5</v>
      </c>
      <c r="R231" s="151">
        <f t="shared" si="32"/>
        <v>2.6400000000000004E-3</v>
      </c>
      <c r="S231" s="151">
        <v>0</v>
      </c>
      <c r="T231" s="152">
        <f t="shared" si="33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53" t="s">
        <v>197</v>
      </c>
      <c r="AT231" s="153" t="s">
        <v>136</v>
      </c>
      <c r="AU231" s="153" t="s">
        <v>86</v>
      </c>
      <c r="AY231" s="14" t="s">
        <v>134</v>
      </c>
      <c r="BE231" s="154">
        <f t="shared" si="34"/>
        <v>0</v>
      </c>
      <c r="BF231" s="154">
        <f t="shared" si="35"/>
        <v>0</v>
      </c>
      <c r="BG231" s="154">
        <f t="shared" si="36"/>
        <v>0</v>
      </c>
      <c r="BH231" s="154">
        <f t="shared" si="37"/>
        <v>0</v>
      </c>
      <c r="BI231" s="154">
        <f t="shared" si="38"/>
        <v>0</v>
      </c>
      <c r="BJ231" s="14" t="s">
        <v>86</v>
      </c>
      <c r="BK231" s="155">
        <f t="shared" si="39"/>
        <v>0</v>
      </c>
      <c r="BL231" s="14" t="s">
        <v>197</v>
      </c>
      <c r="BM231" s="153" t="s">
        <v>806</v>
      </c>
    </row>
    <row r="232" spans="1:65" s="2" customFormat="1" ht="14.45" customHeight="1">
      <c r="A232" s="29"/>
      <c r="B232" s="141"/>
      <c r="C232" s="156" t="s">
        <v>807</v>
      </c>
      <c r="D232" s="156" t="s">
        <v>193</v>
      </c>
      <c r="E232" s="157" t="s">
        <v>808</v>
      </c>
      <c r="F232" s="158" t="s">
        <v>809</v>
      </c>
      <c r="G232" s="159" t="s">
        <v>139</v>
      </c>
      <c r="H232" s="160">
        <v>33</v>
      </c>
      <c r="I232" s="161"/>
      <c r="J232" s="160">
        <f t="shared" si="30"/>
        <v>0</v>
      </c>
      <c r="K232" s="162"/>
      <c r="L232" s="163"/>
      <c r="M232" s="164" t="s">
        <v>1</v>
      </c>
      <c r="N232" s="165" t="s">
        <v>43</v>
      </c>
      <c r="O232" s="55"/>
      <c r="P232" s="151">
        <f t="shared" si="31"/>
        <v>0</v>
      </c>
      <c r="Q232" s="151">
        <v>2.7E-4</v>
      </c>
      <c r="R232" s="151">
        <f t="shared" si="32"/>
        <v>8.9099999999999995E-3</v>
      </c>
      <c r="S232" s="151">
        <v>0</v>
      </c>
      <c r="T232" s="152">
        <f t="shared" si="33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53" t="s">
        <v>263</v>
      </c>
      <c r="AT232" s="153" t="s">
        <v>193</v>
      </c>
      <c r="AU232" s="153" t="s">
        <v>86</v>
      </c>
      <c r="AY232" s="14" t="s">
        <v>134</v>
      </c>
      <c r="BE232" s="154">
        <f t="shared" si="34"/>
        <v>0</v>
      </c>
      <c r="BF232" s="154">
        <f t="shared" si="35"/>
        <v>0</v>
      </c>
      <c r="BG232" s="154">
        <f t="shared" si="36"/>
        <v>0</v>
      </c>
      <c r="BH232" s="154">
        <f t="shared" si="37"/>
        <v>0</v>
      </c>
      <c r="BI232" s="154">
        <f t="shared" si="38"/>
        <v>0</v>
      </c>
      <c r="BJ232" s="14" t="s">
        <v>86</v>
      </c>
      <c r="BK232" s="155">
        <f t="shared" si="39"/>
        <v>0</v>
      </c>
      <c r="BL232" s="14" t="s">
        <v>197</v>
      </c>
      <c r="BM232" s="153" t="s">
        <v>810</v>
      </c>
    </row>
    <row r="233" spans="1:65" s="2" customFormat="1" ht="14.45" customHeight="1">
      <c r="A233" s="29"/>
      <c r="B233" s="141"/>
      <c r="C233" s="142" t="s">
        <v>296</v>
      </c>
      <c r="D233" s="142" t="s">
        <v>136</v>
      </c>
      <c r="E233" s="143" t="s">
        <v>811</v>
      </c>
      <c r="F233" s="144" t="s">
        <v>812</v>
      </c>
      <c r="G233" s="145" t="s">
        <v>713</v>
      </c>
      <c r="H233" s="146">
        <v>8</v>
      </c>
      <c r="I233" s="147"/>
      <c r="J233" s="146">
        <f t="shared" si="30"/>
        <v>0</v>
      </c>
      <c r="K233" s="148"/>
      <c r="L233" s="30"/>
      <c r="M233" s="149" t="s">
        <v>1</v>
      </c>
      <c r="N233" s="150" t="s">
        <v>43</v>
      </c>
      <c r="O233" s="55"/>
      <c r="P233" s="151">
        <f t="shared" si="31"/>
        <v>0</v>
      </c>
      <c r="Q233" s="151">
        <v>0</v>
      </c>
      <c r="R233" s="151">
        <f t="shared" si="32"/>
        <v>0</v>
      </c>
      <c r="S233" s="151">
        <v>2.5999999999999999E-3</v>
      </c>
      <c r="T233" s="152">
        <f t="shared" si="33"/>
        <v>2.0799999999999999E-2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53" t="s">
        <v>197</v>
      </c>
      <c r="AT233" s="153" t="s">
        <v>136</v>
      </c>
      <c r="AU233" s="153" t="s">
        <v>86</v>
      </c>
      <c r="AY233" s="14" t="s">
        <v>134</v>
      </c>
      <c r="BE233" s="154">
        <f t="shared" si="34"/>
        <v>0</v>
      </c>
      <c r="BF233" s="154">
        <f t="shared" si="35"/>
        <v>0</v>
      </c>
      <c r="BG233" s="154">
        <f t="shared" si="36"/>
        <v>0</v>
      </c>
      <c r="BH233" s="154">
        <f t="shared" si="37"/>
        <v>0</v>
      </c>
      <c r="BI233" s="154">
        <f t="shared" si="38"/>
        <v>0</v>
      </c>
      <c r="BJ233" s="14" t="s">
        <v>86</v>
      </c>
      <c r="BK233" s="155">
        <f t="shared" si="39"/>
        <v>0</v>
      </c>
      <c r="BL233" s="14" t="s">
        <v>197</v>
      </c>
      <c r="BM233" s="153" t="s">
        <v>813</v>
      </c>
    </row>
    <row r="234" spans="1:65" s="2" customFormat="1" ht="14.45" customHeight="1">
      <c r="A234" s="29"/>
      <c r="B234" s="141"/>
      <c r="C234" s="142" t="s">
        <v>814</v>
      </c>
      <c r="D234" s="142" t="s">
        <v>136</v>
      </c>
      <c r="E234" s="143" t="s">
        <v>815</v>
      </c>
      <c r="F234" s="144" t="s">
        <v>816</v>
      </c>
      <c r="G234" s="145" t="s">
        <v>139</v>
      </c>
      <c r="H234" s="146">
        <v>2</v>
      </c>
      <c r="I234" s="147"/>
      <c r="J234" s="146">
        <f t="shared" si="30"/>
        <v>0</v>
      </c>
      <c r="K234" s="148"/>
      <c r="L234" s="30"/>
      <c r="M234" s="149" t="s">
        <v>1</v>
      </c>
      <c r="N234" s="150" t="s">
        <v>43</v>
      </c>
      <c r="O234" s="55"/>
      <c r="P234" s="151">
        <f t="shared" si="31"/>
        <v>0</v>
      </c>
      <c r="Q234" s="151">
        <v>4.1999999999999996E-6</v>
      </c>
      <c r="R234" s="151">
        <f t="shared" si="32"/>
        <v>8.3999999999999992E-6</v>
      </c>
      <c r="S234" s="151">
        <v>0</v>
      </c>
      <c r="T234" s="152">
        <f t="shared" si="33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53" t="s">
        <v>197</v>
      </c>
      <c r="AT234" s="153" t="s">
        <v>136</v>
      </c>
      <c r="AU234" s="153" t="s">
        <v>86</v>
      </c>
      <c r="AY234" s="14" t="s">
        <v>134</v>
      </c>
      <c r="BE234" s="154">
        <f t="shared" si="34"/>
        <v>0</v>
      </c>
      <c r="BF234" s="154">
        <f t="shared" si="35"/>
        <v>0</v>
      </c>
      <c r="BG234" s="154">
        <f t="shared" si="36"/>
        <v>0</v>
      </c>
      <c r="BH234" s="154">
        <f t="shared" si="37"/>
        <v>0</v>
      </c>
      <c r="BI234" s="154">
        <f t="shared" si="38"/>
        <v>0</v>
      </c>
      <c r="BJ234" s="14" t="s">
        <v>86</v>
      </c>
      <c r="BK234" s="155">
        <f t="shared" si="39"/>
        <v>0</v>
      </c>
      <c r="BL234" s="14" t="s">
        <v>197</v>
      </c>
      <c r="BM234" s="153" t="s">
        <v>817</v>
      </c>
    </row>
    <row r="235" spans="1:65" s="2" customFormat="1" ht="14.45" customHeight="1">
      <c r="A235" s="29"/>
      <c r="B235" s="141"/>
      <c r="C235" s="156" t="s">
        <v>818</v>
      </c>
      <c r="D235" s="156" t="s">
        <v>193</v>
      </c>
      <c r="E235" s="157" t="s">
        <v>819</v>
      </c>
      <c r="F235" s="158" t="s">
        <v>820</v>
      </c>
      <c r="G235" s="159" t="s">
        <v>139</v>
      </c>
      <c r="H235" s="160">
        <v>2</v>
      </c>
      <c r="I235" s="161"/>
      <c r="J235" s="160">
        <f t="shared" si="30"/>
        <v>0</v>
      </c>
      <c r="K235" s="162"/>
      <c r="L235" s="163"/>
      <c r="M235" s="164" t="s">
        <v>1</v>
      </c>
      <c r="N235" s="165" t="s">
        <v>43</v>
      </c>
      <c r="O235" s="55"/>
      <c r="P235" s="151">
        <f t="shared" si="31"/>
        <v>0</v>
      </c>
      <c r="Q235" s="151">
        <v>1.49E-3</v>
      </c>
      <c r="R235" s="151">
        <f t="shared" si="32"/>
        <v>2.98E-3</v>
      </c>
      <c r="S235" s="151">
        <v>0</v>
      </c>
      <c r="T235" s="152">
        <f t="shared" si="33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53" t="s">
        <v>263</v>
      </c>
      <c r="AT235" s="153" t="s">
        <v>193</v>
      </c>
      <c r="AU235" s="153" t="s">
        <v>86</v>
      </c>
      <c r="AY235" s="14" t="s">
        <v>134</v>
      </c>
      <c r="BE235" s="154">
        <f t="shared" si="34"/>
        <v>0</v>
      </c>
      <c r="BF235" s="154">
        <f t="shared" si="35"/>
        <v>0</v>
      </c>
      <c r="BG235" s="154">
        <f t="shared" si="36"/>
        <v>0</v>
      </c>
      <c r="BH235" s="154">
        <f t="shared" si="37"/>
        <v>0</v>
      </c>
      <c r="BI235" s="154">
        <f t="shared" si="38"/>
        <v>0</v>
      </c>
      <c r="BJ235" s="14" t="s">
        <v>86</v>
      </c>
      <c r="BK235" s="155">
        <f t="shared" si="39"/>
        <v>0</v>
      </c>
      <c r="BL235" s="14" t="s">
        <v>197</v>
      </c>
      <c r="BM235" s="153" t="s">
        <v>821</v>
      </c>
    </row>
    <row r="236" spans="1:65" s="2" customFormat="1" ht="14.45" customHeight="1">
      <c r="A236" s="29"/>
      <c r="B236" s="141"/>
      <c r="C236" s="142" t="s">
        <v>822</v>
      </c>
      <c r="D236" s="142" t="s">
        <v>136</v>
      </c>
      <c r="E236" s="143" t="s">
        <v>823</v>
      </c>
      <c r="F236" s="144" t="s">
        <v>824</v>
      </c>
      <c r="G236" s="145" t="s">
        <v>139</v>
      </c>
      <c r="H236" s="146">
        <v>1</v>
      </c>
      <c r="I236" s="147"/>
      <c r="J236" s="146">
        <f t="shared" si="30"/>
        <v>0</v>
      </c>
      <c r="K236" s="148"/>
      <c r="L236" s="30"/>
      <c r="M236" s="149" t="s">
        <v>1</v>
      </c>
      <c r="N236" s="150" t="s">
        <v>43</v>
      </c>
      <c r="O236" s="55"/>
      <c r="P236" s="151">
        <f t="shared" si="31"/>
        <v>0</v>
      </c>
      <c r="Q236" s="151">
        <v>0</v>
      </c>
      <c r="R236" s="151">
        <f t="shared" si="32"/>
        <v>0</v>
      </c>
      <c r="S236" s="151">
        <v>0</v>
      </c>
      <c r="T236" s="152">
        <f t="shared" si="33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53" t="s">
        <v>197</v>
      </c>
      <c r="AT236" s="153" t="s">
        <v>136</v>
      </c>
      <c r="AU236" s="153" t="s">
        <v>86</v>
      </c>
      <c r="AY236" s="14" t="s">
        <v>134</v>
      </c>
      <c r="BE236" s="154">
        <f t="shared" si="34"/>
        <v>0</v>
      </c>
      <c r="BF236" s="154">
        <f t="shared" si="35"/>
        <v>0</v>
      </c>
      <c r="BG236" s="154">
        <f t="shared" si="36"/>
        <v>0</v>
      </c>
      <c r="BH236" s="154">
        <f t="shared" si="37"/>
        <v>0</v>
      </c>
      <c r="BI236" s="154">
        <f t="shared" si="38"/>
        <v>0</v>
      </c>
      <c r="BJ236" s="14" t="s">
        <v>86</v>
      </c>
      <c r="BK236" s="155">
        <f t="shared" si="39"/>
        <v>0</v>
      </c>
      <c r="BL236" s="14" t="s">
        <v>197</v>
      </c>
      <c r="BM236" s="153" t="s">
        <v>825</v>
      </c>
    </row>
    <row r="237" spans="1:65" s="2" customFormat="1" ht="14.45" customHeight="1">
      <c r="A237" s="29"/>
      <c r="B237" s="141"/>
      <c r="C237" s="156" t="s">
        <v>826</v>
      </c>
      <c r="D237" s="156" t="s">
        <v>193</v>
      </c>
      <c r="E237" s="157" t="s">
        <v>827</v>
      </c>
      <c r="F237" s="158" t="s">
        <v>828</v>
      </c>
      <c r="G237" s="159" t="s">
        <v>139</v>
      </c>
      <c r="H237" s="160">
        <v>1</v>
      </c>
      <c r="I237" s="161"/>
      <c r="J237" s="160">
        <f t="shared" si="30"/>
        <v>0</v>
      </c>
      <c r="K237" s="162"/>
      <c r="L237" s="163"/>
      <c r="M237" s="164" t="s">
        <v>1</v>
      </c>
      <c r="N237" s="165" t="s">
        <v>43</v>
      </c>
      <c r="O237" s="55"/>
      <c r="P237" s="151">
        <f t="shared" si="31"/>
        <v>0</v>
      </c>
      <c r="Q237" s="151">
        <v>1.49E-3</v>
      </c>
      <c r="R237" s="151">
        <f t="shared" si="32"/>
        <v>1.49E-3</v>
      </c>
      <c r="S237" s="151">
        <v>0</v>
      </c>
      <c r="T237" s="152">
        <f t="shared" si="33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53" t="s">
        <v>263</v>
      </c>
      <c r="AT237" s="153" t="s">
        <v>193</v>
      </c>
      <c r="AU237" s="153" t="s">
        <v>86</v>
      </c>
      <c r="AY237" s="14" t="s">
        <v>134</v>
      </c>
      <c r="BE237" s="154">
        <f t="shared" si="34"/>
        <v>0</v>
      </c>
      <c r="BF237" s="154">
        <f t="shared" si="35"/>
        <v>0</v>
      </c>
      <c r="BG237" s="154">
        <f t="shared" si="36"/>
        <v>0</v>
      </c>
      <c r="BH237" s="154">
        <f t="shared" si="37"/>
        <v>0</v>
      </c>
      <c r="BI237" s="154">
        <f t="shared" si="38"/>
        <v>0</v>
      </c>
      <c r="BJ237" s="14" t="s">
        <v>86</v>
      </c>
      <c r="BK237" s="155">
        <f t="shared" si="39"/>
        <v>0</v>
      </c>
      <c r="BL237" s="14" t="s">
        <v>197</v>
      </c>
      <c r="BM237" s="153" t="s">
        <v>829</v>
      </c>
    </row>
    <row r="238" spans="1:65" s="2" customFormat="1" ht="24.2" customHeight="1">
      <c r="A238" s="29"/>
      <c r="B238" s="141"/>
      <c r="C238" s="142" t="s">
        <v>830</v>
      </c>
      <c r="D238" s="142" t="s">
        <v>136</v>
      </c>
      <c r="E238" s="143" t="s">
        <v>831</v>
      </c>
      <c r="F238" s="144" t="s">
        <v>832</v>
      </c>
      <c r="G238" s="145" t="s">
        <v>139</v>
      </c>
      <c r="H238" s="146">
        <v>10</v>
      </c>
      <c r="I238" s="147"/>
      <c r="J238" s="146">
        <f t="shared" si="30"/>
        <v>0</v>
      </c>
      <c r="K238" s="148"/>
      <c r="L238" s="30"/>
      <c r="M238" s="149" t="s">
        <v>1</v>
      </c>
      <c r="N238" s="150" t="s">
        <v>43</v>
      </c>
      <c r="O238" s="55"/>
      <c r="P238" s="151">
        <f t="shared" si="31"/>
        <v>0</v>
      </c>
      <c r="Q238" s="151">
        <v>1E-4</v>
      </c>
      <c r="R238" s="151">
        <f t="shared" si="32"/>
        <v>1E-3</v>
      </c>
      <c r="S238" s="151">
        <v>0</v>
      </c>
      <c r="T238" s="152">
        <f t="shared" si="33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53" t="s">
        <v>197</v>
      </c>
      <c r="AT238" s="153" t="s">
        <v>136</v>
      </c>
      <c r="AU238" s="153" t="s">
        <v>86</v>
      </c>
      <c r="AY238" s="14" t="s">
        <v>134</v>
      </c>
      <c r="BE238" s="154">
        <f t="shared" si="34"/>
        <v>0</v>
      </c>
      <c r="BF238" s="154">
        <f t="shared" si="35"/>
        <v>0</v>
      </c>
      <c r="BG238" s="154">
        <f t="shared" si="36"/>
        <v>0</v>
      </c>
      <c r="BH238" s="154">
        <f t="shared" si="37"/>
        <v>0</v>
      </c>
      <c r="BI238" s="154">
        <f t="shared" si="38"/>
        <v>0</v>
      </c>
      <c r="BJ238" s="14" t="s">
        <v>86</v>
      </c>
      <c r="BK238" s="155">
        <f t="shared" si="39"/>
        <v>0</v>
      </c>
      <c r="BL238" s="14" t="s">
        <v>197</v>
      </c>
      <c r="BM238" s="153" t="s">
        <v>833</v>
      </c>
    </row>
    <row r="239" spans="1:65" s="2" customFormat="1" ht="14.45" customHeight="1">
      <c r="A239" s="29"/>
      <c r="B239" s="141"/>
      <c r="C239" s="156" t="s">
        <v>834</v>
      </c>
      <c r="D239" s="156" t="s">
        <v>193</v>
      </c>
      <c r="E239" s="157" t="s">
        <v>835</v>
      </c>
      <c r="F239" s="158" t="s">
        <v>836</v>
      </c>
      <c r="G239" s="159" t="s">
        <v>139</v>
      </c>
      <c r="H239" s="160">
        <v>10</v>
      </c>
      <c r="I239" s="161"/>
      <c r="J239" s="160">
        <f t="shared" si="30"/>
        <v>0</v>
      </c>
      <c r="K239" s="162"/>
      <c r="L239" s="163"/>
      <c r="M239" s="164" t="s">
        <v>1</v>
      </c>
      <c r="N239" s="165" t="s">
        <v>43</v>
      </c>
      <c r="O239" s="55"/>
      <c r="P239" s="151">
        <f t="shared" si="31"/>
        <v>0</v>
      </c>
      <c r="Q239" s="151">
        <v>2.9810000000000001E-3</v>
      </c>
      <c r="R239" s="151">
        <f t="shared" si="32"/>
        <v>2.9810000000000003E-2</v>
      </c>
      <c r="S239" s="151">
        <v>0</v>
      </c>
      <c r="T239" s="152">
        <f t="shared" si="33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53" t="s">
        <v>263</v>
      </c>
      <c r="AT239" s="153" t="s">
        <v>193</v>
      </c>
      <c r="AU239" s="153" t="s">
        <v>86</v>
      </c>
      <c r="AY239" s="14" t="s">
        <v>134</v>
      </c>
      <c r="BE239" s="154">
        <f t="shared" si="34"/>
        <v>0</v>
      </c>
      <c r="BF239" s="154">
        <f t="shared" si="35"/>
        <v>0</v>
      </c>
      <c r="BG239" s="154">
        <f t="shared" si="36"/>
        <v>0</v>
      </c>
      <c r="BH239" s="154">
        <f t="shared" si="37"/>
        <v>0</v>
      </c>
      <c r="BI239" s="154">
        <f t="shared" si="38"/>
        <v>0</v>
      </c>
      <c r="BJ239" s="14" t="s">
        <v>86</v>
      </c>
      <c r="BK239" s="155">
        <f t="shared" si="39"/>
        <v>0</v>
      </c>
      <c r="BL239" s="14" t="s">
        <v>197</v>
      </c>
      <c r="BM239" s="153" t="s">
        <v>837</v>
      </c>
    </row>
    <row r="240" spans="1:65" s="2" customFormat="1" ht="14.45" customHeight="1">
      <c r="A240" s="29"/>
      <c r="B240" s="141"/>
      <c r="C240" s="142" t="s">
        <v>838</v>
      </c>
      <c r="D240" s="142" t="s">
        <v>136</v>
      </c>
      <c r="E240" s="143" t="s">
        <v>839</v>
      </c>
      <c r="F240" s="144" t="s">
        <v>840</v>
      </c>
      <c r="G240" s="145" t="s">
        <v>139</v>
      </c>
      <c r="H240" s="146">
        <v>1</v>
      </c>
      <c r="I240" s="147"/>
      <c r="J240" s="146">
        <f t="shared" si="30"/>
        <v>0</v>
      </c>
      <c r="K240" s="148"/>
      <c r="L240" s="30"/>
      <c r="M240" s="149" t="s">
        <v>1</v>
      </c>
      <c r="N240" s="150" t="s">
        <v>43</v>
      </c>
      <c r="O240" s="55"/>
      <c r="P240" s="151">
        <f t="shared" si="31"/>
        <v>0</v>
      </c>
      <c r="Q240" s="151">
        <v>1.2E-4</v>
      </c>
      <c r="R240" s="151">
        <f t="shared" si="32"/>
        <v>1.2E-4</v>
      </c>
      <c r="S240" s="151">
        <v>0</v>
      </c>
      <c r="T240" s="152">
        <f t="shared" si="33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53" t="s">
        <v>197</v>
      </c>
      <c r="AT240" s="153" t="s">
        <v>136</v>
      </c>
      <c r="AU240" s="153" t="s">
        <v>86</v>
      </c>
      <c r="AY240" s="14" t="s">
        <v>134</v>
      </c>
      <c r="BE240" s="154">
        <f t="shared" si="34"/>
        <v>0</v>
      </c>
      <c r="BF240" s="154">
        <f t="shared" si="35"/>
        <v>0</v>
      </c>
      <c r="BG240" s="154">
        <f t="shared" si="36"/>
        <v>0</v>
      </c>
      <c r="BH240" s="154">
        <f t="shared" si="37"/>
        <v>0</v>
      </c>
      <c r="BI240" s="154">
        <f t="shared" si="38"/>
        <v>0</v>
      </c>
      <c r="BJ240" s="14" t="s">
        <v>86</v>
      </c>
      <c r="BK240" s="155">
        <f t="shared" si="39"/>
        <v>0</v>
      </c>
      <c r="BL240" s="14" t="s">
        <v>197</v>
      </c>
      <c r="BM240" s="153" t="s">
        <v>841</v>
      </c>
    </row>
    <row r="241" spans="1:65" s="2" customFormat="1" ht="14.45" customHeight="1">
      <c r="A241" s="29"/>
      <c r="B241" s="141"/>
      <c r="C241" s="156" t="s">
        <v>842</v>
      </c>
      <c r="D241" s="156" t="s">
        <v>193</v>
      </c>
      <c r="E241" s="157" t="s">
        <v>843</v>
      </c>
      <c r="F241" s="158" t="s">
        <v>844</v>
      </c>
      <c r="G241" s="159" t="s">
        <v>139</v>
      </c>
      <c r="H241" s="160">
        <v>1</v>
      </c>
      <c r="I241" s="161"/>
      <c r="J241" s="160">
        <f t="shared" si="30"/>
        <v>0</v>
      </c>
      <c r="K241" s="162"/>
      <c r="L241" s="163"/>
      <c r="M241" s="164" t="s">
        <v>1</v>
      </c>
      <c r="N241" s="165" t="s">
        <v>43</v>
      </c>
      <c r="O241" s="55"/>
      <c r="P241" s="151">
        <f t="shared" si="31"/>
        <v>0</v>
      </c>
      <c r="Q241" s="151">
        <v>3.0699999999999998E-3</v>
      </c>
      <c r="R241" s="151">
        <f t="shared" si="32"/>
        <v>3.0699999999999998E-3</v>
      </c>
      <c r="S241" s="151">
        <v>0</v>
      </c>
      <c r="T241" s="152">
        <f t="shared" si="33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53" t="s">
        <v>263</v>
      </c>
      <c r="AT241" s="153" t="s">
        <v>193</v>
      </c>
      <c r="AU241" s="153" t="s">
        <v>86</v>
      </c>
      <c r="AY241" s="14" t="s">
        <v>134</v>
      </c>
      <c r="BE241" s="154">
        <f t="shared" si="34"/>
        <v>0</v>
      </c>
      <c r="BF241" s="154">
        <f t="shared" si="35"/>
        <v>0</v>
      </c>
      <c r="BG241" s="154">
        <f t="shared" si="36"/>
        <v>0</v>
      </c>
      <c r="BH241" s="154">
        <f t="shared" si="37"/>
        <v>0</v>
      </c>
      <c r="BI241" s="154">
        <f t="shared" si="38"/>
        <v>0</v>
      </c>
      <c r="BJ241" s="14" t="s">
        <v>86</v>
      </c>
      <c r="BK241" s="155">
        <f t="shared" si="39"/>
        <v>0</v>
      </c>
      <c r="BL241" s="14" t="s">
        <v>197</v>
      </c>
      <c r="BM241" s="153" t="s">
        <v>845</v>
      </c>
    </row>
    <row r="242" spans="1:65" s="2" customFormat="1" ht="37.9" customHeight="1">
      <c r="A242" s="29"/>
      <c r="B242" s="141"/>
      <c r="C242" s="142" t="s">
        <v>846</v>
      </c>
      <c r="D242" s="142" t="s">
        <v>136</v>
      </c>
      <c r="E242" s="143" t="s">
        <v>847</v>
      </c>
      <c r="F242" s="144" t="s">
        <v>848</v>
      </c>
      <c r="G242" s="145" t="s">
        <v>139</v>
      </c>
      <c r="H242" s="146">
        <v>8</v>
      </c>
      <c r="I242" s="147"/>
      <c r="J242" s="146">
        <f t="shared" si="30"/>
        <v>0</v>
      </c>
      <c r="K242" s="148"/>
      <c r="L242" s="30"/>
      <c r="M242" s="149" t="s">
        <v>1</v>
      </c>
      <c r="N242" s="150" t="s">
        <v>43</v>
      </c>
      <c r="O242" s="55"/>
      <c r="P242" s="151">
        <f t="shared" si="31"/>
        <v>0</v>
      </c>
      <c r="Q242" s="151">
        <v>0</v>
      </c>
      <c r="R242" s="151">
        <f t="shared" si="32"/>
        <v>0</v>
      </c>
      <c r="S242" s="151">
        <v>8.4999999999999995E-4</v>
      </c>
      <c r="T242" s="152">
        <f t="shared" si="33"/>
        <v>6.7999999999999996E-3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53" t="s">
        <v>197</v>
      </c>
      <c r="AT242" s="153" t="s">
        <v>136</v>
      </c>
      <c r="AU242" s="153" t="s">
        <v>86</v>
      </c>
      <c r="AY242" s="14" t="s">
        <v>134</v>
      </c>
      <c r="BE242" s="154">
        <f t="shared" si="34"/>
        <v>0</v>
      </c>
      <c r="BF242" s="154">
        <f t="shared" si="35"/>
        <v>0</v>
      </c>
      <c r="BG242" s="154">
        <f t="shared" si="36"/>
        <v>0</v>
      </c>
      <c r="BH242" s="154">
        <f t="shared" si="37"/>
        <v>0</v>
      </c>
      <c r="BI242" s="154">
        <f t="shared" si="38"/>
        <v>0</v>
      </c>
      <c r="BJ242" s="14" t="s">
        <v>86</v>
      </c>
      <c r="BK242" s="155">
        <f t="shared" si="39"/>
        <v>0</v>
      </c>
      <c r="BL242" s="14" t="s">
        <v>197</v>
      </c>
      <c r="BM242" s="153" t="s">
        <v>849</v>
      </c>
    </row>
    <row r="243" spans="1:65" s="2" customFormat="1" ht="24.2" customHeight="1">
      <c r="A243" s="29"/>
      <c r="B243" s="141"/>
      <c r="C243" s="142" t="s">
        <v>850</v>
      </c>
      <c r="D243" s="142" t="s">
        <v>136</v>
      </c>
      <c r="E243" s="143" t="s">
        <v>851</v>
      </c>
      <c r="F243" s="144" t="s">
        <v>852</v>
      </c>
      <c r="G243" s="145" t="s">
        <v>139</v>
      </c>
      <c r="H243" s="146">
        <v>15</v>
      </c>
      <c r="I243" s="147"/>
      <c r="J243" s="146">
        <f t="shared" si="30"/>
        <v>0</v>
      </c>
      <c r="K243" s="148"/>
      <c r="L243" s="30"/>
      <c r="M243" s="149" t="s">
        <v>1</v>
      </c>
      <c r="N243" s="150" t="s">
        <v>43</v>
      </c>
      <c r="O243" s="55"/>
      <c r="P243" s="151">
        <f t="shared" si="31"/>
        <v>0</v>
      </c>
      <c r="Q243" s="151">
        <v>0</v>
      </c>
      <c r="R243" s="151">
        <f t="shared" si="32"/>
        <v>0</v>
      </c>
      <c r="S243" s="151">
        <v>0</v>
      </c>
      <c r="T243" s="152">
        <f t="shared" si="33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53" t="s">
        <v>197</v>
      </c>
      <c r="AT243" s="153" t="s">
        <v>136</v>
      </c>
      <c r="AU243" s="153" t="s">
        <v>86</v>
      </c>
      <c r="AY243" s="14" t="s">
        <v>134</v>
      </c>
      <c r="BE243" s="154">
        <f t="shared" si="34"/>
        <v>0</v>
      </c>
      <c r="BF243" s="154">
        <f t="shared" si="35"/>
        <v>0</v>
      </c>
      <c r="BG243" s="154">
        <f t="shared" si="36"/>
        <v>0</v>
      </c>
      <c r="BH243" s="154">
        <f t="shared" si="37"/>
        <v>0</v>
      </c>
      <c r="BI243" s="154">
        <f t="shared" si="38"/>
        <v>0</v>
      </c>
      <c r="BJ243" s="14" t="s">
        <v>86</v>
      </c>
      <c r="BK243" s="155">
        <f t="shared" si="39"/>
        <v>0</v>
      </c>
      <c r="BL243" s="14" t="s">
        <v>197</v>
      </c>
      <c r="BM243" s="153" t="s">
        <v>853</v>
      </c>
    </row>
    <row r="244" spans="1:65" s="2" customFormat="1" ht="14.45" customHeight="1">
      <c r="A244" s="29"/>
      <c r="B244" s="141"/>
      <c r="C244" s="156" t="s">
        <v>854</v>
      </c>
      <c r="D244" s="156" t="s">
        <v>193</v>
      </c>
      <c r="E244" s="157" t="s">
        <v>855</v>
      </c>
      <c r="F244" s="158" t="s">
        <v>856</v>
      </c>
      <c r="G244" s="159" t="s">
        <v>139</v>
      </c>
      <c r="H244" s="160">
        <v>15</v>
      </c>
      <c r="I244" s="161"/>
      <c r="J244" s="160">
        <f t="shared" si="30"/>
        <v>0</v>
      </c>
      <c r="K244" s="162"/>
      <c r="L244" s="163"/>
      <c r="M244" s="164" t="s">
        <v>1</v>
      </c>
      <c r="N244" s="165" t="s">
        <v>43</v>
      </c>
      <c r="O244" s="55"/>
      <c r="P244" s="151">
        <f t="shared" si="31"/>
        <v>0</v>
      </c>
      <c r="Q244" s="151">
        <v>2.9999999999999997E-4</v>
      </c>
      <c r="R244" s="151">
        <f t="shared" si="32"/>
        <v>4.4999999999999997E-3</v>
      </c>
      <c r="S244" s="151">
        <v>0</v>
      </c>
      <c r="T244" s="152">
        <f t="shared" si="33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53" t="s">
        <v>263</v>
      </c>
      <c r="AT244" s="153" t="s">
        <v>193</v>
      </c>
      <c r="AU244" s="153" t="s">
        <v>86</v>
      </c>
      <c r="AY244" s="14" t="s">
        <v>134</v>
      </c>
      <c r="BE244" s="154">
        <f t="shared" si="34"/>
        <v>0</v>
      </c>
      <c r="BF244" s="154">
        <f t="shared" si="35"/>
        <v>0</v>
      </c>
      <c r="BG244" s="154">
        <f t="shared" si="36"/>
        <v>0</v>
      </c>
      <c r="BH244" s="154">
        <f t="shared" si="37"/>
        <v>0</v>
      </c>
      <c r="BI244" s="154">
        <f t="shared" si="38"/>
        <v>0</v>
      </c>
      <c r="BJ244" s="14" t="s">
        <v>86</v>
      </c>
      <c r="BK244" s="155">
        <f t="shared" si="39"/>
        <v>0</v>
      </c>
      <c r="BL244" s="14" t="s">
        <v>197</v>
      </c>
      <c r="BM244" s="153" t="s">
        <v>857</v>
      </c>
    </row>
    <row r="245" spans="1:65" s="2" customFormat="1" ht="14.45" customHeight="1">
      <c r="A245" s="29"/>
      <c r="B245" s="141"/>
      <c r="C245" s="142" t="s">
        <v>858</v>
      </c>
      <c r="D245" s="142" t="s">
        <v>136</v>
      </c>
      <c r="E245" s="143" t="s">
        <v>859</v>
      </c>
      <c r="F245" s="144" t="s">
        <v>860</v>
      </c>
      <c r="G245" s="145" t="s">
        <v>713</v>
      </c>
      <c r="H245" s="146">
        <v>1</v>
      </c>
      <c r="I245" s="147"/>
      <c r="J245" s="146">
        <f t="shared" si="30"/>
        <v>0</v>
      </c>
      <c r="K245" s="148"/>
      <c r="L245" s="30"/>
      <c r="M245" s="149" t="s">
        <v>1</v>
      </c>
      <c r="N245" s="150" t="s">
        <v>43</v>
      </c>
      <c r="O245" s="55"/>
      <c r="P245" s="151">
        <f t="shared" si="31"/>
        <v>0</v>
      </c>
      <c r="Q245" s="151">
        <v>0</v>
      </c>
      <c r="R245" s="151">
        <f t="shared" si="32"/>
        <v>0</v>
      </c>
      <c r="S245" s="151">
        <v>0</v>
      </c>
      <c r="T245" s="152">
        <f t="shared" si="33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53" t="s">
        <v>197</v>
      </c>
      <c r="AT245" s="153" t="s">
        <v>136</v>
      </c>
      <c r="AU245" s="153" t="s">
        <v>86</v>
      </c>
      <c r="AY245" s="14" t="s">
        <v>134</v>
      </c>
      <c r="BE245" s="154">
        <f t="shared" si="34"/>
        <v>0</v>
      </c>
      <c r="BF245" s="154">
        <f t="shared" si="35"/>
        <v>0</v>
      </c>
      <c r="BG245" s="154">
        <f t="shared" si="36"/>
        <v>0</v>
      </c>
      <c r="BH245" s="154">
        <f t="shared" si="37"/>
        <v>0</v>
      </c>
      <c r="BI245" s="154">
        <f t="shared" si="38"/>
        <v>0</v>
      </c>
      <c r="BJ245" s="14" t="s">
        <v>86</v>
      </c>
      <c r="BK245" s="155">
        <f t="shared" si="39"/>
        <v>0</v>
      </c>
      <c r="BL245" s="14" t="s">
        <v>197</v>
      </c>
      <c r="BM245" s="153" t="s">
        <v>861</v>
      </c>
    </row>
    <row r="246" spans="1:65" s="2" customFormat="1" ht="14.45" customHeight="1">
      <c r="A246" s="29"/>
      <c r="B246" s="141"/>
      <c r="C246" s="142" t="s">
        <v>862</v>
      </c>
      <c r="D246" s="142" t="s">
        <v>136</v>
      </c>
      <c r="E246" s="143" t="s">
        <v>863</v>
      </c>
      <c r="F246" s="144" t="s">
        <v>864</v>
      </c>
      <c r="G246" s="145" t="s">
        <v>139</v>
      </c>
      <c r="H246" s="146">
        <v>2</v>
      </c>
      <c r="I246" s="147"/>
      <c r="J246" s="146">
        <f t="shared" si="30"/>
        <v>0</v>
      </c>
      <c r="K246" s="148"/>
      <c r="L246" s="30"/>
      <c r="M246" s="149" t="s">
        <v>1</v>
      </c>
      <c r="N246" s="150" t="s">
        <v>43</v>
      </c>
      <c r="O246" s="55"/>
      <c r="P246" s="151">
        <f t="shared" si="31"/>
        <v>0</v>
      </c>
      <c r="Q246" s="151">
        <v>0</v>
      </c>
      <c r="R246" s="151">
        <f t="shared" si="32"/>
        <v>0</v>
      </c>
      <c r="S246" s="151">
        <v>0</v>
      </c>
      <c r="T246" s="152">
        <f t="shared" si="33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53" t="s">
        <v>197</v>
      </c>
      <c r="AT246" s="153" t="s">
        <v>136</v>
      </c>
      <c r="AU246" s="153" t="s">
        <v>86</v>
      </c>
      <c r="AY246" s="14" t="s">
        <v>134</v>
      </c>
      <c r="BE246" s="154">
        <f t="shared" si="34"/>
        <v>0</v>
      </c>
      <c r="BF246" s="154">
        <f t="shared" si="35"/>
        <v>0</v>
      </c>
      <c r="BG246" s="154">
        <f t="shared" si="36"/>
        <v>0</v>
      </c>
      <c r="BH246" s="154">
        <f t="shared" si="37"/>
        <v>0</v>
      </c>
      <c r="BI246" s="154">
        <f t="shared" si="38"/>
        <v>0</v>
      </c>
      <c r="BJ246" s="14" t="s">
        <v>86</v>
      </c>
      <c r="BK246" s="155">
        <f t="shared" si="39"/>
        <v>0</v>
      </c>
      <c r="BL246" s="14" t="s">
        <v>197</v>
      </c>
      <c r="BM246" s="153" t="s">
        <v>865</v>
      </c>
    </row>
    <row r="247" spans="1:65" s="2" customFormat="1" ht="14.45" customHeight="1">
      <c r="A247" s="29"/>
      <c r="B247" s="141"/>
      <c r="C247" s="142" t="s">
        <v>866</v>
      </c>
      <c r="D247" s="142" t="s">
        <v>136</v>
      </c>
      <c r="E247" s="143" t="s">
        <v>867</v>
      </c>
      <c r="F247" s="144" t="s">
        <v>868</v>
      </c>
      <c r="G247" s="145" t="s">
        <v>139</v>
      </c>
      <c r="H247" s="146">
        <v>2</v>
      </c>
      <c r="I247" s="147"/>
      <c r="J247" s="146">
        <f t="shared" si="30"/>
        <v>0</v>
      </c>
      <c r="K247" s="148"/>
      <c r="L247" s="30"/>
      <c r="M247" s="149" t="s">
        <v>1</v>
      </c>
      <c r="N247" s="150" t="s">
        <v>43</v>
      </c>
      <c r="O247" s="55"/>
      <c r="P247" s="151">
        <f t="shared" si="31"/>
        <v>0</v>
      </c>
      <c r="Q247" s="151">
        <v>0</v>
      </c>
      <c r="R247" s="151">
        <f t="shared" si="32"/>
        <v>0</v>
      </c>
      <c r="S247" s="151">
        <v>0</v>
      </c>
      <c r="T247" s="152">
        <f t="shared" si="33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53" t="s">
        <v>197</v>
      </c>
      <c r="AT247" s="153" t="s">
        <v>136</v>
      </c>
      <c r="AU247" s="153" t="s">
        <v>86</v>
      </c>
      <c r="AY247" s="14" t="s">
        <v>134</v>
      </c>
      <c r="BE247" s="154">
        <f t="shared" si="34"/>
        <v>0</v>
      </c>
      <c r="BF247" s="154">
        <f t="shared" si="35"/>
        <v>0</v>
      </c>
      <c r="BG247" s="154">
        <f t="shared" si="36"/>
        <v>0</v>
      </c>
      <c r="BH247" s="154">
        <f t="shared" si="37"/>
        <v>0</v>
      </c>
      <c r="BI247" s="154">
        <f t="shared" si="38"/>
        <v>0</v>
      </c>
      <c r="BJ247" s="14" t="s">
        <v>86</v>
      </c>
      <c r="BK247" s="155">
        <f t="shared" si="39"/>
        <v>0</v>
      </c>
      <c r="BL247" s="14" t="s">
        <v>197</v>
      </c>
      <c r="BM247" s="153" t="s">
        <v>869</v>
      </c>
    </row>
    <row r="248" spans="1:65" s="2" customFormat="1" ht="24.2" customHeight="1">
      <c r="A248" s="29"/>
      <c r="B248" s="141"/>
      <c r="C248" s="142" t="s">
        <v>870</v>
      </c>
      <c r="D248" s="142" t="s">
        <v>136</v>
      </c>
      <c r="E248" s="143" t="s">
        <v>871</v>
      </c>
      <c r="F248" s="144" t="s">
        <v>872</v>
      </c>
      <c r="G248" s="145" t="s">
        <v>317</v>
      </c>
      <c r="H248" s="147"/>
      <c r="I248" s="147"/>
      <c r="J248" s="146">
        <f t="shared" si="30"/>
        <v>0</v>
      </c>
      <c r="K248" s="148"/>
      <c r="L248" s="30"/>
      <c r="M248" s="166" t="s">
        <v>1</v>
      </c>
      <c r="N248" s="167" t="s">
        <v>43</v>
      </c>
      <c r="O248" s="168"/>
      <c r="P248" s="169">
        <f t="shared" si="31"/>
        <v>0</v>
      </c>
      <c r="Q248" s="169">
        <v>0</v>
      </c>
      <c r="R248" s="169">
        <f t="shared" si="32"/>
        <v>0</v>
      </c>
      <c r="S248" s="169">
        <v>0</v>
      </c>
      <c r="T248" s="170">
        <f t="shared" si="33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53" t="s">
        <v>197</v>
      </c>
      <c r="AT248" s="153" t="s">
        <v>136</v>
      </c>
      <c r="AU248" s="153" t="s">
        <v>86</v>
      </c>
      <c r="AY248" s="14" t="s">
        <v>134</v>
      </c>
      <c r="BE248" s="154">
        <f t="shared" si="34"/>
        <v>0</v>
      </c>
      <c r="BF248" s="154">
        <f t="shared" si="35"/>
        <v>0</v>
      </c>
      <c r="BG248" s="154">
        <f t="shared" si="36"/>
        <v>0</v>
      </c>
      <c r="BH248" s="154">
        <f t="shared" si="37"/>
        <v>0</v>
      </c>
      <c r="BI248" s="154">
        <f t="shared" si="38"/>
        <v>0</v>
      </c>
      <c r="BJ248" s="14" t="s">
        <v>86</v>
      </c>
      <c r="BK248" s="155">
        <f t="shared" si="39"/>
        <v>0</v>
      </c>
      <c r="BL248" s="14" t="s">
        <v>197</v>
      </c>
      <c r="BM248" s="153" t="s">
        <v>873</v>
      </c>
    </row>
    <row r="249" spans="1:65" s="2" customFormat="1" ht="6.95" customHeight="1">
      <c r="A249" s="29"/>
      <c r="B249" s="44"/>
      <c r="C249" s="45"/>
      <c r="D249" s="45"/>
      <c r="E249" s="45"/>
      <c r="F249" s="45"/>
      <c r="G249" s="45"/>
      <c r="H249" s="45"/>
      <c r="I249" s="45"/>
      <c r="J249" s="45"/>
      <c r="K249" s="45"/>
      <c r="L249" s="30"/>
      <c r="M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</row>
  </sheetData>
  <autoFilter ref="C124:K248" xr:uid="{00000000-0009-0000-0000-000002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8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9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4" t="s">
        <v>91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77</v>
      </c>
    </row>
    <row r="4" spans="1:46" s="1" customFormat="1" ht="24.95" customHeight="1">
      <c r="B4" s="17"/>
      <c r="D4" s="18" t="s">
        <v>95</v>
      </c>
      <c r="L4" s="17"/>
      <c r="M4" s="90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6.25" customHeight="1">
      <c r="B7" s="17"/>
      <c r="E7" s="210" t="str">
        <f>'Rekapitulácia stavby'!K6</f>
        <v>Obnova vnútorných priestorov Materskej školy, Ul. Dr. Janského č. 8, Elokované pracovisko A. Kmeťa č. 11, Žiar/Hronom</v>
      </c>
      <c r="F7" s="211"/>
      <c r="G7" s="211"/>
      <c r="H7" s="211"/>
      <c r="L7" s="17"/>
    </row>
    <row r="8" spans="1:46" s="2" customFormat="1" ht="12" customHeight="1">
      <c r="A8" s="29"/>
      <c r="B8" s="30"/>
      <c r="C8" s="29"/>
      <c r="D8" s="24" t="s">
        <v>96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71" t="s">
        <v>874</v>
      </c>
      <c r="F9" s="212"/>
      <c r="G9" s="212"/>
      <c r="H9" s="212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2" t="str">
        <f>'Rekapitulácia stavby'!AN8</f>
        <v>2. 2. 2021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13" t="str">
        <f>'Rekapitulácia stavby'!E14</f>
        <v>Vyplň údaj</v>
      </c>
      <c r="F18" s="193"/>
      <c r="G18" s="193"/>
      <c r="H18" s="193"/>
      <c r="I18" s="24" t="s">
        <v>25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">
        <v>1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29</v>
      </c>
      <c r="F21" s="29"/>
      <c r="G21" s="29"/>
      <c r="H21" s="29"/>
      <c r="I21" s="24" t="s">
        <v>25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23</v>
      </c>
      <c r="J23" s="22" t="s">
        <v>33</v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34</v>
      </c>
      <c r="F24" s="29"/>
      <c r="G24" s="29"/>
      <c r="H24" s="29"/>
      <c r="I24" s="24" t="s">
        <v>25</v>
      </c>
      <c r="J24" s="22" t="s">
        <v>1</v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35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214.5" customHeight="1">
      <c r="A27" s="91"/>
      <c r="B27" s="92"/>
      <c r="C27" s="91"/>
      <c r="D27" s="91"/>
      <c r="E27" s="198" t="s">
        <v>98</v>
      </c>
      <c r="F27" s="198"/>
      <c r="G27" s="198"/>
      <c r="H27" s="198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4" t="s">
        <v>37</v>
      </c>
      <c r="E30" s="29"/>
      <c r="F30" s="29"/>
      <c r="G30" s="29"/>
      <c r="H30" s="29"/>
      <c r="I30" s="29"/>
      <c r="J30" s="68">
        <f>ROUND(J126,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39</v>
      </c>
      <c r="G32" s="29"/>
      <c r="H32" s="29"/>
      <c r="I32" s="33" t="s">
        <v>38</v>
      </c>
      <c r="J32" s="33" t="s">
        <v>40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5" t="s">
        <v>41</v>
      </c>
      <c r="E33" s="24" t="s">
        <v>42</v>
      </c>
      <c r="F33" s="96">
        <f>ROUND((SUM(BE126:BE185)),  2)</f>
        <v>0</v>
      </c>
      <c r="G33" s="29"/>
      <c r="H33" s="29"/>
      <c r="I33" s="97">
        <v>0.2</v>
      </c>
      <c r="J33" s="96">
        <f>ROUND(((SUM(BE126:BE185))*I33),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43</v>
      </c>
      <c r="F34" s="96">
        <f>ROUND((SUM(BF126:BF185)),  2)</f>
        <v>0</v>
      </c>
      <c r="G34" s="29"/>
      <c r="H34" s="29"/>
      <c r="I34" s="97">
        <v>0.2</v>
      </c>
      <c r="J34" s="96">
        <f>ROUND(((SUM(BF126:BF185))*I34),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44</v>
      </c>
      <c r="F35" s="96">
        <f>ROUND((SUM(BG126:BG185)),  2)</f>
        <v>0</v>
      </c>
      <c r="G35" s="29"/>
      <c r="H35" s="29"/>
      <c r="I35" s="97">
        <v>0.2</v>
      </c>
      <c r="J35" s="96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45</v>
      </c>
      <c r="F36" s="96">
        <f>ROUND((SUM(BH126:BH185)),  2)</f>
        <v>0</v>
      </c>
      <c r="G36" s="29"/>
      <c r="H36" s="29"/>
      <c r="I36" s="97">
        <v>0.2</v>
      </c>
      <c r="J36" s="96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46</v>
      </c>
      <c r="F37" s="96">
        <f>ROUND((SUM(BI126:BI185)),  2)</f>
        <v>0</v>
      </c>
      <c r="G37" s="29"/>
      <c r="H37" s="29"/>
      <c r="I37" s="97">
        <v>0</v>
      </c>
      <c r="J37" s="96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98"/>
      <c r="D39" s="99" t="s">
        <v>47</v>
      </c>
      <c r="E39" s="57"/>
      <c r="F39" s="57"/>
      <c r="G39" s="100" t="s">
        <v>48</v>
      </c>
      <c r="H39" s="101" t="s">
        <v>49</v>
      </c>
      <c r="I39" s="57"/>
      <c r="J39" s="102">
        <f>SUM(J30:J37)</f>
        <v>0</v>
      </c>
      <c r="K39" s="103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50</v>
      </c>
      <c r="E50" s="41"/>
      <c r="F50" s="41"/>
      <c r="G50" s="40" t="s">
        <v>51</v>
      </c>
      <c r="H50" s="41"/>
      <c r="I50" s="41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52</v>
      </c>
      <c r="E61" s="32"/>
      <c r="F61" s="104" t="s">
        <v>53</v>
      </c>
      <c r="G61" s="42" t="s">
        <v>52</v>
      </c>
      <c r="H61" s="32"/>
      <c r="I61" s="32"/>
      <c r="J61" s="105" t="s">
        <v>53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54</v>
      </c>
      <c r="E65" s="43"/>
      <c r="F65" s="43"/>
      <c r="G65" s="40" t="s">
        <v>55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52</v>
      </c>
      <c r="E76" s="32"/>
      <c r="F76" s="104" t="s">
        <v>53</v>
      </c>
      <c r="G76" s="42" t="s">
        <v>52</v>
      </c>
      <c r="H76" s="32"/>
      <c r="I76" s="32"/>
      <c r="J76" s="105" t="s">
        <v>53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99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customHeight="1">
      <c r="A85" s="29"/>
      <c r="B85" s="30"/>
      <c r="C85" s="29"/>
      <c r="D85" s="29"/>
      <c r="E85" s="210" t="str">
        <f>E7</f>
        <v>Obnova vnútorných priestorov Materskej školy, Ul. Dr. Janského č. 8, Elokované pracovisko A. Kmeťa č. 11, Žiar/Hronom</v>
      </c>
      <c r="F85" s="211"/>
      <c r="G85" s="211"/>
      <c r="H85" s="211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96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71" t="str">
        <f>E9</f>
        <v>3 - Vykurovanie</v>
      </c>
      <c r="F87" s="212"/>
      <c r="G87" s="212"/>
      <c r="H87" s="212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Žiar nad Hronom, A. Kmeťa 11</v>
      </c>
      <c r="G89" s="29"/>
      <c r="H89" s="29"/>
      <c r="I89" s="24" t="s">
        <v>20</v>
      </c>
      <c r="J89" s="52" t="str">
        <f>IF(J12="","",J12)</f>
        <v>2. 2. 2021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25.7" customHeight="1">
      <c r="A91" s="29"/>
      <c r="B91" s="30"/>
      <c r="C91" s="24" t="s">
        <v>22</v>
      </c>
      <c r="D91" s="29"/>
      <c r="E91" s="29"/>
      <c r="F91" s="22" t="str">
        <f>E15</f>
        <v>Mesto Žiar nad Hronom, Š. Moysesa č. 46</v>
      </c>
      <c r="G91" s="29"/>
      <c r="H91" s="29"/>
      <c r="I91" s="24" t="s">
        <v>28</v>
      </c>
      <c r="J91" s="27" t="str">
        <f>E21</f>
        <v>Ing. Katarína Fronková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>Erik Kytka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6" t="s">
        <v>100</v>
      </c>
      <c r="D94" s="98"/>
      <c r="E94" s="98"/>
      <c r="F94" s="98"/>
      <c r="G94" s="98"/>
      <c r="H94" s="98"/>
      <c r="I94" s="98"/>
      <c r="J94" s="107" t="s">
        <v>101</v>
      </c>
      <c r="K94" s="98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08" t="s">
        <v>102</v>
      </c>
      <c r="D96" s="29"/>
      <c r="E96" s="29"/>
      <c r="F96" s="29"/>
      <c r="G96" s="29"/>
      <c r="H96" s="29"/>
      <c r="I96" s="29"/>
      <c r="J96" s="68">
        <f>J126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103</v>
      </c>
    </row>
    <row r="97" spans="1:31" s="9" customFormat="1" ht="24.95" customHeight="1">
      <c r="B97" s="109"/>
      <c r="D97" s="110" t="s">
        <v>104</v>
      </c>
      <c r="E97" s="111"/>
      <c r="F97" s="111"/>
      <c r="G97" s="111"/>
      <c r="H97" s="111"/>
      <c r="I97" s="111"/>
      <c r="J97" s="112">
        <f>J127</f>
        <v>0</v>
      </c>
      <c r="L97" s="109"/>
    </row>
    <row r="98" spans="1:31" s="10" customFormat="1" ht="19.899999999999999" customHeight="1">
      <c r="B98" s="113"/>
      <c r="D98" s="114" t="s">
        <v>107</v>
      </c>
      <c r="E98" s="115"/>
      <c r="F98" s="115"/>
      <c r="G98" s="115"/>
      <c r="H98" s="115"/>
      <c r="I98" s="115"/>
      <c r="J98" s="116">
        <f>J128</f>
        <v>0</v>
      </c>
      <c r="L98" s="113"/>
    </row>
    <row r="99" spans="1:31" s="10" customFormat="1" ht="19.899999999999999" customHeight="1">
      <c r="B99" s="113"/>
      <c r="D99" s="114" t="s">
        <v>108</v>
      </c>
      <c r="E99" s="115"/>
      <c r="F99" s="115"/>
      <c r="G99" s="115"/>
      <c r="H99" s="115"/>
      <c r="I99" s="115"/>
      <c r="J99" s="116">
        <f>J136</f>
        <v>0</v>
      </c>
      <c r="L99" s="113"/>
    </row>
    <row r="100" spans="1:31" s="9" customFormat="1" ht="24.95" customHeight="1">
      <c r="B100" s="109"/>
      <c r="D100" s="110" t="s">
        <v>109</v>
      </c>
      <c r="E100" s="111"/>
      <c r="F100" s="111"/>
      <c r="G100" s="111"/>
      <c r="H100" s="111"/>
      <c r="I100" s="111"/>
      <c r="J100" s="112">
        <f>J138</f>
        <v>0</v>
      </c>
      <c r="L100" s="109"/>
    </row>
    <row r="101" spans="1:31" s="10" customFormat="1" ht="19.899999999999999" customHeight="1">
      <c r="B101" s="113"/>
      <c r="D101" s="114" t="s">
        <v>507</v>
      </c>
      <c r="E101" s="115"/>
      <c r="F101" s="115"/>
      <c r="G101" s="115"/>
      <c r="H101" s="115"/>
      <c r="I101" s="115"/>
      <c r="J101" s="116">
        <f>J139</f>
        <v>0</v>
      </c>
      <c r="L101" s="113"/>
    </row>
    <row r="102" spans="1:31" s="10" customFormat="1" ht="19.899999999999999" customHeight="1">
      <c r="B102" s="113"/>
      <c r="D102" s="114" t="s">
        <v>875</v>
      </c>
      <c r="E102" s="115"/>
      <c r="F102" s="115"/>
      <c r="G102" s="115"/>
      <c r="H102" s="115"/>
      <c r="I102" s="115"/>
      <c r="J102" s="116">
        <f>J144</f>
        <v>0</v>
      </c>
      <c r="L102" s="113"/>
    </row>
    <row r="103" spans="1:31" s="10" customFormat="1" ht="19.899999999999999" customHeight="1">
      <c r="B103" s="113"/>
      <c r="D103" s="114" t="s">
        <v>876</v>
      </c>
      <c r="E103" s="115"/>
      <c r="F103" s="115"/>
      <c r="G103" s="115"/>
      <c r="H103" s="115"/>
      <c r="I103" s="115"/>
      <c r="J103" s="116">
        <f>J151</f>
        <v>0</v>
      </c>
      <c r="L103" s="113"/>
    </row>
    <row r="104" spans="1:31" s="10" customFormat="1" ht="19.899999999999999" customHeight="1">
      <c r="B104" s="113"/>
      <c r="D104" s="114" t="s">
        <v>877</v>
      </c>
      <c r="E104" s="115"/>
      <c r="F104" s="115"/>
      <c r="G104" s="115"/>
      <c r="H104" s="115"/>
      <c r="I104" s="115"/>
      <c r="J104" s="116">
        <f>J158</f>
        <v>0</v>
      </c>
      <c r="L104" s="113"/>
    </row>
    <row r="105" spans="1:31" s="10" customFormat="1" ht="19.899999999999999" customHeight="1">
      <c r="B105" s="113"/>
      <c r="D105" s="114" t="s">
        <v>118</v>
      </c>
      <c r="E105" s="115"/>
      <c r="F105" s="115"/>
      <c r="G105" s="115"/>
      <c r="H105" s="115"/>
      <c r="I105" s="115"/>
      <c r="J105" s="116">
        <f>J179</f>
        <v>0</v>
      </c>
      <c r="L105" s="113"/>
    </row>
    <row r="106" spans="1:31" s="9" customFormat="1" ht="24.95" customHeight="1">
      <c r="B106" s="109"/>
      <c r="D106" s="110" t="s">
        <v>878</v>
      </c>
      <c r="E106" s="111"/>
      <c r="F106" s="111"/>
      <c r="G106" s="111"/>
      <c r="H106" s="111"/>
      <c r="I106" s="111"/>
      <c r="J106" s="112">
        <f>J183</f>
        <v>0</v>
      </c>
      <c r="L106" s="109"/>
    </row>
    <row r="107" spans="1:31" s="2" customFormat="1" ht="21.7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customHeight="1">
      <c r="A108" s="29"/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12" spans="1:31" s="2" customFormat="1" ht="6.95" customHeight="1">
      <c r="A112" s="29"/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2" customFormat="1" ht="24.95" customHeight="1">
      <c r="A113" s="29"/>
      <c r="B113" s="30"/>
      <c r="C113" s="18" t="s">
        <v>120</v>
      </c>
      <c r="D113" s="29"/>
      <c r="E113" s="29"/>
      <c r="F113" s="29"/>
      <c r="G113" s="29"/>
      <c r="H113" s="29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12" customHeight="1">
      <c r="A115" s="29"/>
      <c r="B115" s="30"/>
      <c r="C115" s="24" t="s">
        <v>14</v>
      </c>
      <c r="D115" s="29"/>
      <c r="E115" s="29"/>
      <c r="F115" s="29"/>
      <c r="G115" s="29"/>
      <c r="H115" s="29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26.25" customHeight="1">
      <c r="A116" s="29"/>
      <c r="B116" s="30"/>
      <c r="C116" s="29"/>
      <c r="D116" s="29"/>
      <c r="E116" s="210" t="str">
        <f>E7</f>
        <v>Obnova vnútorných priestorov Materskej školy, Ul. Dr. Janského č. 8, Elokované pracovisko A. Kmeťa č. 11, Žiar/Hronom</v>
      </c>
      <c r="F116" s="211"/>
      <c r="G116" s="211"/>
      <c r="H116" s="211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96</v>
      </c>
      <c r="D117" s="29"/>
      <c r="E117" s="29"/>
      <c r="F117" s="29"/>
      <c r="G117" s="29"/>
      <c r="H117" s="29"/>
      <c r="I117" s="2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171" t="str">
        <f>E9</f>
        <v>3 - Vykurovanie</v>
      </c>
      <c r="F118" s="212"/>
      <c r="G118" s="212"/>
      <c r="H118" s="212"/>
      <c r="I118" s="2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2" customHeight="1">
      <c r="A120" s="29"/>
      <c r="B120" s="30"/>
      <c r="C120" s="24" t="s">
        <v>18</v>
      </c>
      <c r="D120" s="29"/>
      <c r="E120" s="29"/>
      <c r="F120" s="22" t="str">
        <f>F12</f>
        <v>Žiar nad Hronom, A. Kmeťa 11</v>
      </c>
      <c r="G120" s="29"/>
      <c r="H120" s="29"/>
      <c r="I120" s="24" t="s">
        <v>20</v>
      </c>
      <c r="J120" s="52" t="str">
        <f>IF(J12="","",J12)</f>
        <v>2. 2. 2021</v>
      </c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25.7" customHeight="1">
      <c r="A122" s="29"/>
      <c r="B122" s="30"/>
      <c r="C122" s="24" t="s">
        <v>22</v>
      </c>
      <c r="D122" s="29"/>
      <c r="E122" s="29"/>
      <c r="F122" s="22" t="str">
        <f>E15</f>
        <v>Mesto Žiar nad Hronom, Š. Moysesa č. 46</v>
      </c>
      <c r="G122" s="29"/>
      <c r="H122" s="29"/>
      <c r="I122" s="24" t="s">
        <v>28</v>
      </c>
      <c r="J122" s="27" t="str">
        <f>E21</f>
        <v>Ing. Katarína Fronková</v>
      </c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15.2" customHeight="1">
      <c r="A123" s="29"/>
      <c r="B123" s="30"/>
      <c r="C123" s="24" t="s">
        <v>26</v>
      </c>
      <c r="D123" s="29"/>
      <c r="E123" s="29"/>
      <c r="F123" s="22" t="str">
        <f>IF(E18="","",E18)</f>
        <v>Vyplň údaj</v>
      </c>
      <c r="G123" s="29"/>
      <c r="H123" s="29"/>
      <c r="I123" s="24" t="s">
        <v>32</v>
      </c>
      <c r="J123" s="27" t="str">
        <f>E24</f>
        <v>Erik Kytka</v>
      </c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0.3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11" customFormat="1" ht="29.25" customHeight="1">
      <c r="A125" s="117"/>
      <c r="B125" s="118"/>
      <c r="C125" s="119" t="s">
        <v>121</v>
      </c>
      <c r="D125" s="120" t="s">
        <v>62</v>
      </c>
      <c r="E125" s="120" t="s">
        <v>58</v>
      </c>
      <c r="F125" s="120" t="s">
        <v>59</v>
      </c>
      <c r="G125" s="120" t="s">
        <v>122</v>
      </c>
      <c r="H125" s="120" t="s">
        <v>123</v>
      </c>
      <c r="I125" s="120" t="s">
        <v>124</v>
      </c>
      <c r="J125" s="121" t="s">
        <v>101</v>
      </c>
      <c r="K125" s="122" t="s">
        <v>125</v>
      </c>
      <c r="L125" s="123"/>
      <c r="M125" s="59" t="s">
        <v>1</v>
      </c>
      <c r="N125" s="60" t="s">
        <v>41</v>
      </c>
      <c r="O125" s="60" t="s">
        <v>126</v>
      </c>
      <c r="P125" s="60" t="s">
        <v>127</v>
      </c>
      <c r="Q125" s="60" t="s">
        <v>128</v>
      </c>
      <c r="R125" s="60" t="s">
        <v>129</v>
      </c>
      <c r="S125" s="60" t="s">
        <v>130</v>
      </c>
      <c r="T125" s="61" t="s">
        <v>131</v>
      </c>
      <c r="U125" s="117"/>
      <c r="V125" s="117"/>
      <c r="W125" s="117"/>
      <c r="X125" s="117"/>
      <c r="Y125" s="117"/>
      <c r="Z125" s="117"/>
      <c r="AA125" s="117"/>
      <c r="AB125" s="117"/>
      <c r="AC125" s="117"/>
      <c r="AD125" s="117"/>
      <c r="AE125" s="117"/>
    </row>
    <row r="126" spans="1:63" s="2" customFormat="1" ht="22.9" customHeight="1">
      <c r="A126" s="29"/>
      <c r="B126" s="30"/>
      <c r="C126" s="66" t="s">
        <v>102</v>
      </c>
      <c r="D126" s="29"/>
      <c r="E126" s="29"/>
      <c r="F126" s="29"/>
      <c r="G126" s="29"/>
      <c r="H126" s="29"/>
      <c r="I126" s="29"/>
      <c r="J126" s="124">
        <f>BK126</f>
        <v>0</v>
      </c>
      <c r="K126" s="29"/>
      <c r="L126" s="30"/>
      <c r="M126" s="62"/>
      <c r="N126" s="53"/>
      <c r="O126" s="63"/>
      <c r="P126" s="125">
        <f>P127+P138+P183</f>
        <v>0</v>
      </c>
      <c r="Q126" s="63"/>
      <c r="R126" s="125">
        <f>R127+R138+R183</f>
        <v>0.31481440399999994</v>
      </c>
      <c r="S126" s="63"/>
      <c r="T126" s="126">
        <f>T127+T138+T183</f>
        <v>0.29362000000000005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T126" s="14" t="s">
        <v>76</v>
      </c>
      <c r="AU126" s="14" t="s">
        <v>103</v>
      </c>
      <c r="BK126" s="127">
        <f>BK127+BK138+BK183</f>
        <v>0</v>
      </c>
    </row>
    <row r="127" spans="1:63" s="12" customFormat="1" ht="25.9" customHeight="1">
      <c r="B127" s="128"/>
      <c r="D127" s="129" t="s">
        <v>76</v>
      </c>
      <c r="E127" s="130" t="s">
        <v>132</v>
      </c>
      <c r="F127" s="130" t="s">
        <v>133</v>
      </c>
      <c r="I127" s="131"/>
      <c r="J127" s="132">
        <f>BK127</f>
        <v>0</v>
      </c>
      <c r="L127" s="128"/>
      <c r="M127" s="133"/>
      <c r="N127" s="134"/>
      <c r="O127" s="134"/>
      <c r="P127" s="135">
        <f>P128+P136</f>
        <v>0</v>
      </c>
      <c r="Q127" s="134"/>
      <c r="R127" s="135">
        <f>R128+R136</f>
        <v>2.8638399999999998E-2</v>
      </c>
      <c r="S127" s="134"/>
      <c r="T127" s="136">
        <f>T128+T136</f>
        <v>0</v>
      </c>
      <c r="AR127" s="129" t="s">
        <v>82</v>
      </c>
      <c r="AT127" s="137" t="s">
        <v>76</v>
      </c>
      <c r="AU127" s="137" t="s">
        <v>77</v>
      </c>
      <c r="AY127" s="129" t="s">
        <v>134</v>
      </c>
      <c r="BK127" s="138">
        <f>BK128+BK136</f>
        <v>0</v>
      </c>
    </row>
    <row r="128" spans="1:63" s="12" customFormat="1" ht="22.9" customHeight="1">
      <c r="B128" s="128"/>
      <c r="D128" s="129" t="s">
        <v>76</v>
      </c>
      <c r="E128" s="139" t="s">
        <v>168</v>
      </c>
      <c r="F128" s="139" t="s">
        <v>205</v>
      </c>
      <c r="I128" s="131"/>
      <c r="J128" s="140">
        <f>BK128</f>
        <v>0</v>
      </c>
      <c r="L128" s="128"/>
      <c r="M128" s="133"/>
      <c r="N128" s="134"/>
      <c r="O128" s="134"/>
      <c r="P128" s="135">
        <f>SUM(P129:P135)</f>
        <v>0</v>
      </c>
      <c r="Q128" s="134"/>
      <c r="R128" s="135">
        <f>SUM(R129:R135)</f>
        <v>2.8638399999999998E-2</v>
      </c>
      <c r="S128" s="134"/>
      <c r="T128" s="136">
        <f>SUM(T129:T135)</f>
        <v>0</v>
      </c>
      <c r="AR128" s="129" t="s">
        <v>82</v>
      </c>
      <c r="AT128" s="137" t="s">
        <v>76</v>
      </c>
      <c r="AU128" s="137" t="s">
        <v>82</v>
      </c>
      <c r="AY128" s="129" t="s">
        <v>134</v>
      </c>
      <c r="BK128" s="138">
        <f>SUM(BK129:BK135)</f>
        <v>0</v>
      </c>
    </row>
    <row r="129" spans="1:65" s="2" customFormat="1" ht="37.9" customHeight="1">
      <c r="A129" s="29"/>
      <c r="B129" s="141"/>
      <c r="C129" s="142" t="s">
        <v>82</v>
      </c>
      <c r="D129" s="142" t="s">
        <v>136</v>
      </c>
      <c r="E129" s="143" t="s">
        <v>879</v>
      </c>
      <c r="F129" s="144" t="s">
        <v>880</v>
      </c>
      <c r="G129" s="145" t="s">
        <v>139</v>
      </c>
      <c r="H129" s="146">
        <v>7</v>
      </c>
      <c r="I129" s="147"/>
      <c r="J129" s="146">
        <f t="shared" ref="J129:J135" si="0">ROUND(I129*H129,3)</f>
        <v>0</v>
      </c>
      <c r="K129" s="148"/>
      <c r="L129" s="30"/>
      <c r="M129" s="149" t="s">
        <v>1</v>
      </c>
      <c r="N129" s="150" t="s">
        <v>43</v>
      </c>
      <c r="O129" s="55"/>
      <c r="P129" s="151">
        <f t="shared" ref="P129:P135" si="1">O129*H129</f>
        <v>0</v>
      </c>
      <c r="Q129" s="151">
        <v>4.0911999999999997E-3</v>
      </c>
      <c r="R129" s="151">
        <f t="shared" ref="R129:R135" si="2">Q129*H129</f>
        <v>2.8638399999999998E-2</v>
      </c>
      <c r="S129" s="151">
        <v>0</v>
      </c>
      <c r="T129" s="152">
        <f t="shared" ref="T129:T135" si="3"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3" t="s">
        <v>92</v>
      </c>
      <c r="AT129" s="153" t="s">
        <v>136</v>
      </c>
      <c r="AU129" s="153" t="s">
        <v>86</v>
      </c>
      <c r="AY129" s="14" t="s">
        <v>134</v>
      </c>
      <c r="BE129" s="154">
        <f t="shared" ref="BE129:BE135" si="4">IF(N129="základná",J129,0)</f>
        <v>0</v>
      </c>
      <c r="BF129" s="154">
        <f t="shared" ref="BF129:BF135" si="5">IF(N129="znížená",J129,0)</f>
        <v>0</v>
      </c>
      <c r="BG129" s="154">
        <f t="shared" ref="BG129:BG135" si="6">IF(N129="zákl. prenesená",J129,0)</f>
        <v>0</v>
      </c>
      <c r="BH129" s="154">
        <f t="shared" ref="BH129:BH135" si="7">IF(N129="zníž. prenesená",J129,0)</f>
        <v>0</v>
      </c>
      <c r="BI129" s="154">
        <f t="shared" ref="BI129:BI135" si="8">IF(N129="nulová",J129,0)</f>
        <v>0</v>
      </c>
      <c r="BJ129" s="14" t="s">
        <v>86</v>
      </c>
      <c r="BK129" s="155">
        <f t="shared" ref="BK129:BK135" si="9">ROUND(I129*H129,3)</f>
        <v>0</v>
      </c>
      <c r="BL129" s="14" t="s">
        <v>92</v>
      </c>
      <c r="BM129" s="153" t="s">
        <v>881</v>
      </c>
    </row>
    <row r="130" spans="1:65" s="2" customFormat="1" ht="14.45" customHeight="1">
      <c r="A130" s="29"/>
      <c r="B130" s="141"/>
      <c r="C130" s="156" t="s">
        <v>86</v>
      </c>
      <c r="D130" s="156" t="s">
        <v>193</v>
      </c>
      <c r="E130" s="157" t="s">
        <v>882</v>
      </c>
      <c r="F130" s="158" t="s">
        <v>883</v>
      </c>
      <c r="G130" s="159" t="s">
        <v>139</v>
      </c>
      <c r="H130" s="160">
        <v>7</v>
      </c>
      <c r="I130" s="161"/>
      <c r="J130" s="160">
        <f t="shared" si="0"/>
        <v>0</v>
      </c>
      <c r="K130" s="162"/>
      <c r="L130" s="163"/>
      <c r="M130" s="164" t="s">
        <v>1</v>
      </c>
      <c r="N130" s="165" t="s">
        <v>43</v>
      </c>
      <c r="O130" s="55"/>
      <c r="P130" s="151">
        <f t="shared" si="1"/>
        <v>0</v>
      </c>
      <c r="Q130" s="151">
        <v>0</v>
      </c>
      <c r="R130" s="151">
        <f t="shared" si="2"/>
        <v>0</v>
      </c>
      <c r="S130" s="151">
        <v>0</v>
      </c>
      <c r="T130" s="152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3" t="s">
        <v>163</v>
      </c>
      <c r="AT130" s="153" t="s">
        <v>193</v>
      </c>
      <c r="AU130" s="153" t="s">
        <v>86</v>
      </c>
      <c r="AY130" s="14" t="s">
        <v>134</v>
      </c>
      <c r="BE130" s="154">
        <f t="shared" si="4"/>
        <v>0</v>
      </c>
      <c r="BF130" s="154">
        <f t="shared" si="5"/>
        <v>0</v>
      </c>
      <c r="BG130" s="154">
        <f t="shared" si="6"/>
        <v>0</v>
      </c>
      <c r="BH130" s="154">
        <f t="shared" si="7"/>
        <v>0</v>
      </c>
      <c r="BI130" s="154">
        <f t="shared" si="8"/>
        <v>0</v>
      </c>
      <c r="BJ130" s="14" t="s">
        <v>86</v>
      </c>
      <c r="BK130" s="155">
        <f t="shared" si="9"/>
        <v>0</v>
      </c>
      <c r="BL130" s="14" t="s">
        <v>92</v>
      </c>
      <c r="BM130" s="153" t="s">
        <v>884</v>
      </c>
    </row>
    <row r="131" spans="1:65" s="2" customFormat="1" ht="14.45" customHeight="1">
      <c r="A131" s="29"/>
      <c r="B131" s="141"/>
      <c r="C131" s="142" t="s">
        <v>89</v>
      </c>
      <c r="D131" s="142" t="s">
        <v>136</v>
      </c>
      <c r="E131" s="143" t="s">
        <v>276</v>
      </c>
      <c r="F131" s="144" t="s">
        <v>277</v>
      </c>
      <c r="G131" s="145" t="s">
        <v>278</v>
      </c>
      <c r="H131" s="146">
        <v>0.29399999999999998</v>
      </c>
      <c r="I131" s="147"/>
      <c r="J131" s="146">
        <f t="shared" si="0"/>
        <v>0</v>
      </c>
      <c r="K131" s="148"/>
      <c r="L131" s="30"/>
      <c r="M131" s="149" t="s">
        <v>1</v>
      </c>
      <c r="N131" s="150" t="s">
        <v>43</v>
      </c>
      <c r="O131" s="55"/>
      <c r="P131" s="151">
        <f t="shared" si="1"/>
        <v>0</v>
      </c>
      <c r="Q131" s="151">
        <v>0</v>
      </c>
      <c r="R131" s="151">
        <f t="shared" si="2"/>
        <v>0</v>
      </c>
      <c r="S131" s="151">
        <v>0</v>
      </c>
      <c r="T131" s="152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3" t="s">
        <v>92</v>
      </c>
      <c r="AT131" s="153" t="s">
        <v>136</v>
      </c>
      <c r="AU131" s="153" t="s">
        <v>86</v>
      </c>
      <c r="AY131" s="14" t="s">
        <v>134</v>
      </c>
      <c r="BE131" s="154">
        <f t="shared" si="4"/>
        <v>0</v>
      </c>
      <c r="BF131" s="154">
        <f t="shared" si="5"/>
        <v>0</v>
      </c>
      <c r="BG131" s="154">
        <f t="shared" si="6"/>
        <v>0</v>
      </c>
      <c r="BH131" s="154">
        <f t="shared" si="7"/>
        <v>0</v>
      </c>
      <c r="BI131" s="154">
        <f t="shared" si="8"/>
        <v>0</v>
      </c>
      <c r="BJ131" s="14" t="s">
        <v>86</v>
      </c>
      <c r="BK131" s="155">
        <f t="shared" si="9"/>
        <v>0</v>
      </c>
      <c r="BL131" s="14" t="s">
        <v>92</v>
      </c>
      <c r="BM131" s="153" t="s">
        <v>885</v>
      </c>
    </row>
    <row r="132" spans="1:65" s="2" customFormat="1" ht="24.2" customHeight="1">
      <c r="A132" s="29"/>
      <c r="B132" s="141"/>
      <c r="C132" s="142" t="s">
        <v>92</v>
      </c>
      <c r="D132" s="142" t="s">
        <v>136</v>
      </c>
      <c r="E132" s="143" t="s">
        <v>281</v>
      </c>
      <c r="F132" s="144" t="s">
        <v>282</v>
      </c>
      <c r="G132" s="145" t="s">
        <v>278</v>
      </c>
      <c r="H132" s="146">
        <v>5.5860000000000003</v>
      </c>
      <c r="I132" s="147"/>
      <c r="J132" s="146">
        <f t="shared" si="0"/>
        <v>0</v>
      </c>
      <c r="K132" s="148"/>
      <c r="L132" s="30"/>
      <c r="M132" s="149" t="s">
        <v>1</v>
      </c>
      <c r="N132" s="150" t="s">
        <v>43</v>
      </c>
      <c r="O132" s="55"/>
      <c r="P132" s="151">
        <f t="shared" si="1"/>
        <v>0</v>
      </c>
      <c r="Q132" s="151">
        <v>0</v>
      </c>
      <c r="R132" s="151">
        <f t="shared" si="2"/>
        <v>0</v>
      </c>
      <c r="S132" s="151">
        <v>0</v>
      </c>
      <c r="T132" s="152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3" t="s">
        <v>92</v>
      </c>
      <c r="AT132" s="153" t="s">
        <v>136</v>
      </c>
      <c r="AU132" s="153" t="s">
        <v>86</v>
      </c>
      <c r="AY132" s="14" t="s">
        <v>134</v>
      </c>
      <c r="BE132" s="154">
        <f t="shared" si="4"/>
        <v>0</v>
      </c>
      <c r="BF132" s="154">
        <f t="shared" si="5"/>
        <v>0</v>
      </c>
      <c r="BG132" s="154">
        <f t="shared" si="6"/>
        <v>0</v>
      </c>
      <c r="BH132" s="154">
        <f t="shared" si="7"/>
        <v>0</v>
      </c>
      <c r="BI132" s="154">
        <f t="shared" si="8"/>
        <v>0</v>
      </c>
      <c r="BJ132" s="14" t="s">
        <v>86</v>
      </c>
      <c r="BK132" s="155">
        <f t="shared" si="9"/>
        <v>0</v>
      </c>
      <c r="BL132" s="14" t="s">
        <v>92</v>
      </c>
      <c r="BM132" s="153" t="s">
        <v>886</v>
      </c>
    </row>
    <row r="133" spans="1:65" s="2" customFormat="1" ht="24.2" customHeight="1">
      <c r="A133" s="29"/>
      <c r="B133" s="141"/>
      <c r="C133" s="142" t="s">
        <v>151</v>
      </c>
      <c r="D133" s="142" t="s">
        <v>136</v>
      </c>
      <c r="E133" s="143" t="s">
        <v>285</v>
      </c>
      <c r="F133" s="144" t="s">
        <v>286</v>
      </c>
      <c r="G133" s="145" t="s">
        <v>278</v>
      </c>
      <c r="H133" s="146">
        <v>0.29399999999999998</v>
      </c>
      <c r="I133" s="147"/>
      <c r="J133" s="146">
        <f t="shared" si="0"/>
        <v>0</v>
      </c>
      <c r="K133" s="148"/>
      <c r="L133" s="30"/>
      <c r="M133" s="149" t="s">
        <v>1</v>
      </c>
      <c r="N133" s="150" t="s">
        <v>43</v>
      </c>
      <c r="O133" s="55"/>
      <c r="P133" s="151">
        <f t="shared" si="1"/>
        <v>0</v>
      </c>
      <c r="Q133" s="151">
        <v>0</v>
      </c>
      <c r="R133" s="151">
        <f t="shared" si="2"/>
        <v>0</v>
      </c>
      <c r="S133" s="151">
        <v>0</v>
      </c>
      <c r="T133" s="152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3" t="s">
        <v>92</v>
      </c>
      <c r="AT133" s="153" t="s">
        <v>136</v>
      </c>
      <c r="AU133" s="153" t="s">
        <v>86</v>
      </c>
      <c r="AY133" s="14" t="s">
        <v>134</v>
      </c>
      <c r="BE133" s="154">
        <f t="shared" si="4"/>
        <v>0</v>
      </c>
      <c r="BF133" s="154">
        <f t="shared" si="5"/>
        <v>0</v>
      </c>
      <c r="BG133" s="154">
        <f t="shared" si="6"/>
        <v>0</v>
      </c>
      <c r="BH133" s="154">
        <f t="shared" si="7"/>
        <v>0</v>
      </c>
      <c r="BI133" s="154">
        <f t="shared" si="8"/>
        <v>0</v>
      </c>
      <c r="BJ133" s="14" t="s">
        <v>86</v>
      </c>
      <c r="BK133" s="155">
        <f t="shared" si="9"/>
        <v>0</v>
      </c>
      <c r="BL133" s="14" t="s">
        <v>92</v>
      </c>
      <c r="BM133" s="153" t="s">
        <v>887</v>
      </c>
    </row>
    <row r="134" spans="1:65" s="2" customFormat="1" ht="24.2" customHeight="1">
      <c r="A134" s="29"/>
      <c r="B134" s="141"/>
      <c r="C134" s="142" t="s">
        <v>155</v>
      </c>
      <c r="D134" s="142" t="s">
        <v>136</v>
      </c>
      <c r="E134" s="143" t="s">
        <v>289</v>
      </c>
      <c r="F134" s="144" t="s">
        <v>290</v>
      </c>
      <c r="G134" s="145" t="s">
        <v>278</v>
      </c>
      <c r="H134" s="146">
        <v>1.47</v>
      </c>
      <c r="I134" s="147"/>
      <c r="J134" s="146">
        <f t="shared" si="0"/>
        <v>0</v>
      </c>
      <c r="K134" s="148"/>
      <c r="L134" s="30"/>
      <c r="M134" s="149" t="s">
        <v>1</v>
      </c>
      <c r="N134" s="150" t="s">
        <v>43</v>
      </c>
      <c r="O134" s="55"/>
      <c r="P134" s="151">
        <f t="shared" si="1"/>
        <v>0</v>
      </c>
      <c r="Q134" s="151">
        <v>0</v>
      </c>
      <c r="R134" s="151">
        <f t="shared" si="2"/>
        <v>0</v>
      </c>
      <c r="S134" s="151">
        <v>0</v>
      </c>
      <c r="T134" s="152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3" t="s">
        <v>92</v>
      </c>
      <c r="AT134" s="153" t="s">
        <v>136</v>
      </c>
      <c r="AU134" s="153" t="s">
        <v>86</v>
      </c>
      <c r="AY134" s="14" t="s">
        <v>134</v>
      </c>
      <c r="BE134" s="154">
        <f t="shared" si="4"/>
        <v>0</v>
      </c>
      <c r="BF134" s="154">
        <f t="shared" si="5"/>
        <v>0</v>
      </c>
      <c r="BG134" s="154">
        <f t="shared" si="6"/>
        <v>0</v>
      </c>
      <c r="BH134" s="154">
        <f t="shared" si="7"/>
        <v>0</v>
      </c>
      <c r="BI134" s="154">
        <f t="shared" si="8"/>
        <v>0</v>
      </c>
      <c r="BJ134" s="14" t="s">
        <v>86</v>
      </c>
      <c r="BK134" s="155">
        <f t="shared" si="9"/>
        <v>0</v>
      </c>
      <c r="BL134" s="14" t="s">
        <v>92</v>
      </c>
      <c r="BM134" s="153" t="s">
        <v>888</v>
      </c>
    </row>
    <row r="135" spans="1:65" s="2" customFormat="1" ht="24.2" customHeight="1">
      <c r="A135" s="29"/>
      <c r="B135" s="141"/>
      <c r="C135" s="142" t="s">
        <v>159</v>
      </c>
      <c r="D135" s="142" t="s">
        <v>136</v>
      </c>
      <c r="E135" s="143" t="s">
        <v>293</v>
      </c>
      <c r="F135" s="144" t="s">
        <v>294</v>
      </c>
      <c r="G135" s="145" t="s">
        <v>278</v>
      </c>
      <c r="H135" s="146">
        <v>0.29399999999999998</v>
      </c>
      <c r="I135" s="147"/>
      <c r="J135" s="146">
        <f t="shared" si="0"/>
        <v>0</v>
      </c>
      <c r="K135" s="148"/>
      <c r="L135" s="30"/>
      <c r="M135" s="149" t="s">
        <v>1</v>
      </c>
      <c r="N135" s="150" t="s">
        <v>43</v>
      </c>
      <c r="O135" s="55"/>
      <c r="P135" s="151">
        <f t="shared" si="1"/>
        <v>0</v>
      </c>
      <c r="Q135" s="151">
        <v>0</v>
      </c>
      <c r="R135" s="151">
        <f t="shared" si="2"/>
        <v>0</v>
      </c>
      <c r="S135" s="151">
        <v>0</v>
      </c>
      <c r="T135" s="152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3" t="s">
        <v>92</v>
      </c>
      <c r="AT135" s="153" t="s">
        <v>136</v>
      </c>
      <c r="AU135" s="153" t="s">
        <v>86</v>
      </c>
      <c r="AY135" s="14" t="s">
        <v>134</v>
      </c>
      <c r="BE135" s="154">
        <f t="shared" si="4"/>
        <v>0</v>
      </c>
      <c r="BF135" s="154">
        <f t="shared" si="5"/>
        <v>0</v>
      </c>
      <c r="BG135" s="154">
        <f t="shared" si="6"/>
        <v>0</v>
      </c>
      <c r="BH135" s="154">
        <f t="shared" si="7"/>
        <v>0</v>
      </c>
      <c r="BI135" s="154">
        <f t="shared" si="8"/>
        <v>0</v>
      </c>
      <c r="BJ135" s="14" t="s">
        <v>86</v>
      </c>
      <c r="BK135" s="155">
        <f t="shared" si="9"/>
        <v>0</v>
      </c>
      <c r="BL135" s="14" t="s">
        <v>92</v>
      </c>
      <c r="BM135" s="153" t="s">
        <v>889</v>
      </c>
    </row>
    <row r="136" spans="1:65" s="12" customFormat="1" ht="22.9" customHeight="1">
      <c r="B136" s="128"/>
      <c r="D136" s="129" t="s">
        <v>76</v>
      </c>
      <c r="E136" s="139" t="s">
        <v>296</v>
      </c>
      <c r="F136" s="139" t="s">
        <v>297</v>
      </c>
      <c r="I136" s="131"/>
      <c r="J136" s="140">
        <f>BK136</f>
        <v>0</v>
      </c>
      <c r="L136" s="128"/>
      <c r="M136" s="133"/>
      <c r="N136" s="134"/>
      <c r="O136" s="134"/>
      <c r="P136" s="135">
        <f>P137</f>
        <v>0</v>
      </c>
      <c r="Q136" s="134"/>
      <c r="R136" s="135">
        <f>R137</f>
        <v>0</v>
      </c>
      <c r="S136" s="134"/>
      <c r="T136" s="136">
        <f>T137</f>
        <v>0</v>
      </c>
      <c r="AR136" s="129" t="s">
        <v>82</v>
      </c>
      <c r="AT136" s="137" t="s">
        <v>76</v>
      </c>
      <c r="AU136" s="137" t="s">
        <v>82</v>
      </c>
      <c r="AY136" s="129" t="s">
        <v>134</v>
      </c>
      <c r="BK136" s="138">
        <f>BK137</f>
        <v>0</v>
      </c>
    </row>
    <row r="137" spans="1:65" s="2" customFormat="1" ht="24.2" customHeight="1">
      <c r="A137" s="29"/>
      <c r="B137" s="141"/>
      <c r="C137" s="142" t="s">
        <v>163</v>
      </c>
      <c r="D137" s="142" t="s">
        <v>136</v>
      </c>
      <c r="E137" s="143" t="s">
        <v>299</v>
      </c>
      <c r="F137" s="144" t="s">
        <v>300</v>
      </c>
      <c r="G137" s="145" t="s">
        <v>278</v>
      </c>
      <c r="H137" s="146">
        <v>2.9000000000000001E-2</v>
      </c>
      <c r="I137" s="147"/>
      <c r="J137" s="146">
        <f>ROUND(I137*H137,3)</f>
        <v>0</v>
      </c>
      <c r="K137" s="148"/>
      <c r="L137" s="30"/>
      <c r="M137" s="149" t="s">
        <v>1</v>
      </c>
      <c r="N137" s="150" t="s">
        <v>43</v>
      </c>
      <c r="O137" s="55"/>
      <c r="P137" s="151">
        <f>O137*H137</f>
        <v>0</v>
      </c>
      <c r="Q137" s="151">
        <v>0</v>
      </c>
      <c r="R137" s="151">
        <f>Q137*H137</f>
        <v>0</v>
      </c>
      <c r="S137" s="151">
        <v>0</v>
      </c>
      <c r="T137" s="152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3" t="s">
        <v>92</v>
      </c>
      <c r="AT137" s="153" t="s">
        <v>136</v>
      </c>
      <c r="AU137" s="153" t="s">
        <v>86</v>
      </c>
      <c r="AY137" s="14" t="s">
        <v>134</v>
      </c>
      <c r="BE137" s="154">
        <f>IF(N137="základná",J137,0)</f>
        <v>0</v>
      </c>
      <c r="BF137" s="154">
        <f>IF(N137="znížená",J137,0)</f>
        <v>0</v>
      </c>
      <c r="BG137" s="154">
        <f>IF(N137="zákl. prenesená",J137,0)</f>
        <v>0</v>
      </c>
      <c r="BH137" s="154">
        <f>IF(N137="zníž. prenesená",J137,0)</f>
        <v>0</v>
      </c>
      <c r="BI137" s="154">
        <f>IF(N137="nulová",J137,0)</f>
        <v>0</v>
      </c>
      <c r="BJ137" s="14" t="s">
        <v>86</v>
      </c>
      <c r="BK137" s="155">
        <f>ROUND(I137*H137,3)</f>
        <v>0</v>
      </c>
      <c r="BL137" s="14" t="s">
        <v>92</v>
      </c>
      <c r="BM137" s="153" t="s">
        <v>890</v>
      </c>
    </row>
    <row r="138" spans="1:65" s="12" customFormat="1" ht="25.9" customHeight="1">
      <c r="B138" s="128"/>
      <c r="D138" s="129" t="s">
        <v>76</v>
      </c>
      <c r="E138" s="130" t="s">
        <v>302</v>
      </c>
      <c r="F138" s="130" t="s">
        <v>303</v>
      </c>
      <c r="I138" s="131"/>
      <c r="J138" s="132">
        <f>BK138</f>
        <v>0</v>
      </c>
      <c r="L138" s="128"/>
      <c r="M138" s="133"/>
      <c r="N138" s="134"/>
      <c r="O138" s="134"/>
      <c r="P138" s="135">
        <f>P139+P144+P151+P158+P179</f>
        <v>0</v>
      </c>
      <c r="Q138" s="134"/>
      <c r="R138" s="135">
        <f>R139+R144+R151+R158+R179</f>
        <v>0.28617600399999993</v>
      </c>
      <c r="S138" s="134"/>
      <c r="T138" s="136">
        <f>T139+T144+T151+T158+T179</f>
        <v>0.29362000000000005</v>
      </c>
      <c r="AR138" s="129" t="s">
        <v>86</v>
      </c>
      <c r="AT138" s="137" t="s">
        <v>76</v>
      </c>
      <c r="AU138" s="137" t="s">
        <v>77</v>
      </c>
      <c r="AY138" s="129" t="s">
        <v>134</v>
      </c>
      <c r="BK138" s="138">
        <f>BK139+BK144+BK151+BK158+BK179</f>
        <v>0</v>
      </c>
    </row>
    <row r="139" spans="1:65" s="12" customFormat="1" ht="22.9" customHeight="1">
      <c r="B139" s="128"/>
      <c r="D139" s="129" t="s">
        <v>76</v>
      </c>
      <c r="E139" s="139" t="s">
        <v>529</v>
      </c>
      <c r="F139" s="139" t="s">
        <v>530</v>
      </c>
      <c r="I139" s="131"/>
      <c r="J139" s="140">
        <f>BK139</f>
        <v>0</v>
      </c>
      <c r="L139" s="128"/>
      <c r="M139" s="133"/>
      <c r="N139" s="134"/>
      <c r="O139" s="134"/>
      <c r="P139" s="135">
        <f>SUM(P140:P143)</f>
        <v>0</v>
      </c>
      <c r="Q139" s="134"/>
      <c r="R139" s="135">
        <f>SUM(R140:R143)</f>
        <v>1.0200000000000001E-3</v>
      </c>
      <c r="S139" s="134"/>
      <c r="T139" s="136">
        <f>SUM(T140:T143)</f>
        <v>0</v>
      </c>
      <c r="AR139" s="129" t="s">
        <v>86</v>
      </c>
      <c r="AT139" s="137" t="s">
        <v>76</v>
      </c>
      <c r="AU139" s="137" t="s">
        <v>82</v>
      </c>
      <c r="AY139" s="129" t="s">
        <v>134</v>
      </c>
      <c r="BK139" s="138">
        <f>SUM(BK140:BK143)</f>
        <v>0</v>
      </c>
    </row>
    <row r="140" spans="1:65" s="2" customFormat="1" ht="24.2" customHeight="1">
      <c r="A140" s="29"/>
      <c r="B140" s="141"/>
      <c r="C140" s="142" t="s">
        <v>329</v>
      </c>
      <c r="D140" s="142" t="s">
        <v>136</v>
      </c>
      <c r="E140" s="143" t="s">
        <v>531</v>
      </c>
      <c r="F140" s="144" t="s">
        <v>532</v>
      </c>
      <c r="G140" s="145" t="s">
        <v>253</v>
      </c>
      <c r="H140" s="146">
        <v>34</v>
      </c>
      <c r="I140" s="147"/>
      <c r="J140" s="146">
        <f>ROUND(I140*H140,3)</f>
        <v>0</v>
      </c>
      <c r="K140" s="148"/>
      <c r="L140" s="30"/>
      <c r="M140" s="149" t="s">
        <v>1</v>
      </c>
      <c r="N140" s="150" t="s">
        <v>43</v>
      </c>
      <c r="O140" s="55"/>
      <c r="P140" s="151">
        <f>O140*H140</f>
        <v>0</v>
      </c>
      <c r="Q140" s="151">
        <v>9.0000000000000002E-6</v>
      </c>
      <c r="R140" s="151">
        <f>Q140*H140</f>
        <v>3.0600000000000001E-4</v>
      </c>
      <c r="S140" s="151">
        <v>0</v>
      </c>
      <c r="T140" s="152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3" t="s">
        <v>197</v>
      </c>
      <c r="AT140" s="153" t="s">
        <v>136</v>
      </c>
      <c r="AU140" s="153" t="s">
        <v>86</v>
      </c>
      <c r="AY140" s="14" t="s">
        <v>134</v>
      </c>
      <c r="BE140" s="154">
        <f>IF(N140="základná",J140,0)</f>
        <v>0</v>
      </c>
      <c r="BF140" s="154">
        <f>IF(N140="znížená",J140,0)</f>
        <v>0</v>
      </c>
      <c r="BG140" s="154">
        <f>IF(N140="zákl. prenesená",J140,0)</f>
        <v>0</v>
      </c>
      <c r="BH140" s="154">
        <f>IF(N140="zníž. prenesená",J140,0)</f>
        <v>0</v>
      </c>
      <c r="BI140" s="154">
        <f>IF(N140="nulová",J140,0)</f>
        <v>0</v>
      </c>
      <c r="BJ140" s="14" t="s">
        <v>86</v>
      </c>
      <c r="BK140" s="155">
        <f>ROUND(I140*H140,3)</f>
        <v>0</v>
      </c>
      <c r="BL140" s="14" t="s">
        <v>197</v>
      </c>
      <c r="BM140" s="153" t="s">
        <v>891</v>
      </c>
    </row>
    <row r="141" spans="1:65" s="2" customFormat="1" ht="24.2" customHeight="1">
      <c r="A141" s="29"/>
      <c r="B141" s="141"/>
      <c r="C141" s="156" t="s">
        <v>333</v>
      </c>
      <c r="D141" s="156" t="s">
        <v>193</v>
      </c>
      <c r="E141" s="157" t="s">
        <v>892</v>
      </c>
      <c r="F141" s="158" t="s">
        <v>893</v>
      </c>
      <c r="G141" s="159" t="s">
        <v>253</v>
      </c>
      <c r="H141" s="160">
        <v>12.24</v>
      </c>
      <c r="I141" s="161"/>
      <c r="J141" s="160">
        <f>ROUND(I141*H141,3)</f>
        <v>0</v>
      </c>
      <c r="K141" s="162"/>
      <c r="L141" s="163"/>
      <c r="M141" s="164" t="s">
        <v>1</v>
      </c>
      <c r="N141" s="165" t="s">
        <v>43</v>
      </c>
      <c r="O141" s="55"/>
      <c r="P141" s="151">
        <f>O141*H141</f>
        <v>0</v>
      </c>
      <c r="Q141" s="151">
        <v>4.0000000000000003E-5</v>
      </c>
      <c r="R141" s="151">
        <f>Q141*H141</f>
        <v>4.8960000000000008E-4</v>
      </c>
      <c r="S141" s="151">
        <v>0</v>
      </c>
      <c r="T141" s="152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3" t="s">
        <v>263</v>
      </c>
      <c r="AT141" s="153" t="s">
        <v>193</v>
      </c>
      <c r="AU141" s="153" t="s">
        <v>86</v>
      </c>
      <c r="AY141" s="14" t="s">
        <v>134</v>
      </c>
      <c r="BE141" s="154">
        <f>IF(N141="základná",J141,0)</f>
        <v>0</v>
      </c>
      <c r="BF141" s="154">
        <f>IF(N141="znížená",J141,0)</f>
        <v>0</v>
      </c>
      <c r="BG141" s="154">
        <f>IF(N141="zákl. prenesená",J141,0)</f>
        <v>0</v>
      </c>
      <c r="BH141" s="154">
        <f>IF(N141="zníž. prenesená",J141,0)</f>
        <v>0</v>
      </c>
      <c r="BI141" s="154">
        <f>IF(N141="nulová",J141,0)</f>
        <v>0</v>
      </c>
      <c r="BJ141" s="14" t="s">
        <v>86</v>
      </c>
      <c r="BK141" s="155">
        <f>ROUND(I141*H141,3)</f>
        <v>0</v>
      </c>
      <c r="BL141" s="14" t="s">
        <v>197</v>
      </c>
      <c r="BM141" s="153" t="s">
        <v>894</v>
      </c>
    </row>
    <row r="142" spans="1:65" s="2" customFormat="1" ht="24.2" customHeight="1">
      <c r="A142" s="29"/>
      <c r="B142" s="141"/>
      <c r="C142" s="156" t="s">
        <v>337</v>
      </c>
      <c r="D142" s="156" t="s">
        <v>193</v>
      </c>
      <c r="E142" s="157" t="s">
        <v>895</v>
      </c>
      <c r="F142" s="158" t="s">
        <v>896</v>
      </c>
      <c r="G142" s="159" t="s">
        <v>253</v>
      </c>
      <c r="H142" s="160">
        <v>22.44</v>
      </c>
      <c r="I142" s="161"/>
      <c r="J142" s="160">
        <f>ROUND(I142*H142,3)</f>
        <v>0</v>
      </c>
      <c r="K142" s="162"/>
      <c r="L142" s="163"/>
      <c r="M142" s="164" t="s">
        <v>1</v>
      </c>
      <c r="N142" s="165" t="s">
        <v>43</v>
      </c>
      <c r="O142" s="55"/>
      <c r="P142" s="151">
        <f>O142*H142</f>
        <v>0</v>
      </c>
      <c r="Q142" s="151">
        <v>1.0000000000000001E-5</v>
      </c>
      <c r="R142" s="151">
        <f>Q142*H142</f>
        <v>2.2440000000000003E-4</v>
      </c>
      <c r="S142" s="151">
        <v>0</v>
      </c>
      <c r="T142" s="152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3" t="s">
        <v>263</v>
      </c>
      <c r="AT142" s="153" t="s">
        <v>193</v>
      </c>
      <c r="AU142" s="153" t="s">
        <v>86</v>
      </c>
      <c r="AY142" s="14" t="s">
        <v>134</v>
      </c>
      <c r="BE142" s="154">
        <f>IF(N142="základná",J142,0)</f>
        <v>0</v>
      </c>
      <c r="BF142" s="154">
        <f>IF(N142="znížená",J142,0)</f>
        <v>0</v>
      </c>
      <c r="BG142" s="154">
        <f>IF(N142="zákl. prenesená",J142,0)</f>
        <v>0</v>
      </c>
      <c r="BH142" s="154">
        <f>IF(N142="zníž. prenesená",J142,0)</f>
        <v>0</v>
      </c>
      <c r="BI142" s="154">
        <f>IF(N142="nulová",J142,0)</f>
        <v>0</v>
      </c>
      <c r="BJ142" s="14" t="s">
        <v>86</v>
      </c>
      <c r="BK142" s="155">
        <f>ROUND(I142*H142,3)</f>
        <v>0</v>
      </c>
      <c r="BL142" s="14" t="s">
        <v>197</v>
      </c>
      <c r="BM142" s="153" t="s">
        <v>897</v>
      </c>
    </row>
    <row r="143" spans="1:65" s="2" customFormat="1" ht="24.2" customHeight="1">
      <c r="A143" s="29"/>
      <c r="B143" s="141"/>
      <c r="C143" s="142" t="s">
        <v>343</v>
      </c>
      <c r="D143" s="142" t="s">
        <v>136</v>
      </c>
      <c r="E143" s="143" t="s">
        <v>540</v>
      </c>
      <c r="F143" s="144" t="s">
        <v>541</v>
      </c>
      <c r="G143" s="145" t="s">
        <v>317</v>
      </c>
      <c r="H143" s="147"/>
      <c r="I143" s="147"/>
      <c r="J143" s="146">
        <f>ROUND(I143*H143,3)</f>
        <v>0</v>
      </c>
      <c r="K143" s="148"/>
      <c r="L143" s="30"/>
      <c r="M143" s="149" t="s">
        <v>1</v>
      </c>
      <c r="N143" s="150" t="s">
        <v>43</v>
      </c>
      <c r="O143" s="55"/>
      <c r="P143" s="151">
        <f>O143*H143</f>
        <v>0</v>
      </c>
      <c r="Q143" s="151">
        <v>0</v>
      </c>
      <c r="R143" s="151">
        <f>Q143*H143</f>
        <v>0</v>
      </c>
      <c r="S143" s="151">
        <v>0</v>
      </c>
      <c r="T143" s="152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3" t="s">
        <v>197</v>
      </c>
      <c r="AT143" s="153" t="s">
        <v>136</v>
      </c>
      <c r="AU143" s="153" t="s">
        <v>86</v>
      </c>
      <c r="AY143" s="14" t="s">
        <v>134</v>
      </c>
      <c r="BE143" s="154">
        <f>IF(N143="základná",J143,0)</f>
        <v>0</v>
      </c>
      <c r="BF143" s="154">
        <f>IF(N143="znížená",J143,0)</f>
        <v>0</v>
      </c>
      <c r="BG143" s="154">
        <f>IF(N143="zákl. prenesená",J143,0)</f>
        <v>0</v>
      </c>
      <c r="BH143" s="154">
        <f>IF(N143="zníž. prenesená",J143,0)</f>
        <v>0</v>
      </c>
      <c r="BI143" s="154">
        <f>IF(N143="nulová",J143,0)</f>
        <v>0</v>
      </c>
      <c r="BJ143" s="14" t="s">
        <v>86</v>
      </c>
      <c r="BK143" s="155">
        <f>ROUND(I143*H143,3)</f>
        <v>0</v>
      </c>
      <c r="BL143" s="14" t="s">
        <v>197</v>
      </c>
      <c r="BM143" s="153" t="s">
        <v>898</v>
      </c>
    </row>
    <row r="144" spans="1:65" s="12" customFormat="1" ht="22.9" customHeight="1">
      <c r="B144" s="128"/>
      <c r="D144" s="129" t="s">
        <v>76</v>
      </c>
      <c r="E144" s="139" t="s">
        <v>899</v>
      </c>
      <c r="F144" s="139" t="s">
        <v>900</v>
      </c>
      <c r="I144" s="131"/>
      <c r="J144" s="140">
        <f>BK144</f>
        <v>0</v>
      </c>
      <c r="L144" s="128"/>
      <c r="M144" s="133"/>
      <c r="N144" s="134"/>
      <c r="O144" s="134"/>
      <c r="P144" s="135">
        <f>SUM(P145:P150)</f>
        <v>0</v>
      </c>
      <c r="Q144" s="134"/>
      <c r="R144" s="135">
        <f>SUM(R145:R150)</f>
        <v>3.6783443999999998E-2</v>
      </c>
      <c r="S144" s="134"/>
      <c r="T144" s="136">
        <f>SUM(T145:T150)</f>
        <v>4.5720000000000004E-2</v>
      </c>
      <c r="AR144" s="129" t="s">
        <v>86</v>
      </c>
      <c r="AT144" s="137" t="s">
        <v>76</v>
      </c>
      <c r="AU144" s="137" t="s">
        <v>82</v>
      </c>
      <c r="AY144" s="129" t="s">
        <v>134</v>
      </c>
      <c r="BK144" s="138">
        <f>SUM(BK145:BK150)</f>
        <v>0</v>
      </c>
    </row>
    <row r="145" spans="1:65" s="2" customFormat="1" ht="24.2" customHeight="1">
      <c r="A145" s="29"/>
      <c r="B145" s="141"/>
      <c r="C145" s="142" t="s">
        <v>168</v>
      </c>
      <c r="D145" s="142" t="s">
        <v>136</v>
      </c>
      <c r="E145" s="143" t="s">
        <v>901</v>
      </c>
      <c r="F145" s="144" t="s">
        <v>902</v>
      </c>
      <c r="G145" s="145" t="s">
        <v>253</v>
      </c>
      <c r="H145" s="146">
        <v>18</v>
      </c>
      <c r="I145" s="147"/>
      <c r="J145" s="146">
        <f t="shared" ref="J145:J150" si="10">ROUND(I145*H145,3)</f>
        <v>0</v>
      </c>
      <c r="K145" s="148"/>
      <c r="L145" s="30"/>
      <c r="M145" s="149" t="s">
        <v>1</v>
      </c>
      <c r="N145" s="150" t="s">
        <v>43</v>
      </c>
      <c r="O145" s="55"/>
      <c r="P145" s="151">
        <f t="shared" ref="P145:P150" si="11">O145*H145</f>
        <v>0</v>
      </c>
      <c r="Q145" s="151">
        <v>3.8399999999999998E-5</v>
      </c>
      <c r="R145" s="151">
        <f t="shared" ref="R145:R150" si="12">Q145*H145</f>
        <v>6.912E-4</v>
      </c>
      <c r="S145" s="151">
        <v>2.5400000000000002E-3</v>
      </c>
      <c r="T145" s="152">
        <f t="shared" ref="T145:T150" si="13">S145*H145</f>
        <v>4.5720000000000004E-2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3" t="s">
        <v>197</v>
      </c>
      <c r="AT145" s="153" t="s">
        <v>136</v>
      </c>
      <c r="AU145" s="153" t="s">
        <v>86</v>
      </c>
      <c r="AY145" s="14" t="s">
        <v>134</v>
      </c>
      <c r="BE145" s="154">
        <f t="shared" ref="BE145:BE150" si="14">IF(N145="základná",J145,0)</f>
        <v>0</v>
      </c>
      <c r="BF145" s="154">
        <f t="shared" ref="BF145:BF150" si="15">IF(N145="znížená",J145,0)</f>
        <v>0</v>
      </c>
      <c r="BG145" s="154">
        <f t="shared" ref="BG145:BG150" si="16">IF(N145="zákl. prenesená",J145,0)</f>
        <v>0</v>
      </c>
      <c r="BH145" s="154">
        <f t="shared" ref="BH145:BH150" si="17">IF(N145="zníž. prenesená",J145,0)</f>
        <v>0</v>
      </c>
      <c r="BI145" s="154">
        <f t="shared" ref="BI145:BI150" si="18">IF(N145="nulová",J145,0)</f>
        <v>0</v>
      </c>
      <c r="BJ145" s="14" t="s">
        <v>86</v>
      </c>
      <c r="BK145" s="155">
        <f t="shared" ref="BK145:BK150" si="19">ROUND(I145*H145,3)</f>
        <v>0</v>
      </c>
      <c r="BL145" s="14" t="s">
        <v>197</v>
      </c>
      <c r="BM145" s="153" t="s">
        <v>903</v>
      </c>
    </row>
    <row r="146" spans="1:65" s="2" customFormat="1" ht="14.45" customHeight="1">
      <c r="A146" s="29"/>
      <c r="B146" s="141"/>
      <c r="C146" s="142" t="s">
        <v>172</v>
      </c>
      <c r="D146" s="142" t="s">
        <v>136</v>
      </c>
      <c r="E146" s="143" t="s">
        <v>904</v>
      </c>
      <c r="F146" s="144" t="s">
        <v>905</v>
      </c>
      <c r="G146" s="145" t="s">
        <v>253</v>
      </c>
      <c r="H146" s="146">
        <v>12</v>
      </c>
      <c r="I146" s="147"/>
      <c r="J146" s="146">
        <f t="shared" si="10"/>
        <v>0</v>
      </c>
      <c r="K146" s="148"/>
      <c r="L146" s="30"/>
      <c r="M146" s="149" t="s">
        <v>1</v>
      </c>
      <c r="N146" s="150" t="s">
        <v>43</v>
      </c>
      <c r="O146" s="55"/>
      <c r="P146" s="151">
        <f t="shared" si="11"/>
        <v>0</v>
      </c>
      <c r="Q146" s="151">
        <v>8.3148E-4</v>
      </c>
      <c r="R146" s="151">
        <f t="shared" si="12"/>
        <v>9.9777600000000004E-3</v>
      </c>
      <c r="S146" s="151">
        <v>0</v>
      </c>
      <c r="T146" s="152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3" t="s">
        <v>197</v>
      </c>
      <c r="AT146" s="153" t="s">
        <v>136</v>
      </c>
      <c r="AU146" s="153" t="s">
        <v>86</v>
      </c>
      <c r="AY146" s="14" t="s">
        <v>134</v>
      </c>
      <c r="BE146" s="154">
        <f t="shared" si="14"/>
        <v>0</v>
      </c>
      <c r="BF146" s="154">
        <f t="shared" si="15"/>
        <v>0</v>
      </c>
      <c r="BG146" s="154">
        <f t="shared" si="16"/>
        <v>0</v>
      </c>
      <c r="BH146" s="154">
        <f t="shared" si="17"/>
        <v>0</v>
      </c>
      <c r="BI146" s="154">
        <f t="shared" si="18"/>
        <v>0</v>
      </c>
      <c r="BJ146" s="14" t="s">
        <v>86</v>
      </c>
      <c r="BK146" s="155">
        <f t="shared" si="19"/>
        <v>0</v>
      </c>
      <c r="BL146" s="14" t="s">
        <v>197</v>
      </c>
      <c r="BM146" s="153" t="s">
        <v>906</v>
      </c>
    </row>
    <row r="147" spans="1:65" s="2" customFormat="1" ht="14.45" customHeight="1">
      <c r="A147" s="29"/>
      <c r="B147" s="141"/>
      <c r="C147" s="142" t="s">
        <v>176</v>
      </c>
      <c r="D147" s="142" t="s">
        <v>136</v>
      </c>
      <c r="E147" s="143" t="s">
        <v>907</v>
      </c>
      <c r="F147" s="144" t="s">
        <v>908</v>
      </c>
      <c r="G147" s="145" t="s">
        <v>253</v>
      </c>
      <c r="H147" s="146">
        <v>22</v>
      </c>
      <c r="I147" s="147"/>
      <c r="J147" s="146">
        <f t="shared" si="10"/>
        <v>0</v>
      </c>
      <c r="K147" s="148"/>
      <c r="L147" s="30"/>
      <c r="M147" s="149" t="s">
        <v>1</v>
      </c>
      <c r="N147" s="150" t="s">
        <v>43</v>
      </c>
      <c r="O147" s="55"/>
      <c r="P147" s="151">
        <f t="shared" si="11"/>
        <v>0</v>
      </c>
      <c r="Q147" s="151">
        <v>1.187022E-3</v>
      </c>
      <c r="R147" s="151">
        <f t="shared" si="12"/>
        <v>2.6114484E-2</v>
      </c>
      <c r="S147" s="151">
        <v>0</v>
      </c>
      <c r="T147" s="152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3" t="s">
        <v>197</v>
      </c>
      <c r="AT147" s="153" t="s">
        <v>136</v>
      </c>
      <c r="AU147" s="153" t="s">
        <v>86</v>
      </c>
      <c r="AY147" s="14" t="s">
        <v>134</v>
      </c>
      <c r="BE147" s="154">
        <f t="shared" si="14"/>
        <v>0</v>
      </c>
      <c r="BF147" s="154">
        <f t="shared" si="15"/>
        <v>0</v>
      </c>
      <c r="BG147" s="154">
        <f t="shared" si="16"/>
        <v>0</v>
      </c>
      <c r="BH147" s="154">
        <f t="shared" si="17"/>
        <v>0</v>
      </c>
      <c r="BI147" s="154">
        <f t="shared" si="18"/>
        <v>0</v>
      </c>
      <c r="BJ147" s="14" t="s">
        <v>86</v>
      </c>
      <c r="BK147" s="155">
        <f t="shared" si="19"/>
        <v>0</v>
      </c>
      <c r="BL147" s="14" t="s">
        <v>197</v>
      </c>
      <c r="BM147" s="153" t="s">
        <v>909</v>
      </c>
    </row>
    <row r="148" spans="1:65" s="2" customFormat="1" ht="14.45" customHeight="1">
      <c r="A148" s="29"/>
      <c r="B148" s="141"/>
      <c r="C148" s="142" t="s">
        <v>180</v>
      </c>
      <c r="D148" s="142" t="s">
        <v>136</v>
      </c>
      <c r="E148" s="143" t="s">
        <v>910</v>
      </c>
      <c r="F148" s="144" t="s">
        <v>911</v>
      </c>
      <c r="G148" s="145" t="s">
        <v>253</v>
      </c>
      <c r="H148" s="146">
        <v>34</v>
      </c>
      <c r="I148" s="147"/>
      <c r="J148" s="146">
        <f t="shared" si="10"/>
        <v>0</v>
      </c>
      <c r="K148" s="148"/>
      <c r="L148" s="30"/>
      <c r="M148" s="149" t="s">
        <v>1</v>
      </c>
      <c r="N148" s="150" t="s">
        <v>43</v>
      </c>
      <c r="O148" s="55"/>
      <c r="P148" s="151">
        <f t="shared" si="11"/>
        <v>0</v>
      </c>
      <c r="Q148" s="151">
        <v>0</v>
      </c>
      <c r="R148" s="151">
        <f t="shared" si="12"/>
        <v>0</v>
      </c>
      <c r="S148" s="151">
        <v>0</v>
      </c>
      <c r="T148" s="152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3" t="s">
        <v>197</v>
      </c>
      <c r="AT148" s="153" t="s">
        <v>136</v>
      </c>
      <c r="AU148" s="153" t="s">
        <v>86</v>
      </c>
      <c r="AY148" s="14" t="s">
        <v>134</v>
      </c>
      <c r="BE148" s="154">
        <f t="shared" si="14"/>
        <v>0</v>
      </c>
      <c r="BF148" s="154">
        <f t="shared" si="15"/>
        <v>0</v>
      </c>
      <c r="BG148" s="154">
        <f t="shared" si="16"/>
        <v>0</v>
      </c>
      <c r="BH148" s="154">
        <f t="shared" si="17"/>
        <v>0</v>
      </c>
      <c r="BI148" s="154">
        <f t="shared" si="18"/>
        <v>0</v>
      </c>
      <c r="BJ148" s="14" t="s">
        <v>86</v>
      </c>
      <c r="BK148" s="155">
        <f t="shared" si="19"/>
        <v>0</v>
      </c>
      <c r="BL148" s="14" t="s">
        <v>197</v>
      </c>
      <c r="BM148" s="153" t="s">
        <v>912</v>
      </c>
    </row>
    <row r="149" spans="1:65" s="2" customFormat="1" ht="14.45" customHeight="1">
      <c r="A149" s="29"/>
      <c r="B149" s="141"/>
      <c r="C149" s="142" t="s">
        <v>184</v>
      </c>
      <c r="D149" s="142" t="s">
        <v>136</v>
      </c>
      <c r="E149" s="143" t="s">
        <v>913</v>
      </c>
      <c r="F149" s="144" t="s">
        <v>914</v>
      </c>
      <c r="G149" s="145" t="s">
        <v>139</v>
      </c>
      <c r="H149" s="146">
        <v>10</v>
      </c>
      <c r="I149" s="147"/>
      <c r="J149" s="146">
        <f t="shared" si="10"/>
        <v>0</v>
      </c>
      <c r="K149" s="148"/>
      <c r="L149" s="30"/>
      <c r="M149" s="149" t="s">
        <v>1</v>
      </c>
      <c r="N149" s="150" t="s">
        <v>43</v>
      </c>
      <c r="O149" s="55"/>
      <c r="P149" s="151">
        <f t="shared" si="11"/>
        <v>0</v>
      </c>
      <c r="Q149" s="151">
        <v>0</v>
      </c>
      <c r="R149" s="151">
        <f t="shared" si="12"/>
        <v>0</v>
      </c>
      <c r="S149" s="151">
        <v>0</v>
      </c>
      <c r="T149" s="152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3" t="s">
        <v>197</v>
      </c>
      <c r="AT149" s="153" t="s">
        <v>136</v>
      </c>
      <c r="AU149" s="153" t="s">
        <v>86</v>
      </c>
      <c r="AY149" s="14" t="s">
        <v>134</v>
      </c>
      <c r="BE149" s="154">
        <f t="shared" si="14"/>
        <v>0</v>
      </c>
      <c r="BF149" s="154">
        <f t="shared" si="15"/>
        <v>0</v>
      </c>
      <c r="BG149" s="154">
        <f t="shared" si="16"/>
        <v>0</v>
      </c>
      <c r="BH149" s="154">
        <f t="shared" si="17"/>
        <v>0</v>
      </c>
      <c r="BI149" s="154">
        <f t="shared" si="18"/>
        <v>0</v>
      </c>
      <c r="BJ149" s="14" t="s">
        <v>86</v>
      </c>
      <c r="BK149" s="155">
        <f t="shared" si="19"/>
        <v>0</v>
      </c>
      <c r="BL149" s="14" t="s">
        <v>197</v>
      </c>
      <c r="BM149" s="153" t="s">
        <v>915</v>
      </c>
    </row>
    <row r="150" spans="1:65" s="2" customFormat="1" ht="24.2" customHeight="1">
      <c r="A150" s="29"/>
      <c r="B150" s="141"/>
      <c r="C150" s="142" t="s">
        <v>188</v>
      </c>
      <c r="D150" s="142" t="s">
        <v>136</v>
      </c>
      <c r="E150" s="143" t="s">
        <v>916</v>
      </c>
      <c r="F150" s="144" t="s">
        <v>917</v>
      </c>
      <c r="G150" s="145" t="s">
        <v>317</v>
      </c>
      <c r="H150" s="147"/>
      <c r="I150" s="147"/>
      <c r="J150" s="146">
        <f t="shared" si="10"/>
        <v>0</v>
      </c>
      <c r="K150" s="148"/>
      <c r="L150" s="30"/>
      <c r="M150" s="149" t="s">
        <v>1</v>
      </c>
      <c r="N150" s="150" t="s">
        <v>43</v>
      </c>
      <c r="O150" s="55"/>
      <c r="P150" s="151">
        <f t="shared" si="11"/>
        <v>0</v>
      </c>
      <c r="Q150" s="151">
        <v>0</v>
      </c>
      <c r="R150" s="151">
        <f t="shared" si="12"/>
        <v>0</v>
      </c>
      <c r="S150" s="151">
        <v>0</v>
      </c>
      <c r="T150" s="152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3" t="s">
        <v>197</v>
      </c>
      <c r="AT150" s="153" t="s">
        <v>136</v>
      </c>
      <c r="AU150" s="153" t="s">
        <v>86</v>
      </c>
      <c r="AY150" s="14" t="s">
        <v>134</v>
      </c>
      <c r="BE150" s="154">
        <f t="shared" si="14"/>
        <v>0</v>
      </c>
      <c r="BF150" s="154">
        <f t="shared" si="15"/>
        <v>0</v>
      </c>
      <c r="BG150" s="154">
        <f t="shared" si="16"/>
        <v>0</v>
      </c>
      <c r="BH150" s="154">
        <f t="shared" si="17"/>
        <v>0</v>
      </c>
      <c r="BI150" s="154">
        <f t="shared" si="18"/>
        <v>0</v>
      </c>
      <c r="BJ150" s="14" t="s">
        <v>86</v>
      </c>
      <c r="BK150" s="155">
        <f t="shared" si="19"/>
        <v>0</v>
      </c>
      <c r="BL150" s="14" t="s">
        <v>197</v>
      </c>
      <c r="BM150" s="153" t="s">
        <v>918</v>
      </c>
    </row>
    <row r="151" spans="1:65" s="12" customFormat="1" ht="22.9" customHeight="1">
      <c r="B151" s="128"/>
      <c r="D151" s="129" t="s">
        <v>76</v>
      </c>
      <c r="E151" s="139" t="s">
        <v>919</v>
      </c>
      <c r="F151" s="139" t="s">
        <v>920</v>
      </c>
      <c r="I151" s="131"/>
      <c r="J151" s="140">
        <f>BK151</f>
        <v>0</v>
      </c>
      <c r="L151" s="128"/>
      <c r="M151" s="133"/>
      <c r="N151" s="134"/>
      <c r="O151" s="134"/>
      <c r="P151" s="135">
        <f>SUM(P152:P157)</f>
        <v>0</v>
      </c>
      <c r="Q151" s="134"/>
      <c r="R151" s="135">
        <f>SUM(R152:R157)</f>
        <v>1.1876279999999999E-2</v>
      </c>
      <c r="S151" s="134"/>
      <c r="T151" s="136">
        <f>SUM(T152:T157)</f>
        <v>5.4000000000000003E-3</v>
      </c>
      <c r="AR151" s="129" t="s">
        <v>86</v>
      </c>
      <c r="AT151" s="137" t="s">
        <v>76</v>
      </c>
      <c r="AU151" s="137" t="s">
        <v>82</v>
      </c>
      <c r="AY151" s="129" t="s">
        <v>134</v>
      </c>
      <c r="BK151" s="138">
        <f>SUM(BK152:BK157)</f>
        <v>0</v>
      </c>
    </row>
    <row r="152" spans="1:65" s="2" customFormat="1" ht="24.2" customHeight="1">
      <c r="A152" s="29"/>
      <c r="B152" s="141"/>
      <c r="C152" s="142" t="s">
        <v>192</v>
      </c>
      <c r="D152" s="142" t="s">
        <v>136</v>
      </c>
      <c r="E152" s="143" t="s">
        <v>921</v>
      </c>
      <c r="F152" s="144" t="s">
        <v>922</v>
      </c>
      <c r="G152" s="145" t="s">
        <v>139</v>
      </c>
      <c r="H152" s="146">
        <v>12</v>
      </c>
      <c r="I152" s="147"/>
      <c r="J152" s="146">
        <f t="shared" ref="J152:J157" si="20">ROUND(I152*H152,3)</f>
        <v>0</v>
      </c>
      <c r="K152" s="148"/>
      <c r="L152" s="30"/>
      <c r="M152" s="149" t="s">
        <v>1</v>
      </c>
      <c r="N152" s="150" t="s">
        <v>43</v>
      </c>
      <c r="O152" s="55"/>
      <c r="P152" s="151">
        <f t="shared" ref="P152:P157" si="21">O152*H152</f>
        <v>0</v>
      </c>
      <c r="Q152" s="151">
        <v>4.2240000000000002E-5</v>
      </c>
      <c r="R152" s="151">
        <f t="shared" ref="R152:R157" si="22">Q152*H152</f>
        <v>5.0688000000000003E-4</v>
      </c>
      <c r="S152" s="151">
        <v>4.4999999999999999E-4</v>
      </c>
      <c r="T152" s="152">
        <f t="shared" ref="T152:T157" si="23">S152*H152</f>
        <v>5.4000000000000003E-3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3" t="s">
        <v>197</v>
      </c>
      <c r="AT152" s="153" t="s">
        <v>136</v>
      </c>
      <c r="AU152" s="153" t="s">
        <v>86</v>
      </c>
      <c r="AY152" s="14" t="s">
        <v>134</v>
      </c>
      <c r="BE152" s="154">
        <f t="shared" ref="BE152:BE157" si="24">IF(N152="základná",J152,0)</f>
        <v>0</v>
      </c>
      <c r="BF152" s="154">
        <f t="shared" ref="BF152:BF157" si="25">IF(N152="znížená",J152,0)</f>
        <v>0</v>
      </c>
      <c r="BG152" s="154">
        <f t="shared" ref="BG152:BG157" si="26">IF(N152="zákl. prenesená",J152,0)</f>
        <v>0</v>
      </c>
      <c r="BH152" s="154">
        <f t="shared" ref="BH152:BH157" si="27">IF(N152="zníž. prenesená",J152,0)</f>
        <v>0</v>
      </c>
      <c r="BI152" s="154">
        <f t="shared" ref="BI152:BI157" si="28">IF(N152="nulová",J152,0)</f>
        <v>0</v>
      </c>
      <c r="BJ152" s="14" t="s">
        <v>86</v>
      </c>
      <c r="BK152" s="155">
        <f t="shared" ref="BK152:BK157" si="29">ROUND(I152*H152,3)</f>
        <v>0</v>
      </c>
      <c r="BL152" s="14" t="s">
        <v>197</v>
      </c>
      <c r="BM152" s="153" t="s">
        <v>923</v>
      </c>
    </row>
    <row r="153" spans="1:65" s="2" customFormat="1" ht="14.45" customHeight="1">
      <c r="A153" s="29"/>
      <c r="B153" s="141"/>
      <c r="C153" s="142" t="s">
        <v>197</v>
      </c>
      <c r="D153" s="142" t="s">
        <v>136</v>
      </c>
      <c r="E153" s="143" t="s">
        <v>924</v>
      </c>
      <c r="F153" s="144" t="s">
        <v>925</v>
      </c>
      <c r="G153" s="145" t="s">
        <v>139</v>
      </c>
      <c r="H153" s="146">
        <v>7</v>
      </c>
      <c r="I153" s="147"/>
      <c r="J153" s="146">
        <f t="shared" si="20"/>
        <v>0</v>
      </c>
      <c r="K153" s="148"/>
      <c r="L153" s="30"/>
      <c r="M153" s="149" t="s">
        <v>1</v>
      </c>
      <c r="N153" s="150" t="s">
        <v>43</v>
      </c>
      <c r="O153" s="55"/>
      <c r="P153" s="151">
        <f t="shared" si="21"/>
        <v>0</v>
      </c>
      <c r="Q153" s="151">
        <v>3.6999999999999999E-4</v>
      </c>
      <c r="R153" s="151">
        <f t="shared" si="22"/>
        <v>2.5899999999999999E-3</v>
      </c>
      <c r="S153" s="151">
        <v>0</v>
      </c>
      <c r="T153" s="152">
        <f t="shared" si="2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3" t="s">
        <v>197</v>
      </c>
      <c r="AT153" s="153" t="s">
        <v>136</v>
      </c>
      <c r="AU153" s="153" t="s">
        <v>86</v>
      </c>
      <c r="AY153" s="14" t="s">
        <v>134</v>
      </c>
      <c r="BE153" s="154">
        <f t="shared" si="24"/>
        <v>0</v>
      </c>
      <c r="BF153" s="154">
        <f t="shared" si="25"/>
        <v>0</v>
      </c>
      <c r="BG153" s="154">
        <f t="shared" si="26"/>
        <v>0</v>
      </c>
      <c r="BH153" s="154">
        <f t="shared" si="27"/>
        <v>0</v>
      </c>
      <c r="BI153" s="154">
        <f t="shared" si="28"/>
        <v>0</v>
      </c>
      <c r="BJ153" s="14" t="s">
        <v>86</v>
      </c>
      <c r="BK153" s="155">
        <f t="shared" si="29"/>
        <v>0</v>
      </c>
      <c r="BL153" s="14" t="s">
        <v>197</v>
      </c>
      <c r="BM153" s="153" t="s">
        <v>926</v>
      </c>
    </row>
    <row r="154" spans="1:65" s="2" customFormat="1" ht="24.2" customHeight="1">
      <c r="A154" s="29"/>
      <c r="B154" s="141"/>
      <c r="C154" s="142" t="s">
        <v>201</v>
      </c>
      <c r="D154" s="142" t="s">
        <v>136</v>
      </c>
      <c r="E154" s="143" t="s">
        <v>927</v>
      </c>
      <c r="F154" s="144" t="s">
        <v>928</v>
      </c>
      <c r="G154" s="145" t="s">
        <v>139</v>
      </c>
      <c r="H154" s="146">
        <v>7</v>
      </c>
      <c r="I154" s="147"/>
      <c r="J154" s="146">
        <f t="shared" si="20"/>
        <v>0</v>
      </c>
      <c r="K154" s="148"/>
      <c r="L154" s="30"/>
      <c r="M154" s="149" t="s">
        <v>1</v>
      </c>
      <c r="N154" s="150" t="s">
        <v>43</v>
      </c>
      <c r="O154" s="55"/>
      <c r="P154" s="151">
        <f t="shared" si="21"/>
        <v>0</v>
      </c>
      <c r="Q154" s="151">
        <v>4.1999999999999996E-6</v>
      </c>
      <c r="R154" s="151">
        <f t="shared" si="22"/>
        <v>2.9399999999999996E-5</v>
      </c>
      <c r="S154" s="151">
        <v>0</v>
      </c>
      <c r="T154" s="152">
        <f t="shared" si="2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3" t="s">
        <v>197</v>
      </c>
      <c r="AT154" s="153" t="s">
        <v>136</v>
      </c>
      <c r="AU154" s="153" t="s">
        <v>86</v>
      </c>
      <c r="AY154" s="14" t="s">
        <v>134</v>
      </c>
      <c r="BE154" s="154">
        <f t="shared" si="24"/>
        <v>0</v>
      </c>
      <c r="BF154" s="154">
        <f t="shared" si="25"/>
        <v>0</v>
      </c>
      <c r="BG154" s="154">
        <f t="shared" si="26"/>
        <v>0</v>
      </c>
      <c r="BH154" s="154">
        <f t="shared" si="27"/>
        <v>0</v>
      </c>
      <c r="BI154" s="154">
        <f t="shared" si="28"/>
        <v>0</v>
      </c>
      <c r="BJ154" s="14" t="s">
        <v>86</v>
      </c>
      <c r="BK154" s="155">
        <f t="shared" si="29"/>
        <v>0</v>
      </c>
      <c r="BL154" s="14" t="s">
        <v>197</v>
      </c>
      <c r="BM154" s="153" t="s">
        <v>929</v>
      </c>
    </row>
    <row r="155" spans="1:65" s="2" customFormat="1" ht="24.2" customHeight="1">
      <c r="A155" s="29"/>
      <c r="B155" s="141"/>
      <c r="C155" s="156" t="s">
        <v>206</v>
      </c>
      <c r="D155" s="156" t="s">
        <v>193</v>
      </c>
      <c r="E155" s="157" t="s">
        <v>930</v>
      </c>
      <c r="F155" s="158" t="s">
        <v>931</v>
      </c>
      <c r="G155" s="159" t="s">
        <v>139</v>
      </c>
      <c r="H155" s="160">
        <v>7</v>
      </c>
      <c r="I155" s="161"/>
      <c r="J155" s="160">
        <f t="shared" si="20"/>
        <v>0</v>
      </c>
      <c r="K155" s="162"/>
      <c r="L155" s="163"/>
      <c r="M155" s="164" t="s">
        <v>1</v>
      </c>
      <c r="N155" s="165" t="s">
        <v>43</v>
      </c>
      <c r="O155" s="55"/>
      <c r="P155" s="151">
        <f t="shared" si="21"/>
        <v>0</v>
      </c>
      <c r="Q155" s="151">
        <v>2.5000000000000001E-4</v>
      </c>
      <c r="R155" s="151">
        <f t="shared" si="22"/>
        <v>1.75E-3</v>
      </c>
      <c r="S155" s="151">
        <v>0</v>
      </c>
      <c r="T155" s="152">
        <f t="shared" si="2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3" t="s">
        <v>263</v>
      </c>
      <c r="AT155" s="153" t="s">
        <v>193</v>
      </c>
      <c r="AU155" s="153" t="s">
        <v>86</v>
      </c>
      <c r="AY155" s="14" t="s">
        <v>134</v>
      </c>
      <c r="BE155" s="154">
        <f t="shared" si="24"/>
        <v>0</v>
      </c>
      <c r="BF155" s="154">
        <f t="shared" si="25"/>
        <v>0</v>
      </c>
      <c r="BG155" s="154">
        <f t="shared" si="26"/>
        <v>0</v>
      </c>
      <c r="BH155" s="154">
        <f t="shared" si="27"/>
        <v>0</v>
      </c>
      <c r="BI155" s="154">
        <f t="shared" si="28"/>
        <v>0</v>
      </c>
      <c r="BJ155" s="14" t="s">
        <v>86</v>
      </c>
      <c r="BK155" s="155">
        <f t="shared" si="29"/>
        <v>0</v>
      </c>
      <c r="BL155" s="14" t="s">
        <v>197</v>
      </c>
      <c r="BM155" s="153" t="s">
        <v>932</v>
      </c>
    </row>
    <row r="156" spans="1:65" s="2" customFormat="1" ht="24.2" customHeight="1">
      <c r="A156" s="29"/>
      <c r="B156" s="141"/>
      <c r="C156" s="156" t="s">
        <v>210</v>
      </c>
      <c r="D156" s="156" t="s">
        <v>193</v>
      </c>
      <c r="E156" s="157" t="s">
        <v>933</v>
      </c>
      <c r="F156" s="158" t="s">
        <v>934</v>
      </c>
      <c r="G156" s="159" t="s">
        <v>139</v>
      </c>
      <c r="H156" s="160">
        <v>7</v>
      </c>
      <c r="I156" s="161"/>
      <c r="J156" s="160">
        <f t="shared" si="20"/>
        <v>0</v>
      </c>
      <c r="K156" s="162"/>
      <c r="L156" s="163"/>
      <c r="M156" s="164" t="s">
        <v>1</v>
      </c>
      <c r="N156" s="165" t="s">
        <v>43</v>
      </c>
      <c r="O156" s="55"/>
      <c r="P156" s="151">
        <f t="shared" si="21"/>
        <v>0</v>
      </c>
      <c r="Q156" s="151">
        <v>1E-3</v>
      </c>
      <c r="R156" s="151">
        <f t="shared" si="22"/>
        <v>7.0000000000000001E-3</v>
      </c>
      <c r="S156" s="151">
        <v>0</v>
      </c>
      <c r="T156" s="152">
        <f t="shared" si="2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3" t="s">
        <v>263</v>
      </c>
      <c r="AT156" s="153" t="s">
        <v>193</v>
      </c>
      <c r="AU156" s="153" t="s">
        <v>86</v>
      </c>
      <c r="AY156" s="14" t="s">
        <v>134</v>
      </c>
      <c r="BE156" s="154">
        <f t="shared" si="24"/>
        <v>0</v>
      </c>
      <c r="BF156" s="154">
        <f t="shared" si="25"/>
        <v>0</v>
      </c>
      <c r="BG156" s="154">
        <f t="shared" si="26"/>
        <v>0</v>
      </c>
      <c r="BH156" s="154">
        <f t="shared" si="27"/>
        <v>0</v>
      </c>
      <c r="BI156" s="154">
        <f t="shared" si="28"/>
        <v>0</v>
      </c>
      <c r="BJ156" s="14" t="s">
        <v>86</v>
      </c>
      <c r="BK156" s="155">
        <f t="shared" si="29"/>
        <v>0</v>
      </c>
      <c r="BL156" s="14" t="s">
        <v>197</v>
      </c>
      <c r="BM156" s="153" t="s">
        <v>935</v>
      </c>
    </row>
    <row r="157" spans="1:65" s="2" customFormat="1" ht="14.45" customHeight="1">
      <c r="A157" s="29"/>
      <c r="B157" s="141"/>
      <c r="C157" s="142" t="s">
        <v>7</v>
      </c>
      <c r="D157" s="142" t="s">
        <v>136</v>
      </c>
      <c r="E157" s="143" t="s">
        <v>936</v>
      </c>
      <c r="F157" s="144" t="s">
        <v>937</v>
      </c>
      <c r="G157" s="145" t="s">
        <v>317</v>
      </c>
      <c r="H157" s="147"/>
      <c r="I157" s="147"/>
      <c r="J157" s="146">
        <f t="shared" si="20"/>
        <v>0</v>
      </c>
      <c r="K157" s="148"/>
      <c r="L157" s="30"/>
      <c r="M157" s="149" t="s">
        <v>1</v>
      </c>
      <c r="N157" s="150" t="s">
        <v>43</v>
      </c>
      <c r="O157" s="55"/>
      <c r="P157" s="151">
        <f t="shared" si="21"/>
        <v>0</v>
      </c>
      <c r="Q157" s="151">
        <v>0</v>
      </c>
      <c r="R157" s="151">
        <f t="shared" si="22"/>
        <v>0</v>
      </c>
      <c r="S157" s="151">
        <v>0</v>
      </c>
      <c r="T157" s="152">
        <f t="shared" si="2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3" t="s">
        <v>197</v>
      </c>
      <c r="AT157" s="153" t="s">
        <v>136</v>
      </c>
      <c r="AU157" s="153" t="s">
        <v>86</v>
      </c>
      <c r="AY157" s="14" t="s">
        <v>134</v>
      </c>
      <c r="BE157" s="154">
        <f t="shared" si="24"/>
        <v>0</v>
      </c>
      <c r="BF157" s="154">
        <f t="shared" si="25"/>
        <v>0</v>
      </c>
      <c r="BG157" s="154">
        <f t="shared" si="26"/>
        <v>0</v>
      </c>
      <c r="BH157" s="154">
        <f t="shared" si="27"/>
        <v>0</v>
      </c>
      <c r="BI157" s="154">
        <f t="shared" si="28"/>
        <v>0</v>
      </c>
      <c r="BJ157" s="14" t="s">
        <v>86</v>
      </c>
      <c r="BK157" s="155">
        <f t="shared" si="29"/>
        <v>0</v>
      </c>
      <c r="BL157" s="14" t="s">
        <v>197</v>
      </c>
      <c r="BM157" s="153" t="s">
        <v>938</v>
      </c>
    </row>
    <row r="158" spans="1:65" s="12" customFormat="1" ht="22.9" customHeight="1">
      <c r="B158" s="128"/>
      <c r="D158" s="129" t="s">
        <v>76</v>
      </c>
      <c r="E158" s="139" t="s">
        <v>939</v>
      </c>
      <c r="F158" s="139" t="s">
        <v>940</v>
      </c>
      <c r="I158" s="131"/>
      <c r="J158" s="140">
        <f>BK158</f>
        <v>0</v>
      </c>
      <c r="L158" s="128"/>
      <c r="M158" s="133"/>
      <c r="N158" s="134"/>
      <c r="O158" s="134"/>
      <c r="P158" s="135">
        <f>SUM(P159:P178)</f>
        <v>0</v>
      </c>
      <c r="Q158" s="134"/>
      <c r="R158" s="135">
        <f>SUM(R159:R178)</f>
        <v>0.19824727999999997</v>
      </c>
      <c r="S158" s="134"/>
      <c r="T158" s="136">
        <f>SUM(T159:T178)</f>
        <v>0.24250000000000002</v>
      </c>
      <c r="AR158" s="129" t="s">
        <v>86</v>
      </c>
      <c r="AT158" s="137" t="s">
        <v>76</v>
      </c>
      <c r="AU158" s="137" t="s">
        <v>82</v>
      </c>
      <c r="AY158" s="129" t="s">
        <v>134</v>
      </c>
      <c r="BK158" s="138">
        <f>SUM(BK159:BK178)</f>
        <v>0</v>
      </c>
    </row>
    <row r="159" spans="1:65" s="2" customFormat="1" ht="14.45" customHeight="1">
      <c r="A159" s="29"/>
      <c r="B159" s="141"/>
      <c r="C159" s="142" t="s">
        <v>217</v>
      </c>
      <c r="D159" s="142" t="s">
        <v>136</v>
      </c>
      <c r="E159" s="143" t="s">
        <v>941</v>
      </c>
      <c r="F159" s="144" t="s">
        <v>942</v>
      </c>
      <c r="G159" s="145" t="s">
        <v>149</v>
      </c>
      <c r="H159" s="146">
        <v>10</v>
      </c>
      <c r="I159" s="147"/>
      <c r="J159" s="146">
        <f t="shared" ref="J159:J178" si="30">ROUND(I159*H159,3)</f>
        <v>0</v>
      </c>
      <c r="K159" s="148"/>
      <c r="L159" s="30"/>
      <c r="M159" s="149" t="s">
        <v>1</v>
      </c>
      <c r="N159" s="150" t="s">
        <v>43</v>
      </c>
      <c r="O159" s="55"/>
      <c r="P159" s="151">
        <f t="shared" ref="P159:P178" si="31">O159*H159</f>
        <v>0</v>
      </c>
      <c r="Q159" s="151">
        <v>0</v>
      </c>
      <c r="R159" s="151">
        <f t="shared" ref="R159:R178" si="32">Q159*H159</f>
        <v>0</v>
      </c>
      <c r="S159" s="151">
        <v>2.3800000000000002E-2</v>
      </c>
      <c r="T159" s="152">
        <f t="shared" ref="T159:T178" si="33">S159*H159</f>
        <v>0.23800000000000002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3" t="s">
        <v>197</v>
      </c>
      <c r="AT159" s="153" t="s">
        <v>136</v>
      </c>
      <c r="AU159" s="153" t="s">
        <v>86</v>
      </c>
      <c r="AY159" s="14" t="s">
        <v>134</v>
      </c>
      <c r="BE159" s="154">
        <f t="shared" ref="BE159:BE178" si="34">IF(N159="základná",J159,0)</f>
        <v>0</v>
      </c>
      <c r="BF159" s="154">
        <f t="shared" ref="BF159:BF178" si="35">IF(N159="znížená",J159,0)</f>
        <v>0</v>
      </c>
      <c r="BG159" s="154">
        <f t="shared" ref="BG159:BG178" si="36">IF(N159="zákl. prenesená",J159,0)</f>
        <v>0</v>
      </c>
      <c r="BH159" s="154">
        <f t="shared" ref="BH159:BH178" si="37">IF(N159="zníž. prenesená",J159,0)</f>
        <v>0</v>
      </c>
      <c r="BI159" s="154">
        <f t="shared" ref="BI159:BI178" si="38">IF(N159="nulová",J159,0)</f>
        <v>0</v>
      </c>
      <c r="BJ159" s="14" t="s">
        <v>86</v>
      </c>
      <c r="BK159" s="155">
        <f t="shared" ref="BK159:BK178" si="39">ROUND(I159*H159,3)</f>
        <v>0</v>
      </c>
      <c r="BL159" s="14" t="s">
        <v>197</v>
      </c>
      <c r="BM159" s="153" t="s">
        <v>943</v>
      </c>
    </row>
    <row r="160" spans="1:65" s="2" customFormat="1" ht="24.2" customHeight="1">
      <c r="A160" s="29"/>
      <c r="B160" s="141"/>
      <c r="C160" s="142" t="s">
        <v>221</v>
      </c>
      <c r="D160" s="142" t="s">
        <v>136</v>
      </c>
      <c r="E160" s="143" t="s">
        <v>944</v>
      </c>
      <c r="F160" s="144" t="s">
        <v>945</v>
      </c>
      <c r="G160" s="145" t="s">
        <v>139</v>
      </c>
      <c r="H160" s="146">
        <v>7</v>
      </c>
      <c r="I160" s="147"/>
      <c r="J160" s="146">
        <f t="shared" si="30"/>
        <v>0</v>
      </c>
      <c r="K160" s="148"/>
      <c r="L160" s="30"/>
      <c r="M160" s="149" t="s">
        <v>1</v>
      </c>
      <c r="N160" s="150" t="s">
        <v>43</v>
      </c>
      <c r="O160" s="55"/>
      <c r="P160" s="151">
        <f t="shared" si="31"/>
        <v>0</v>
      </c>
      <c r="Q160" s="151">
        <v>5.0000000000000002E-5</v>
      </c>
      <c r="R160" s="151">
        <f t="shared" si="32"/>
        <v>3.5E-4</v>
      </c>
      <c r="S160" s="151">
        <v>0</v>
      </c>
      <c r="T160" s="152">
        <f t="shared" si="3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3" t="s">
        <v>197</v>
      </c>
      <c r="AT160" s="153" t="s">
        <v>136</v>
      </c>
      <c r="AU160" s="153" t="s">
        <v>86</v>
      </c>
      <c r="AY160" s="14" t="s">
        <v>134</v>
      </c>
      <c r="BE160" s="154">
        <f t="shared" si="34"/>
        <v>0</v>
      </c>
      <c r="BF160" s="154">
        <f t="shared" si="35"/>
        <v>0</v>
      </c>
      <c r="BG160" s="154">
        <f t="shared" si="36"/>
        <v>0</v>
      </c>
      <c r="BH160" s="154">
        <f t="shared" si="37"/>
        <v>0</v>
      </c>
      <c r="BI160" s="154">
        <f t="shared" si="38"/>
        <v>0</v>
      </c>
      <c r="BJ160" s="14" t="s">
        <v>86</v>
      </c>
      <c r="BK160" s="155">
        <f t="shared" si="39"/>
        <v>0</v>
      </c>
      <c r="BL160" s="14" t="s">
        <v>197</v>
      </c>
      <c r="BM160" s="153" t="s">
        <v>946</v>
      </c>
    </row>
    <row r="161" spans="1:65" s="2" customFormat="1" ht="24.2" customHeight="1">
      <c r="A161" s="29"/>
      <c r="B161" s="141"/>
      <c r="C161" s="142" t="s">
        <v>225</v>
      </c>
      <c r="D161" s="142" t="s">
        <v>136</v>
      </c>
      <c r="E161" s="143" t="s">
        <v>947</v>
      </c>
      <c r="F161" s="144" t="s">
        <v>948</v>
      </c>
      <c r="G161" s="145" t="s">
        <v>139</v>
      </c>
      <c r="H161" s="146">
        <v>1</v>
      </c>
      <c r="I161" s="147"/>
      <c r="J161" s="146">
        <f t="shared" si="30"/>
        <v>0</v>
      </c>
      <c r="K161" s="148"/>
      <c r="L161" s="30"/>
      <c r="M161" s="149" t="s">
        <v>1</v>
      </c>
      <c r="N161" s="150" t="s">
        <v>43</v>
      </c>
      <c r="O161" s="55"/>
      <c r="P161" s="151">
        <f t="shared" si="31"/>
        <v>0</v>
      </c>
      <c r="Q161" s="151">
        <v>2.5999999999999998E-5</v>
      </c>
      <c r="R161" s="151">
        <f t="shared" si="32"/>
        <v>2.5999999999999998E-5</v>
      </c>
      <c r="S161" s="151">
        <v>0</v>
      </c>
      <c r="T161" s="152">
        <f t="shared" si="3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3" t="s">
        <v>197</v>
      </c>
      <c r="AT161" s="153" t="s">
        <v>136</v>
      </c>
      <c r="AU161" s="153" t="s">
        <v>86</v>
      </c>
      <c r="AY161" s="14" t="s">
        <v>134</v>
      </c>
      <c r="BE161" s="154">
        <f t="shared" si="34"/>
        <v>0</v>
      </c>
      <c r="BF161" s="154">
        <f t="shared" si="35"/>
        <v>0</v>
      </c>
      <c r="BG161" s="154">
        <f t="shared" si="36"/>
        <v>0</v>
      </c>
      <c r="BH161" s="154">
        <f t="shared" si="37"/>
        <v>0</v>
      </c>
      <c r="BI161" s="154">
        <f t="shared" si="38"/>
        <v>0</v>
      </c>
      <c r="BJ161" s="14" t="s">
        <v>86</v>
      </c>
      <c r="BK161" s="155">
        <f t="shared" si="39"/>
        <v>0</v>
      </c>
      <c r="BL161" s="14" t="s">
        <v>197</v>
      </c>
      <c r="BM161" s="153" t="s">
        <v>949</v>
      </c>
    </row>
    <row r="162" spans="1:65" s="2" customFormat="1" ht="37.9" customHeight="1">
      <c r="A162" s="29"/>
      <c r="B162" s="141"/>
      <c r="C162" s="156" t="s">
        <v>230</v>
      </c>
      <c r="D162" s="156" t="s">
        <v>193</v>
      </c>
      <c r="E162" s="157" t="s">
        <v>950</v>
      </c>
      <c r="F162" s="158" t="s">
        <v>951</v>
      </c>
      <c r="G162" s="159" t="s">
        <v>139</v>
      </c>
      <c r="H162" s="160">
        <v>1</v>
      </c>
      <c r="I162" s="161"/>
      <c r="J162" s="160">
        <f t="shared" si="30"/>
        <v>0</v>
      </c>
      <c r="K162" s="162"/>
      <c r="L162" s="163"/>
      <c r="M162" s="164" t="s">
        <v>1</v>
      </c>
      <c r="N162" s="165" t="s">
        <v>43</v>
      </c>
      <c r="O162" s="55"/>
      <c r="P162" s="151">
        <f t="shared" si="31"/>
        <v>0</v>
      </c>
      <c r="Q162" s="151">
        <v>1.763E-2</v>
      </c>
      <c r="R162" s="151">
        <f t="shared" si="32"/>
        <v>1.763E-2</v>
      </c>
      <c r="S162" s="151">
        <v>0</v>
      </c>
      <c r="T162" s="152">
        <f t="shared" si="3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3" t="s">
        <v>263</v>
      </c>
      <c r="AT162" s="153" t="s">
        <v>193</v>
      </c>
      <c r="AU162" s="153" t="s">
        <v>86</v>
      </c>
      <c r="AY162" s="14" t="s">
        <v>134</v>
      </c>
      <c r="BE162" s="154">
        <f t="shared" si="34"/>
        <v>0</v>
      </c>
      <c r="BF162" s="154">
        <f t="shared" si="35"/>
        <v>0</v>
      </c>
      <c r="BG162" s="154">
        <f t="shared" si="36"/>
        <v>0</v>
      </c>
      <c r="BH162" s="154">
        <f t="shared" si="37"/>
        <v>0</v>
      </c>
      <c r="BI162" s="154">
        <f t="shared" si="38"/>
        <v>0</v>
      </c>
      <c r="BJ162" s="14" t="s">
        <v>86</v>
      </c>
      <c r="BK162" s="155">
        <f t="shared" si="39"/>
        <v>0</v>
      </c>
      <c r="BL162" s="14" t="s">
        <v>197</v>
      </c>
      <c r="BM162" s="153" t="s">
        <v>952</v>
      </c>
    </row>
    <row r="163" spans="1:65" s="2" customFormat="1" ht="24.2" customHeight="1">
      <c r="A163" s="29"/>
      <c r="B163" s="141"/>
      <c r="C163" s="142" t="s">
        <v>234</v>
      </c>
      <c r="D163" s="142" t="s">
        <v>136</v>
      </c>
      <c r="E163" s="143" t="s">
        <v>953</v>
      </c>
      <c r="F163" s="144" t="s">
        <v>954</v>
      </c>
      <c r="G163" s="145" t="s">
        <v>139</v>
      </c>
      <c r="H163" s="146">
        <v>1</v>
      </c>
      <c r="I163" s="147"/>
      <c r="J163" s="146">
        <f t="shared" si="30"/>
        <v>0</v>
      </c>
      <c r="K163" s="148"/>
      <c r="L163" s="30"/>
      <c r="M163" s="149" t="s">
        <v>1</v>
      </c>
      <c r="N163" s="150" t="s">
        <v>43</v>
      </c>
      <c r="O163" s="55"/>
      <c r="P163" s="151">
        <f t="shared" si="31"/>
        <v>0</v>
      </c>
      <c r="Q163" s="151">
        <v>2.5999999999999998E-5</v>
      </c>
      <c r="R163" s="151">
        <f t="shared" si="32"/>
        <v>2.5999999999999998E-5</v>
      </c>
      <c r="S163" s="151">
        <v>0</v>
      </c>
      <c r="T163" s="152">
        <f t="shared" si="3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3" t="s">
        <v>197</v>
      </c>
      <c r="AT163" s="153" t="s">
        <v>136</v>
      </c>
      <c r="AU163" s="153" t="s">
        <v>86</v>
      </c>
      <c r="AY163" s="14" t="s">
        <v>134</v>
      </c>
      <c r="BE163" s="154">
        <f t="shared" si="34"/>
        <v>0</v>
      </c>
      <c r="BF163" s="154">
        <f t="shared" si="35"/>
        <v>0</v>
      </c>
      <c r="BG163" s="154">
        <f t="shared" si="36"/>
        <v>0</v>
      </c>
      <c r="BH163" s="154">
        <f t="shared" si="37"/>
        <v>0</v>
      </c>
      <c r="BI163" s="154">
        <f t="shared" si="38"/>
        <v>0</v>
      </c>
      <c r="BJ163" s="14" t="s">
        <v>86</v>
      </c>
      <c r="BK163" s="155">
        <f t="shared" si="39"/>
        <v>0</v>
      </c>
      <c r="BL163" s="14" t="s">
        <v>197</v>
      </c>
      <c r="BM163" s="153" t="s">
        <v>955</v>
      </c>
    </row>
    <row r="164" spans="1:65" s="2" customFormat="1" ht="37.9" customHeight="1">
      <c r="A164" s="29"/>
      <c r="B164" s="141"/>
      <c r="C164" s="156" t="s">
        <v>238</v>
      </c>
      <c r="D164" s="156" t="s">
        <v>193</v>
      </c>
      <c r="E164" s="157" t="s">
        <v>956</v>
      </c>
      <c r="F164" s="158" t="s">
        <v>957</v>
      </c>
      <c r="G164" s="159" t="s">
        <v>139</v>
      </c>
      <c r="H164" s="160">
        <v>1</v>
      </c>
      <c r="I164" s="161"/>
      <c r="J164" s="160">
        <f t="shared" si="30"/>
        <v>0</v>
      </c>
      <c r="K164" s="162"/>
      <c r="L164" s="163"/>
      <c r="M164" s="164" t="s">
        <v>1</v>
      </c>
      <c r="N164" s="165" t="s">
        <v>43</v>
      </c>
      <c r="O164" s="55"/>
      <c r="P164" s="151">
        <f t="shared" si="31"/>
        <v>0</v>
      </c>
      <c r="Q164" s="151">
        <v>2.274E-2</v>
      </c>
      <c r="R164" s="151">
        <f t="shared" si="32"/>
        <v>2.274E-2</v>
      </c>
      <c r="S164" s="151">
        <v>0</v>
      </c>
      <c r="T164" s="152">
        <f t="shared" si="3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3" t="s">
        <v>263</v>
      </c>
      <c r="AT164" s="153" t="s">
        <v>193</v>
      </c>
      <c r="AU164" s="153" t="s">
        <v>86</v>
      </c>
      <c r="AY164" s="14" t="s">
        <v>134</v>
      </c>
      <c r="BE164" s="154">
        <f t="shared" si="34"/>
        <v>0</v>
      </c>
      <c r="BF164" s="154">
        <f t="shared" si="35"/>
        <v>0</v>
      </c>
      <c r="BG164" s="154">
        <f t="shared" si="36"/>
        <v>0</v>
      </c>
      <c r="BH164" s="154">
        <f t="shared" si="37"/>
        <v>0</v>
      </c>
      <c r="BI164" s="154">
        <f t="shared" si="38"/>
        <v>0</v>
      </c>
      <c r="BJ164" s="14" t="s">
        <v>86</v>
      </c>
      <c r="BK164" s="155">
        <f t="shared" si="39"/>
        <v>0</v>
      </c>
      <c r="BL164" s="14" t="s">
        <v>197</v>
      </c>
      <c r="BM164" s="153" t="s">
        <v>958</v>
      </c>
    </row>
    <row r="165" spans="1:65" s="2" customFormat="1" ht="24.2" customHeight="1">
      <c r="A165" s="29"/>
      <c r="B165" s="141"/>
      <c r="C165" s="142" t="s">
        <v>242</v>
      </c>
      <c r="D165" s="142" t="s">
        <v>136</v>
      </c>
      <c r="E165" s="143" t="s">
        <v>953</v>
      </c>
      <c r="F165" s="144" t="s">
        <v>954</v>
      </c>
      <c r="G165" s="145" t="s">
        <v>139</v>
      </c>
      <c r="H165" s="146">
        <v>1</v>
      </c>
      <c r="I165" s="147"/>
      <c r="J165" s="146">
        <f t="shared" si="30"/>
        <v>0</v>
      </c>
      <c r="K165" s="148"/>
      <c r="L165" s="30"/>
      <c r="M165" s="149" t="s">
        <v>1</v>
      </c>
      <c r="N165" s="150" t="s">
        <v>43</v>
      </c>
      <c r="O165" s="55"/>
      <c r="P165" s="151">
        <f t="shared" si="31"/>
        <v>0</v>
      </c>
      <c r="Q165" s="151">
        <v>2.5999999999999998E-5</v>
      </c>
      <c r="R165" s="151">
        <f t="shared" si="32"/>
        <v>2.5999999999999998E-5</v>
      </c>
      <c r="S165" s="151">
        <v>0</v>
      </c>
      <c r="T165" s="152">
        <f t="shared" si="3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3" t="s">
        <v>197</v>
      </c>
      <c r="AT165" s="153" t="s">
        <v>136</v>
      </c>
      <c r="AU165" s="153" t="s">
        <v>86</v>
      </c>
      <c r="AY165" s="14" t="s">
        <v>134</v>
      </c>
      <c r="BE165" s="154">
        <f t="shared" si="34"/>
        <v>0</v>
      </c>
      <c r="BF165" s="154">
        <f t="shared" si="35"/>
        <v>0</v>
      </c>
      <c r="BG165" s="154">
        <f t="shared" si="36"/>
        <v>0</v>
      </c>
      <c r="BH165" s="154">
        <f t="shared" si="37"/>
        <v>0</v>
      </c>
      <c r="BI165" s="154">
        <f t="shared" si="38"/>
        <v>0</v>
      </c>
      <c r="BJ165" s="14" t="s">
        <v>86</v>
      </c>
      <c r="BK165" s="155">
        <f t="shared" si="39"/>
        <v>0</v>
      </c>
      <c r="BL165" s="14" t="s">
        <v>197</v>
      </c>
      <c r="BM165" s="153" t="s">
        <v>959</v>
      </c>
    </row>
    <row r="166" spans="1:65" s="2" customFormat="1" ht="37.9" customHeight="1">
      <c r="A166" s="29"/>
      <c r="B166" s="141"/>
      <c r="C166" s="156" t="s">
        <v>246</v>
      </c>
      <c r="D166" s="156" t="s">
        <v>193</v>
      </c>
      <c r="E166" s="157" t="s">
        <v>960</v>
      </c>
      <c r="F166" s="158" t="s">
        <v>961</v>
      </c>
      <c r="G166" s="159" t="s">
        <v>139</v>
      </c>
      <c r="H166" s="160">
        <v>1</v>
      </c>
      <c r="I166" s="161"/>
      <c r="J166" s="160">
        <f t="shared" si="30"/>
        <v>0</v>
      </c>
      <c r="K166" s="162"/>
      <c r="L166" s="163"/>
      <c r="M166" s="164" t="s">
        <v>1</v>
      </c>
      <c r="N166" s="165" t="s">
        <v>43</v>
      </c>
      <c r="O166" s="55"/>
      <c r="P166" s="151">
        <f t="shared" si="31"/>
        <v>0</v>
      </c>
      <c r="Q166" s="151">
        <v>1.992E-2</v>
      </c>
      <c r="R166" s="151">
        <f t="shared" si="32"/>
        <v>1.992E-2</v>
      </c>
      <c r="S166" s="151">
        <v>0</v>
      </c>
      <c r="T166" s="152">
        <f t="shared" si="3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53" t="s">
        <v>263</v>
      </c>
      <c r="AT166" s="153" t="s">
        <v>193</v>
      </c>
      <c r="AU166" s="153" t="s">
        <v>86</v>
      </c>
      <c r="AY166" s="14" t="s">
        <v>134</v>
      </c>
      <c r="BE166" s="154">
        <f t="shared" si="34"/>
        <v>0</v>
      </c>
      <c r="BF166" s="154">
        <f t="shared" si="35"/>
        <v>0</v>
      </c>
      <c r="BG166" s="154">
        <f t="shared" si="36"/>
        <v>0</v>
      </c>
      <c r="BH166" s="154">
        <f t="shared" si="37"/>
        <v>0</v>
      </c>
      <c r="BI166" s="154">
        <f t="shared" si="38"/>
        <v>0</v>
      </c>
      <c r="BJ166" s="14" t="s">
        <v>86</v>
      </c>
      <c r="BK166" s="155">
        <f t="shared" si="39"/>
        <v>0</v>
      </c>
      <c r="BL166" s="14" t="s">
        <v>197</v>
      </c>
      <c r="BM166" s="153" t="s">
        <v>962</v>
      </c>
    </row>
    <row r="167" spans="1:65" s="2" customFormat="1" ht="24.2" customHeight="1">
      <c r="A167" s="29"/>
      <c r="B167" s="141"/>
      <c r="C167" s="142" t="s">
        <v>250</v>
      </c>
      <c r="D167" s="142" t="s">
        <v>136</v>
      </c>
      <c r="E167" s="143" t="s">
        <v>963</v>
      </c>
      <c r="F167" s="144" t="s">
        <v>964</v>
      </c>
      <c r="G167" s="145" t="s">
        <v>139</v>
      </c>
      <c r="H167" s="146">
        <v>2</v>
      </c>
      <c r="I167" s="147"/>
      <c r="J167" s="146">
        <f t="shared" si="30"/>
        <v>0</v>
      </c>
      <c r="K167" s="148"/>
      <c r="L167" s="30"/>
      <c r="M167" s="149" t="s">
        <v>1</v>
      </c>
      <c r="N167" s="150" t="s">
        <v>43</v>
      </c>
      <c r="O167" s="55"/>
      <c r="P167" s="151">
        <f t="shared" si="31"/>
        <v>0</v>
      </c>
      <c r="Q167" s="151">
        <v>2.5999999999999998E-5</v>
      </c>
      <c r="R167" s="151">
        <f t="shared" si="32"/>
        <v>5.1999999999999997E-5</v>
      </c>
      <c r="S167" s="151">
        <v>0</v>
      </c>
      <c r="T167" s="152">
        <f t="shared" si="3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3" t="s">
        <v>197</v>
      </c>
      <c r="AT167" s="153" t="s">
        <v>136</v>
      </c>
      <c r="AU167" s="153" t="s">
        <v>86</v>
      </c>
      <c r="AY167" s="14" t="s">
        <v>134</v>
      </c>
      <c r="BE167" s="154">
        <f t="shared" si="34"/>
        <v>0</v>
      </c>
      <c r="BF167" s="154">
        <f t="shared" si="35"/>
        <v>0</v>
      </c>
      <c r="BG167" s="154">
        <f t="shared" si="36"/>
        <v>0</v>
      </c>
      <c r="BH167" s="154">
        <f t="shared" si="37"/>
        <v>0</v>
      </c>
      <c r="BI167" s="154">
        <f t="shared" si="38"/>
        <v>0</v>
      </c>
      <c r="BJ167" s="14" t="s">
        <v>86</v>
      </c>
      <c r="BK167" s="155">
        <f t="shared" si="39"/>
        <v>0</v>
      </c>
      <c r="BL167" s="14" t="s">
        <v>197</v>
      </c>
      <c r="BM167" s="153" t="s">
        <v>965</v>
      </c>
    </row>
    <row r="168" spans="1:65" s="2" customFormat="1" ht="37.9" customHeight="1">
      <c r="A168" s="29"/>
      <c r="B168" s="141"/>
      <c r="C168" s="156" t="s">
        <v>255</v>
      </c>
      <c r="D168" s="156" t="s">
        <v>193</v>
      </c>
      <c r="E168" s="157" t="s">
        <v>966</v>
      </c>
      <c r="F168" s="158" t="s">
        <v>967</v>
      </c>
      <c r="G168" s="159" t="s">
        <v>139</v>
      </c>
      <c r="H168" s="160">
        <v>2</v>
      </c>
      <c r="I168" s="161"/>
      <c r="J168" s="160">
        <f t="shared" si="30"/>
        <v>0</v>
      </c>
      <c r="K168" s="162"/>
      <c r="L168" s="163"/>
      <c r="M168" s="164" t="s">
        <v>1</v>
      </c>
      <c r="N168" s="165" t="s">
        <v>43</v>
      </c>
      <c r="O168" s="55"/>
      <c r="P168" s="151">
        <f t="shared" si="31"/>
        <v>0</v>
      </c>
      <c r="Q168" s="151">
        <v>3.3439999999999998E-2</v>
      </c>
      <c r="R168" s="151">
        <f t="shared" si="32"/>
        <v>6.6879999999999995E-2</v>
      </c>
      <c r="S168" s="151">
        <v>0</v>
      </c>
      <c r="T168" s="152">
        <f t="shared" si="3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3" t="s">
        <v>263</v>
      </c>
      <c r="AT168" s="153" t="s">
        <v>193</v>
      </c>
      <c r="AU168" s="153" t="s">
        <v>86</v>
      </c>
      <c r="AY168" s="14" t="s">
        <v>134</v>
      </c>
      <c r="BE168" s="154">
        <f t="shared" si="34"/>
        <v>0</v>
      </c>
      <c r="BF168" s="154">
        <f t="shared" si="35"/>
        <v>0</v>
      </c>
      <c r="BG168" s="154">
        <f t="shared" si="36"/>
        <v>0</v>
      </c>
      <c r="BH168" s="154">
        <f t="shared" si="37"/>
        <v>0</v>
      </c>
      <c r="BI168" s="154">
        <f t="shared" si="38"/>
        <v>0</v>
      </c>
      <c r="BJ168" s="14" t="s">
        <v>86</v>
      </c>
      <c r="BK168" s="155">
        <f t="shared" si="39"/>
        <v>0</v>
      </c>
      <c r="BL168" s="14" t="s">
        <v>197</v>
      </c>
      <c r="BM168" s="153" t="s">
        <v>968</v>
      </c>
    </row>
    <row r="169" spans="1:65" s="2" customFormat="1" ht="24.2" customHeight="1">
      <c r="A169" s="29"/>
      <c r="B169" s="141"/>
      <c r="C169" s="142" t="s">
        <v>259</v>
      </c>
      <c r="D169" s="142" t="s">
        <v>136</v>
      </c>
      <c r="E169" s="143" t="s">
        <v>969</v>
      </c>
      <c r="F169" s="144" t="s">
        <v>970</v>
      </c>
      <c r="G169" s="145" t="s">
        <v>139</v>
      </c>
      <c r="H169" s="146">
        <v>1</v>
      </c>
      <c r="I169" s="147"/>
      <c r="J169" s="146">
        <f t="shared" si="30"/>
        <v>0</v>
      </c>
      <c r="K169" s="148"/>
      <c r="L169" s="30"/>
      <c r="M169" s="149" t="s">
        <v>1</v>
      </c>
      <c r="N169" s="150" t="s">
        <v>43</v>
      </c>
      <c r="O169" s="55"/>
      <c r="P169" s="151">
        <f t="shared" si="31"/>
        <v>0</v>
      </c>
      <c r="Q169" s="151">
        <v>2.5999999999999998E-5</v>
      </c>
      <c r="R169" s="151">
        <f t="shared" si="32"/>
        <v>2.5999999999999998E-5</v>
      </c>
      <c r="S169" s="151">
        <v>0</v>
      </c>
      <c r="T169" s="152">
        <f t="shared" si="3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3" t="s">
        <v>197</v>
      </c>
      <c r="AT169" s="153" t="s">
        <v>136</v>
      </c>
      <c r="AU169" s="153" t="s">
        <v>86</v>
      </c>
      <c r="AY169" s="14" t="s">
        <v>134</v>
      </c>
      <c r="BE169" s="154">
        <f t="shared" si="34"/>
        <v>0</v>
      </c>
      <c r="BF169" s="154">
        <f t="shared" si="35"/>
        <v>0</v>
      </c>
      <c r="BG169" s="154">
        <f t="shared" si="36"/>
        <v>0</v>
      </c>
      <c r="BH169" s="154">
        <f t="shared" si="37"/>
        <v>0</v>
      </c>
      <c r="BI169" s="154">
        <f t="shared" si="38"/>
        <v>0</v>
      </c>
      <c r="BJ169" s="14" t="s">
        <v>86</v>
      </c>
      <c r="BK169" s="155">
        <f t="shared" si="39"/>
        <v>0</v>
      </c>
      <c r="BL169" s="14" t="s">
        <v>197</v>
      </c>
      <c r="BM169" s="153" t="s">
        <v>971</v>
      </c>
    </row>
    <row r="170" spans="1:65" s="2" customFormat="1" ht="24.2" customHeight="1">
      <c r="A170" s="29"/>
      <c r="B170" s="141"/>
      <c r="C170" s="156" t="s">
        <v>263</v>
      </c>
      <c r="D170" s="156" t="s">
        <v>193</v>
      </c>
      <c r="E170" s="157" t="s">
        <v>972</v>
      </c>
      <c r="F170" s="158" t="s">
        <v>973</v>
      </c>
      <c r="G170" s="159" t="s">
        <v>139</v>
      </c>
      <c r="H170" s="160">
        <v>1</v>
      </c>
      <c r="I170" s="161"/>
      <c r="J170" s="160">
        <f t="shared" si="30"/>
        <v>0</v>
      </c>
      <c r="K170" s="162"/>
      <c r="L170" s="163"/>
      <c r="M170" s="164" t="s">
        <v>1</v>
      </c>
      <c r="N170" s="165" t="s">
        <v>43</v>
      </c>
      <c r="O170" s="55"/>
      <c r="P170" s="151">
        <f t="shared" si="31"/>
        <v>0</v>
      </c>
      <c r="Q170" s="151">
        <v>3.6020000000000003E-2</v>
      </c>
      <c r="R170" s="151">
        <f t="shared" si="32"/>
        <v>3.6020000000000003E-2</v>
      </c>
      <c r="S170" s="151">
        <v>0</v>
      </c>
      <c r="T170" s="152">
        <f t="shared" si="3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3" t="s">
        <v>263</v>
      </c>
      <c r="AT170" s="153" t="s">
        <v>193</v>
      </c>
      <c r="AU170" s="153" t="s">
        <v>86</v>
      </c>
      <c r="AY170" s="14" t="s">
        <v>134</v>
      </c>
      <c r="BE170" s="154">
        <f t="shared" si="34"/>
        <v>0</v>
      </c>
      <c r="BF170" s="154">
        <f t="shared" si="35"/>
        <v>0</v>
      </c>
      <c r="BG170" s="154">
        <f t="shared" si="36"/>
        <v>0</v>
      </c>
      <c r="BH170" s="154">
        <f t="shared" si="37"/>
        <v>0</v>
      </c>
      <c r="BI170" s="154">
        <f t="shared" si="38"/>
        <v>0</v>
      </c>
      <c r="BJ170" s="14" t="s">
        <v>86</v>
      </c>
      <c r="BK170" s="155">
        <f t="shared" si="39"/>
        <v>0</v>
      </c>
      <c r="BL170" s="14" t="s">
        <v>197</v>
      </c>
      <c r="BM170" s="153" t="s">
        <v>974</v>
      </c>
    </row>
    <row r="171" spans="1:65" s="2" customFormat="1" ht="24.2" customHeight="1">
      <c r="A171" s="29"/>
      <c r="B171" s="141"/>
      <c r="C171" s="142" t="s">
        <v>267</v>
      </c>
      <c r="D171" s="142" t="s">
        <v>136</v>
      </c>
      <c r="E171" s="143" t="s">
        <v>975</v>
      </c>
      <c r="F171" s="144" t="s">
        <v>976</v>
      </c>
      <c r="G171" s="145" t="s">
        <v>139</v>
      </c>
      <c r="H171" s="146">
        <v>1</v>
      </c>
      <c r="I171" s="147"/>
      <c r="J171" s="146">
        <f t="shared" si="30"/>
        <v>0</v>
      </c>
      <c r="K171" s="148"/>
      <c r="L171" s="30"/>
      <c r="M171" s="149" t="s">
        <v>1</v>
      </c>
      <c r="N171" s="150" t="s">
        <v>43</v>
      </c>
      <c r="O171" s="55"/>
      <c r="P171" s="151">
        <f t="shared" si="31"/>
        <v>0</v>
      </c>
      <c r="Q171" s="151">
        <v>2.5999999999999998E-5</v>
      </c>
      <c r="R171" s="151">
        <f t="shared" si="32"/>
        <v>2.5999999999999998E-5</v>
      </c>
      <c r="S171" s="151">
        <v>0</v>
      </c>
      <c r="T171" s="152">
        <f t="shared" si="3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3" t="s">
        <v>197</v>
      </c>
      <c r="AT171" s="153" t="s">
        <v>136</v>
      </c>
      <c r="AU171" s="153" t="s">
        <v>86</v>
      </c>
      <c r="AY171" s="14" t="s">
        <v>134</v>
      </c>
      <c r="BE171" s="154">
        <f t="shared" si="34"/>
        <v>0</v>
      </c>
      <c r="BF171" s="154">
        <f t="shared" si="35"/>
        <v>0</v>
      </c>
      <c r="BG171" s="154">
        <f t="shared" si="36"/>
        <v>0</v>
      </c>
      <c r="BH171" s="154">
        <f t="shared" si="37"/>
        <v>0</v>
      </c>
      <c r="BI171" s="154">
        <f t="shared" si="38"/>
        <v>0</v>
      </c>
      <c r="BJ171" s="14" t="s">
        <v>86</v>
      </c>
      <c r="BK171" s="155">
        <f t="shared" si="39"/>
        <v>0</v>
      </c>
      <c r="BL171" s="14" t="s">
        <v>197</v>
      </c>
      <c r="BM171" s="153" t="s">
        <v>977</v>
      </c>
    </row>
    <row r="172" spans="1:65" s="2" customFormat="1" ht="24.2" customHeight="1">
      <c r="A172" s="29"/>
      <c r="B172" s="141"/>
      <c r="C172" s="156" t="s">
        <v>271</v>
      </c>
      <c r="D172" s="156" t="s">
        <v>193</v>
      </c>
      <c r="E172" s="157" t="s">
        <v>978</v>
      </c>
      <c r="F172" s="158" t="s">
        <v>979</v>
      </c>
      <c r="G172" s="159" t="s">
        <v>139</v>
      </c>
      <c r="H172" s="160">
        <v>1</v>
      </c>
      <c r="I172" s="161"/>
      <c r="J172" s="160">
        <f t="shared" si="30"/>
        <v>0</v>
      </c>
      <c r="K172" s="162"/>
      <c r="L172" s="163"/>
      <c r="M172" s="164" t="s">
        <v>1</v>
      </c>
      <c r="N172" s="165" t="s">
        <v>43</v>
      </c>
      <c r="O172" s="55"/>
      <c r="P172" s="151">
        <f t="shared" si="31"/>
        <v>0</v>
      </c>
      <c r="Q172" s="151">
        <v>3.449E-2</v>
      </c>
      <c r="R172" s="151">
        <f t="shared" si="32"/>
        <v>3.449E-2</v>
      </c>
      <c r="S172" s="151">
        <v>0</v>
      </c>
      <c r="T172" s="152">
        <f t="shared" si="3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53" t="s">
        <v>263</v>
      </c>
      <c r="AT172" s="153" t="s">
        <v>193</v>
      </c>
      <c r="AU172" s="153" t="s">
        <v>86</v>
      </c>
      <c r="AY172" s="14" t="s">
        <v>134</v>
      </c>
      <c r="BE172" s="154">
        <f t="shared" si="34"/>
        <v>0</v>
      </c>
      <c r="BF172" s="154">
        <f t="shared" si="35"/>
        <v>0</v>
      </c>
      <c r="BG172" s="154">
        <f t="shared" si="36"/>
        <v>0</v>
      </c>
      <c r="BH172" s="154">
        <f t="shared" si="37"/>
        <v>0</v>
      </c>
      <c r="BI172" s="154">
        <f t="shared" si="38"/>
        <v>0</v>
      </c>
      <c r="BJ172" s="14" t="s">
        <v>86</v>
      </c>
      <c r="BK172" s="155">
        <f t="shared" si="39"/>
        <v>0</v>
      </c>
      <c r="BL172" s="14" t="s">
        <v>197</v>
      </c>
      <c r="BM172" s="153" t="s">
        <v>980</v>
      </c>
    </row>
    <row r="173" spans="1:65" s="2" customFormat="1" ht="24.2" customHeight="1">
      <c r="A173" s="29"/>
      <c r="B173" s="141"/>
      <c r="C173" s="142" t="s">
        <v>275</v>
      </c>
      <c r="D173" s="142" t="s">
        <v>136</v>
      </c>
      <c r="E173" s="143" t="s">
        <v>981</v>
      </c>
      <c r="F173" s="144" t="s">
        <v>982</v>
      </c>
      <c r="G173" s="145" t="s">
        <v>139</v>
      </c>
      <c r="H173" s="146">
        <v>7</v>
      </c>
      <c r="I173" s="147"/>
      <c r="J173" s="146">
        <f t="shared" si="30"/>
        <v>0</v>
      </c>
      <c r="K173" s="148"/>
      <c r="L173" s="30"/>
      <c r="M173" s="149" t="s">
        <v>1</v>
      </c>
      <c r="N173" s="150" t="s">
        <v>43</v>
      </c>
      <c r="O173" s="55"/>
      <c r="P173" s="151">
        <f t="shared" si="31"/>
        <v>0</v>
      </c>
      <c r="Q173" s="151">
        <v>0</v>
      </c>
      <c r="R173" s="151">
        <f t="shared" si="32"/>
        <v>0</v>
      </c>
      <c r="S173" s="151">
        <v>0</v>
      </c>
      <c r="T173" s="152">
        <f t="shared" si="3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53" t="s">
        <v>197</v>
      </c>
      <c r="AT173" s="153" t="s">
        <v>136</v>
      </c>
      <c r="AU173" s="153" t="s">
        <v>86</v>
      </c>
      <c r="AY173" s="14" t="s">
        <v>134</v>
      </c>
      <c r="BE173" s="154">
        <f t="shared" si="34"/>
        <v>0</v>
      </c>
      <c r="BF173" s="154">
        <f t="shared" si="35"/>
        <v>0</v>
      </c>
      <c r="BG173" s="154">
        <f t="shared" si="36"/>
        <v>0</v>
      </c>
      <c r="BH173" s="154">
        <f t="shared" si="37"/>
        <v>0</v>
      </c>
      <c r="BI173" s="154">
        <f t="shared" si="38"/>
        <v>0</v>
      </c>
      <c r="BJ173" s="14" t="s">
        <v>86</v>
      </c>
      <c r="BK173" s="155">
        <f t="shared" si="39"/>
        <v>0</v>
      </c>
      <c r="BL173" s="14" t="s">
        <v>197</v>
      </c>
      <c r="BM173" s="153" t="s">
        <v>983</v>
      </c>
    </row>
    <row r="174" spans="1:65" s="2" customFormat="1" ht="24.2" customHeight="1">
      <c r="A174" s="29"/>
      <c r="B174" s="141"/>
      <c r="C174" s="142" t="s">
        <v>280</v>
      </c>
      <c r="D174" s="142" t="s">
        <v>136</v>
      </c>
      <c r="E174" s="143" t="s">
        <v>984</v>
      </c>
      <c r="F174" s="144" t="s">
        <v>985</v>
      </c>
      <c r="G174" s="145" t="s">
        <v>149</v>
      </c>
      <c r="H174" s="146">
        <v>22.56</v>
      </c>
      <c r="I174" s="147"/>
      <c r="J174" s="146">
        <f t="shared" si="30"/>
        <v>0</v>
      </c>
      <c r="K174" s="148"/>
      <c r="L174" s="30"/>
      <c r="M174" s="149" t="s">
        <v>1</v>
      </c>
      <c r="N174" s="150" t="s">
        <v>43</v>
      </c>
      <c r="O174" s="55"/>
      <c r="P174" s="151">
        <f t="shared" si="31"/>
        <v>0</v>
      </c>
      <c r="Q174" s="151">
        <v>0</v>
      </c>
      <c r="R174" s="151">
        <f t="shared" si="32"/>
        <v>0</v>
      </c>
      <c r="S174" s="151">
        <v>0</v>
      </c>
      <c r="T174" s="152">
        <f t="shared" si="3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53" t="s">
        <v>197</v>
      </c>
      <c r="AT174" s="153" t="s">
        <v>136</v>
      </c>
      <c r="AU174" s="153" t="s">
        <v>86</v>
      </c>
      <c r="AY174" s="14" t="s">
        <v>134</v>
      </c>
      <c r="BE174" s="154">
        <f t="shared" si="34"/>
        <v>0</v>
      </c>
      <c r="BF174" s="154">
        <f t="shared" si="35"/>
        <v>0</v>
      </c>
      <c r="BG174" s="154">
        <f t="shared" si="36"/>
        <v>0</v>
      </c>
      <c r="BH174" s="154">
        <f t="shared" si="37"/>
        <v>0</v>
      </c>
      <c r="BI174" s="154">
        <f t="shared" si="38"/>
        <v>0</v>
      </c>
      <c r="BJ174" s="14" t="s">
        <v>86</v>
      </c>
      <c r="BK174" s="155">
        <f t="shared" si="39"/>
        <v>0</v>
      </c>
      <c r="BL174" s="14" t="s">
        <v>197</v>
      </c>
      <c r="BM174" s="153" t="s">
        <v>986</v>
      </c>
    </row>
    <row r="175" spans="1:65" s="2" customFormat="1" ht="24.2" customHeight="1">
      <c r="A175" s="29"/>
      <c r="B175" s="141"/>
      <c r="C175" s="142" t="s">
        <v>284</v>
      </c>
      <c r="D175" s="142" t="s">
        <v>136</v>
      </c>
      <c r="E175" s="143" t="s">
        <v>987</v>
      </c>
      <c r="F175" s="144" t="s">
        <v>988</v>
      </c>
      <c r="G175" s="145" t="s">
        <v>139</v>
      </c>
      <c r="H175" s="146">
        <v>6</v>
      </c>
      <c r="I175" s="147"/>
      <c r="J175" s="146">
        <f t="shared" si="30"/>
        <v>0</v>
      </c>
      <c r="K175" s="148"/>
      <c r="L175" s="30"/>
      <c r="M175" s="149" t="s">
        <v>1</v>
      </c>
      <c r="N175" s="150" t="s">
        <v>43</v>
      </c>
      <c r="O175" s="55"/>
      <c r="P175" s="151">
        <f t="shared" si="31"/>
        <v>0</v>
      </c>
      <c r="Q175" s="151">
        <v>5.8799999999999996E-6</v>
      </c>
      <c r="R175" s="151">
        <f t="shared" si="32"/>
        <v>3.5280000000000001E-5</v>
      </c>
      <c r="S175" s="151">
        <v>7.5000000000000002E-4</v>
      </c>
      <c r="T175" s="152">
        <f t="shared" si="33"/>
        <v>4.5000000000000005E-3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3" t="s">
        <v>197</v>
      </c>
      <c r="AT175" s="153" t="s">
        <v>136</v>
      </c>
      <c r="AU175" s="153" t="s">
        <v>86</v>
      </c>
      <c r="AY175" s="14" t="s">
        <v>134</v>
      </c>
      <c r="BE175" s="154">
        <f t="shared" si="34"/>
        <v>0</v>
      </c>
      <c r="BF175" s="154">
        <f t="shared" si="35"/>
        <v>0</v>
      </c>
      <c r="BG175" s="154">
        <f t="shared" si="36"/>
        <v>0</v>
      </c>
      <c r="BH175" s="154">
        <f t="shared" si="37"/>
        <v>0</v>
      </c>
      <c r="BI175" s="154">
        <f t="shared" si="38"/>
        <v>0</v>
      </c>
      <c r="BJ175" s="14" t="s">
        <v>86</v>
      </c>
      <c r="BK175" s="155">
        <f t="shared" si="39"/>
        <v>0</v>
      </c>
      <c r="BL175" s="14" t="s">
        <v>197</v>
      </c>
      <c r="BM175" s="153" t="s">
        <v>989</v>
      </c>
    </row>
    <row r="176" spans="1:65" s="2" customFormat="1" ht="24.2" customHeight="1">
      <c r="A176" s="29"/>
      <c r="B176" s="141"/>
      <c r="C176" s="142" t="s">
        <v>288</v>
      </c>
      <c r="D176" s="142" t="s">
        <v>136</v>
      </c>
      <c r="E176" s="143" t="s">
        <v>990</v>
      </c>
      <c r="F176" s="144" t="s">
        <v>991</v>
      </c>
      <c r="G176" s="145" t="s">
        <v>149</v>
      </c>
      <c r="H176" s="146">
        <v>22.56</v>
      </c>
      <c r="I176" s="147"/>
      <c r="J176" s="146">
        <f t="shared" si="30"/>
        <v>0</v>
      </c>
      <c r="K176" s="148"/>
      <c r="L176" s="30"/>
      <c r="M176" s="149" t="s">
        <v>1</v>
      </c>
      <c r="N176" s="150" t="s">
        <v>43</v>
      </c>
      <c r="O176" s="55"/>
      <c r="P176" s="151">
        <f t="shared" si="31"/>
        <v>0</v>
      </c>
      <c r="Q176" s="151">
        <v>0</v>
      </c>
      <c r="R176" s="151">
        <f t="shared" si="32"/>
        <v>0</v>
      </c>
      <c r="S176" s="151">
        <v>0</v>
      </c>
      <c r="T176" s="152">
        <f t="shared" si="3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53" t="s">
        <v>197</v>
      </c>
      <c r="AT176" s="153" t="s">
        <v>136</v>
      </c>
      <c r="AU176" s="153" t="s">
        <v>86</v>
      </c>
      <c r="AY176" s="14" t="s">
        <v>134</v>
      </c>
      <c r="BE176" s="154">
        <f t="shared" si="34"/>
        <v>0</v>
      </c>
      <c r="BF176" s="154">
        <f t="shared" si="35"/>
        <v>0</v>
      </c>
      <c r="BG176" s="154">
        <f t="shared" si="36"/>
        <v>0</v>
      </c>
      <c r="BH176" s="154">
        <f t="shared" si="37"/>
        <v>0</v>
      </c>
      <c r="BI176" s="154">
        <f t="shared" si="38"/>
        <v>0</v>
      </c>
      <c r="BJ176" s="14" t="s">
        <v>86</v>
      </c>
      <c r="BK176" s="155">
        <f t="shared" si="39"/>
        <v>0</v>
      </c>
      <c r="BL176" s="14" t="s">
        <v>197</v>
      </c>
      <c r="BM176" s="153" t="s">
        <v>992</v>
      </c>
    </row>
    <row r="177" spans="1:65" s="2" customFormat="1" ht="14.45" customHeight="1">
      <c r="A177" s="29"/>
      <c r="B177" s="141"/>
      <c r="C177" s="142" t="s">
        <v>292</v>
      </c>
      <c r="D177" s="142" t="s">
        <v>136</v>
      </c>
      <c r="E177" s="143" t="s">
        <v>993</v>
      </c>
      <c r="F177" s="144" t="s">
        <v>994</v>
      </c>
      <c r="G177" s="145" t="s">
        <v>139</v>
      </c>
      <c r="H177" s="146">
        <v>19</v>
      </c>
      <c r="I177" s="147"/>
      <c r="J177" s="146">
        <f t="shared" si="30"/>
        <v>0</v>
      </c>
      <c r="K177" s="148"/>
      <c r="L177" s="30"/>
      <c r="M177" s="149" t="s">
        <v>1</v>
      </c>
      <c r="N177" s="150" t="s">
        <v>43</v>
      </c>
      <c r="O177" s="55"/>
      <c r="P177" s="151">
        <f t="shared" si="31"/>
        <v>0</v>
      </c>
      <c r="Q177" s="151">
        <v>0</v>
      </c>
      <c r="R177" s="151">
        <f t="shared" si="32"/>
        <v>0</v>
      </c>
      <c r="S177" s="151">
        <v>0</v>
      </c>
      <c r="T177" s="152">
        <f t="shared" si="3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53" t="s">
        <v>197</v>
      </c>
      <c r="AT177" s="153" t="s">
        <v>136</v>
      </c>
      <c r="AU177" s="153" t="s">
        <v>86</v>
      </c>
      <c r="AY177" s="14" t="s">
        <v>134</v>
      </c>
      <c r="BE177" s="154">
        <f t="shared" si="34"/>
        <v>0</v>
      </c>
      <c r="BF177" s="154">
        <f t="shared" si="35"/>
        <v>0</v>
      </c>
      <c r="BG177" s="154">
        <f t="shared" si="36"/>
        <v>0</v>
      </c>
      <c r="BH177" s="154">
        <f t="shared" si="37"/>
        <v>0</v>
      </c>
      <c r="BI177" s="154">
        <f t="shared" si="38"/>
        <v>0</v>
      </c>
      <c r="BJ177" s="14" t="s">
        <v>86</v>
      </c>
      <c r="BK177" s="155">
        <f t="shared" si="39"/>
        <v>0</v>
      </c>
      <c r="BL177" s="14" t="s">
        <v>197</v>
      </c>
      <c r="BM177" s="153" t="s">
        <v>995</v>
      </c>
    </row>
    <row r="178" spans="1:65" s="2" customFormat="1" ht="24.2" customHeight="1">
      <c r="A178" s="29"/>
      <c r="B178" s="141"/>
      <c r="C178" s="142" t="s">
        <v>298</v>
      </c>
      <c r="D178" s="142" t="s">
        <v>136</v>
      </c>
      <c r="E178" s="143" t="s">
        <v>996</v>
      </c>
      <c r="F178" s="144" t="s">
        <v>997</v>
      </c>
      <c r="G178" s="145" t="s">
        <v>317</v>
      </c>
      <c r="H178" s="147"/>
      <c r="I178" s="147"/>
      <c r="J178" s="146">
        <f t="shared" si="30"/>
        <v>0</v>
      </c>
      <c r="K178" s="148"/>
      <c r="L178" s="30"/>
      <c r="M178" s="149" t="s">
        <v>1</v>
      </c>
      <c r="N178" s="150" t="s">
        <v>43</v>
      </c>
      <c r="O178" s="55"/>
      <c r="P178" s="151">
        <f t="shared" si="31"/>
        <v>0</v>
      </c>
      <c r="Q178" s="151">
        <v>0</v>
      </c>
      <c r="R178" s="151">
        <f t="shared" si="32"/>
        <v>0</v>
      </c>
      <c r="S178" s="151">
        <v>0</v>
      </c>
      <c r="T178" s="152">
        <f t="shared" si="3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53" t="s">
        <v>197</v>
      </c>
      <c r="AT178" s="153" t="s">
        <v>136</v>
      </c>
      <c r="AU178" s="153" t="s">
        <v>86</v>
      </c>
      <c r="AY178" s="14" t="s">
        <v>134</v>
      </c>
      <c r="BE178" s="154">
        <f t="shared" si="34"/>
        <v>0</v>
      </c>
      <c r="BF178" s="154">
        <f t="shared" si="35"/>
        <v>0</v>
      </c>
      <c r="BG178" s="154">
        <f t="shared" si="36"/>
        <v>0</v>
      </c>
      <c r="BH178" s="154">
        <f t="shared" si="37"/>
        <v>0</v>
      </c>
      <c r="BI178" s="154">
        <f t="shared" si="38"/>
        <v>0</v>
      </c>
      <c r="BJ178" s="14" t="s">
        <v>86</v>
      </c>
      <c r="BK178" s="155">
        <f t="shared" si="39"/>
        <v>0</v>
      </c>
      <c r="BL178" s="14" t="s">
        <v>197</v>
      </c>
      <c r="BM178" s="153" t="s">
        <v>998</v>
      </c>
    </row>
    <row r="179" spans="1:65" s="12" customFormat="1" ht="22.9" customHeight="1">
      <c r="B179" s="128"/>
      <c r="D179" s="129" t="s">
        <v>76</v>
      </c>
      <c r="E179" s="139" t="s">
        <v>478</v>
      </c>
      <c r="F179" s="139" t="s">
        <v>479</v>
      </c>
      <c r="I179" s="131"/>
      <c r="J179" s="140">
        <f>BK179</f>
        <v>0</v>
      </c>
      <c r="L179" s="128"/>
      <c r="M179" s="133"/>
      <c r="N179" s="134"/>
      <c r="O179" s="134"/>
      <c r="P179" s="135">
        <f>SUM(P180:P182)</f>
        <v>0</v>
      </c>
      <c r="Q179" s="134"/>
      <c r="R179" s="135">
        <f>SUM(R180:R182)</f>
        <v>3.8248999999999998E-2</v>
      </c>
      <c r="S179" s="134"/>
      <c r="T179" s="136">
        <f>SUM(T180:T182)</f>
        <v>0</v>
      </c>
      <c r="AR179" s="129" t="s">
        <v>86</v>
      </c>
      <c r="AT179" s="137" t="s">
        <v>76</v>
      </c>
      <c r="AU179" s="137" t="s">
        <v>82</v>
      </c>
      <c r="AY179" s="129" t="s">
        <v>134</v>
      </c>
      <c r="BK179" s="138">
        <f>SUM(BK180:BK182)</f>
        <v>0</v>
      </c>
    </row>
    <row r="180" spans="1:65" s="2" customFormat="1" ht="37.9" customHeight="1">
      <c r="A180" s="29"/>
      <c r="B180" s="141"/>
      <c r="C180" s="142" t="s">
        <v>306</v>
      </c>
      <c r="D180" s="142" t="s">
        <v>136</v>
      </c>
      <c r="E180" s="143" t="s">
        <v>999</v>
      </c>
      <c r="F180" s="144" t="s">
        <v>1000</v>
      </c>
      <c r="G180" s="145" t="s">
        <v>149</v>
      </c>
      <c r="H180" s="146">
        <v>50</v>
      </c>
      <c r="I180" s="147"/>
      <c r="J180" s="146">
        <f>ROUND(I180*H180,3)</f>
        <v>0</v>
      </c>
      <c r="K180" s="148"/>
      <c r="L180" s="30"/>
      <c r="M180" s="149" t="s">
        <v>1</v>
      </c>
      <c r="N180" s="150" t="s">
        <v>43</v>
      </c>
      <c r="O180" s="55"/>
      <c r="P180" s="151">
        <f>O180*H180</f>
        <v>0</v>
      </c>
      <c r="Q180" s="151">
        <v>0</v>
      </c>
      <c r="R180" s="151">
        <f>Q180*H180</f>
        <v>0</v>
      </c>
      <c r="S180" s="151">
        <v>0</v>
      </c>
      <c r="T180" s="152">
        <f>S180*H180</f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53" t="s">
        <v>197</v>
      </c>
      <c r="AT180" s="153" t="s">
        <v>136</v>
      </c>
      <c r="AU180" s="153" t="s">
        <v>86</v>
      </c>
      <c r="AY180" s="14" t="s">
        <v>134</v>
      </c>
      <c r="BE180" s="154">
        <f>IF(N180="základná",J180,0)</f>
        <v>0</v>
      </c>
      <c r="BF180" s="154">
        <f>IF(N180="znížená",J180,0)</f>
        <v>0</v>
      </c>
      <c r="BG180" s="154">
        <f>IF(N180="zákl. prenesená",J180,0)</f>
        <v>0</v>
      </c>
      <c r="BH180" s="154">
        <f>IF(N180="zníž. prenesená",J180,0)</f>
        <v>0</v>
      </c>
      <c r="BI180" s="154">
        <f>IF(N180="nulová",J180,0)</f>
        <v>0</v>
      </c>
      <c r="BJ180" s="14" t="s">
        <v>86</v>
      </c>
      <c r="BK180" s="155">
        <f>ROUND(I180*H180,3)</f>
        <v>0</v>
      </c>
      <c r="BL180" s="14" t="s">
        <v>197</v>
      </c>
      <c r="BM180" s="153" t="s">
        <v>1001</v>
      </c>
    </row>
    <row r="181" spans="1:65" s="2" customFormat="1" ht="24.2" customHeight="1">
      <c r="A181" s="29"/>
      <c r="B181" s="141"/>
      <c r="C181" s="142" t="s">
        <v>310</v>
      </c>
      <c r="D181" s="142" t="s">
        <v>136</v>
      </c>
      <c r="E181" s="143" t="s">
        <v>1002</v>
      </c>
      <c r="F181" s="144" t="s">
        <v>1003</v>
      </c>
      <c r="G181" s="145" t="s">
        <v>149</v>
      </c>
      <c r="H181" s="146">
        <v>50</v>
      </c>
      <c r="I181" s="147"/>
      <c r="J181" s="146">
        <f>ROUND(I181*H181,3)</f>
        <v>0</v>
      </c>
      <c r="K181" s="148"/>
      <c r="L181" s="30"/>
      <c r="M181" s="149" t="s">
        <v>1</v>
      </c>
      <c r="N181" s="150" t="s">
        <v>43</v>
      </c>
      <c r="O181" s="55"/>
      <c r="P181" s="151">
        <f>O181*H181</f>
        <v>0</v>
      </c>
      <c r="Q181" s="151">
        <v>6.2622000000000003E-4</v>
      </c>
      <c r="R181" s="151">
        <f>Q181*H181</f>
        <v>3.1310999999999999E-2</v>
      </c>
      <c r="S181" s="151">
        <v>0</v>
      </c>
      <c r="T181" s="152">
        <f>S181*H181</f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53" t="s">
        <v>197</v>
      </c>
      <c r="AT181" s="153" t="s">
        <v>136</v>
      </c>
      <c r="AU181" s="153" t="s">
        <v>86</v>
      </c>
      <c r="AY181" s="14" t="s">
        <v>134</v>
      </c>
      <c r="BE181" s="154">
        <f>IF(N181="základná",J181,0)</f>
        <v>0</v>
      </c>
      <c r="BF181" s="154">
        <f>IF(N181="znížená",J181,0)</f>
        <v>0</v>
      </c>
      <c r="BG181" s="154">
        <f>IF(N181="zákl. prenesená",J181,0)</f>
        <v>0</v>
      </c>
      <c r="BH181" s="154">
        <f>IF(N181="zníž. prenesená",J181,0)</f>
        <v>0</v>
      </c>
      <c r="BI181" s="154">
        <f>IF(N181="nulová",J181,0)</f>
        <v>0</v>
      </c>
      <c r="BJ181" s="14" t="s">
        <v>86</v>
      </c>
      <c r="BK181" s="155">
        <f>ROUND(I181*H181,3)</f>
        <v>0</v>
      </c>
      <c r="BL181" s="14" t="s">
        <v>197</v>
      </c>
      <c r="BM181" s="153" t="s">
        <v>1004</v>
      </c>
    </row>
    <row r="182" spans="1:65" s="2" customFormat="1" ht="24.2" customHeight="1">
      <c r="A182" s="29"/>
      <c r="B182" s="141"/>
      <c r="C182" s="142" t="s">
        <v>314</v>
      </c>
      <c r="D182" s="142" t="s">
        <v>136</v>
      </c>
      <c r="E182" s="143" t="s">
        <v>1005</v>
      </c>
      <c r="F182" s="144" t="s">
        <v>1006</v>
      </c>
      <c r="G182" s="145" t="s">
        <v>253</v>
      </c>
      <c r="H182" s="146">
        <v>100</v>
      </c>
      <c r="I182" s="147"/>
      <c r="J182" s="146">
        <f>ROUND(I182*H182,3)</f>
        <v>0</v>
      </c>
      <c r="K182" s="148"/>
      <c r="L182" s="30"/>
      <c r="M182" s="149" t="s">
        <v>1</v>
      </c>
      <c r="N182" s="150" t="s">
        <v>43</v>
      </c>
      <c r="O182" s="55"/>
      <c r="P182" s="151">
        <f>O182*H182</f>
        <v>0</v>
      </c>
      <c r="Q182" s="151">
        <v>6.9380000000000003E-5</v>
      </c>
      <c r="R182" s="151">
        <f>Q182*H182</f>
        <v>6.9380000000000006E-3</v>
      </c>
      <c r="S182" s="151">
        <v>0</v>
      </c>
      <c r="T182" s="152">
        <f>S182*H182</f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53" t="s">
        <v>197</v>
      </c>
      <c r="AT182" s="153" t="s">
        <v>136</v>
      </c>
      <c r="AU182" s="153" t="s">
        <v>86</v>
      </c>
      <c r="AY182" s="14" t="s">
        <v>134</v>
      </c>
      <c r="BE182" s="154">
        <f>IF(N182="základná",J182,0)</f>
        <v>0</v>
      </c>
      <c r="BF182" s="154">
        <f>IF(N182="znížená",J182,0)</f>
        <v>0</v>
      </c>
      <c r="BG182" s="154">
        <f>IF(N182="zákl. prenesená",J182,0)</f>
        <v>0</v>
      </c>
      <c r="BH182" s="154">
        <f>IF(N182="zníž. prenesená",J182,0)</f>
        <v>0</v>
      </c>
      <c r="BI182" s="154">
        <f>IF(N182="nulová",J182,0)</f>
        <v>0</v>
      </c>
      <c r="BJ182" s="14" t="s">
        <v>86</v>
      </c>
      <c r="BK182" s="155">
        <f>ROUND(I182*H182,3)</f>
        <v>0</v>
      </c>
      <c r="BL182" s="14" t="s">
        <v>197</v>
      </c>
      <c r="BM182" s="153" t="s">
        <v>1007</v>
      </c>
    </row>
    <row r="183" spans="1:65" s="12" customFormat="1" ht="25.9" customHeight="1">
      <c r="B183" s="128"/>
      <c r="D183" s="129" t="s">
        <v>76</v>
      </c>
      <c r="E183" s="130" t="s">
        <v>1008</v>
      </c>
      <c r="F183" s="130" t="s">
        <v>1009</v>
      </c>
      <c r="I183" s="131"/>
      <c r="J183" s="132">
        <f>BK183</f>
        <v>0</v>
      </c>
      <c r="L183" s="128"/>
      <c r="M183" s="133"/>
      <c r="N183" s="134"/>
      <c r="O183" s="134"/>
      <c r="P183" s="135">
        <f>SUM(P184:P185)</f>
        <v>0</v>
      </c>
      <c r="Q183" s="134"/>
      <c r="R183" s="135">
        <f>SUM(R184:R185)</f>
        <v>0</v>
      </c>
      <c r="S183" s="134"/>
      <c r="T183" s="136">
        <f>SUM(T184:T185)</f>
        <v>0</v>
      </c>
      <c r="AR183" s="129" t="s">
        <v>92</v>
      </c>
      <c r="AT183" s="137" t="s">
        <v>76</v>
      </c>
      <c r="AU183" s="137" t="s">
        <v>77</v>
      </c>
      <c r="AY183" s="129" t="s">
        <v>134</v>
      </c>
      <c r="BK183" s="138">
        <f>SUM(BK184:BK185)</f>
        <v>0</v>
      </c>
    </row>
    <row r="184" spans="1:65" s="2" customFormat="1" ht="24.2" customHeight="1">
      <c r="A184" s="29"/>
      <c r="B184" s="141"/>
      <c r="C184" s="142" t="s">
        <v>321</v>
      </c>
      <c r="D184" s="142" t="s">
        <v>136</v>
      </c>
      <c r="E184" s="143" t="s">
        <v>1010</v>
      </c>
      <c r="F184" s="144" t="s">
        <v>1011</v>
      </c>
      <c r="G184" s="145" t="s">
        <v>1012</v>
      </c>
      <c r="H184" s="146">
        <v>24</v>
      </c>
      <c r="I184" s="147"/>
      <c r="J184" s="146">
        <f>ROUND(I184*H184,3)</f>
        <v>0</v>
      </c>
      <c r="K184" s="148"/>
      <c r="L184" s="30"/>
      <c r="M184" s="149" t="s">
        <v>1</v>
      </c>
      <c r="N184" s="150" t="s">
        <v>43</v>
      </c>
      <c r="O184" s="55"/>
      <c r="P184" s="151">
        <f>O184*H184</f>
        <v>0</v>
      </c>
      <c r="Q184" s="151">
        <v>0</v>
      </c>
      <c r="R184" s="151">
        <f>Q184*H184</f>
        <v>0</v>
      </c>
      <c r="S184" s="151">
        <v>0</v>
      </c>
      <c r="T184" s="152">
        <f>S184*H184</f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53" t="s">
        <v>1013</v>
      </c>
      <c r="AT184" s="153" t="s">
        <v>136</v>
      </c>
      <c r="AU184" s="153" t="s">
        <v>82</v>
      </c>
      <c r="AY184" s="14" t="s">
        <v>134</v>
      </c>
      <c r="BE184" s="154">
        <f>IF(N184="základná",J184,0)</f>
        <v>0</v>
      </c>
      <c r="BF184" s="154">
        <f>IF(N184="znížená",J184,0)</f>
        <v>0</v>
      </c>
      <c r="BG184" s="154">
        <f>IF(N184="zákl. prenesená",J184,0)</f>
        <v>0</v>
      </c>
      <c r="BH184" s="154">
        <f>IF(N184="zníž. prenesená",J184,0)</f>
        <v>0</v>
      </c>
      <c r="BI184" s="154">
        <f>IF(N184="nulová",J184,0)</f>
        <v>0</v>
      </c>
      <c r="BJ184" s="14" t="s">
        <v>86</v>
      </c>
      <c r="BK184" s="155">
        <f>ROUND(I184*H184,3)</f>
        <v>0</v>
      </c>
      <c r="BL184" s="14" t="s">
        <v>1013</v>
      </c>
      <c r="BM184" s="153" t="s">
        <v>1014</v>
      </c>
    </row>
    <row r="185" spans="1:65" s="2" customFormat="1" ht="14.45" customHeight="1">
      <c r="A185" s="29"/>
      <c r="B185" s="141"/>
      <c r="C185" s="142" t="s">
        <v>325</v>
      </c>
      <c r="D185" s="142" t="s">
        <v>136</v>
      </c>
      <c r="E185" s="143" t="s">
        <v>1015</v>
      </c>
      <c r="F185" s="144" t="s">
        <v>1016</v>
      </c>
      <c r="G185" s="145" t="s">
        <v>139</v>
      </c>
      <c r="H185" s="146">
        <v>1</v>
      </c>
      <c r="I185" s="147"/>
      <c r="J185" s="146">
        <f>ROUND(I185*H185,3)</f>
        <v>0</v>
      </c>
      <c r="K185" s="148"/>
      <c r="L185" s="30"/>
      <c r="M185" s="166" t="s">
        <v>1</v>
      </c>
      <c r="N185" s="167" t="s">
        <v>43</v>
      </c>
      <c r="O185" s="168"/>
      <c r="P185" s="169">
        <f>O185*H185</f>
        <v>0</v>
      </c>
      <c r="Q185" s="169">
        <v>0</v>
      </c>
      <c r="R185" s="169">
        <f>Q185*H185</f>
        <v>0</v>
      </c>
      <c r="S185" s="169">
        <v>0</v>
      </c>
      <c r="T185" s="170">
        <f>S185*H185</f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53" t="s">
        <v>1013</v>
      </c>
      <c r="AT185" s="153" t="s">
        <v>136</v>
      </c>
      <c r="AU185" s="153" t="s">
        <v>82</v>
      </c>
      <c r="AY185" s="14" t="s">
        <v>134</v>
      </c>
      <c r="BE185" s="154">
        <f>IF(N185="základná",J185,0)</f>
        <v>0</v>
      </c>
      <c r="BF185" s="154">
        <f>IF(N185="znížená",J185,0)</f>
        <v>0</v>
      </c>
      <c r="BG185" s="154">
        <f>IF(N185="zákl. prenesená",J185,0)</f>
        <v>0</v>
      </c>
      <c r="BH185" s="154">
        <f>IF(N185="zníž. prenesená",J185,0)</f>
        <v>0</v>
      </c>
      <c r="BI185" s="154">
        <f>IF(N185="nulová",J185,0)</f>
        <v>0</v>
      </c>
      <c r="BJ185" s="14" t="s">
        <v>86</v>
      </c>
      <c r="BK185" s="155">
        <f>ROUND(I185*H185,3)</f>
        <v>0</v>
      </c>
      <c r="BL185" s="14" t="s">
        <v>1013</v>
      </c>
      <c r="BM185" s="153" t="s">
        <v>1017</v>
      </c>
    </row>
    <row r="186" spans="1:65" s="2" customFormat="1" ht="6.95" customHeight="1">
      <c r="A186" s="29"/>
      <c r="B186" s="44"/>
      <c r="C186" s="45"/>
      <c r="D186" s="45"/>
      <c r="E186" s="45"/>
      <c r="F186" s="45"/>
      <c r="G186" s="45"/>
      <c r="H186" s="45"/>
      <c r="I186" s="45"/>
      <c r="J186" s="45"/>
      <c r="K186" s="45"/>
      <c r="L186" s="30"/>
      <c r="M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</row>
  </sheetData>
  <autoFilter ref="C125:K185" xr:uid="{00000000-0009-0000-0000-000003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6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9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4" t="s">
        <v>94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77</v>
      </c>
    </row>
    <row r="4" spans="1:46" s="1" customFormat="1" ht="24.95" customHeight="1">
      <c r="B4" s="17"/>
      <c r="D4" s="18" t="s">
        <v>95</v>
      </c>
      <c r="L4" s="17"/>
      <c r="M4" s="90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6.25" customHeight="1">
      <c r="B7" s="17"/>
      <c r="E7" s="210" t="str">
        <f>'Rekapitulácia stavby'!K6</f>
        <v>Obnova vnútorných priestorov Materskej školy, Ul. Dr. Janského č. 8, Elokované pracovisko A. Kmeťa č. 11, Žiar/Hronom</v>
      </c>
      <c r="F7" s="211"/>
      <c r="G7" s="211"/>
      <c r="H7" s="211"/>
      <c r="L7" s="17"/>
    </row>
    <row r="8" spans="1:46" s="2" customFormat="1" ht="12" customHeight="1">
      <c r="A8" s="29"/>
      <c r="B8" s="30"/>
      <c r="C8" s="29"/>
      <c r="D8" s="24" t="s">
        <v>96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71" t="s">
        <v>1018</v>
      </c>
      <c r="F9" s="212"/>
      <c r="G9" s="212"/>
      <c r="H9" s="212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2" t="str">
        <f>'Rekapitulácia stavby'!AN8</f>
        <v>2. 2. 2021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13" t="str">
        <f>'Rekapitulácia stavby'!E14</f>
        <v>Vyplň údaj</v>
      </c>
      <c r="F18" s="193"/>
      <c r="G18" s="193"/>
      <c r="H18" s="193"/>
      <c r="I18" s="24" t="s">
        <v>25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">
        <v>1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29</v>
      </c>
      <c r="F21" s="29"/>
      <c r="G21" s="29"/>
      <c r="H21" s="29"/>
      <c r="I21" s="24" t="s">
        <v>25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23</v>
      </c>
      <c r="J23" s="22" t="s">
        <v>33</v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34</v>
      </c>
      <c r="F24" s="29"/>
      <c r="G24" s="29"/>
      <c r="H24" s="29"/>
      <c r="I24" s="24" t="s">
        <v>25</v>
      </c>
      <c r="J24" s="22" t="s">
        <v>1</v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35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214.5" customHeight="1">
      <c r="A27" s="91"/>
      <c r="B27" s="92"/>
      <c r="C27" s="91"/>
      <c r="D27" s="91"/>
      <c r="E27" s="198" t="s">
        <v>98</v>
      </c>
      <c r="F27" s="198"/>
      <c r="G27" s="198"/>
      <c r="H27" s="198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4" t="s">
        <v>37</v>
      </c>
      <c r="E30" s="29"/>
      <c r="F30" s="29"/>
      <c r="G30" s="29"/>
      <c r="H30" s="29"/>
      <c r="I30" s="29"/>
      <c r="J30" s="68">
        <f>ROUND(J116,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39</v>
      </c>
      <c r="G32" s="29"/>
      <c r="H32" s="29"/>
      <c r="I32" s="33" t="s">
        <v>38</v>
      </c>
      <c r="J32" s="33" t="s">
        <v>40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5" t="s">
        <v>41</v>
      </c>
      <c r="E33" s="24" t="s">
        <v>42</v>
      </c>
      <c r="F33" s="96">
        <f>ROUND((SUM(BE116:BE159)),  2)</f>
        <v>0</v>
      </c>
      <c r="G33" s="29"/>
      <c r="H33" s="29"/>
      <c r="I33" s="97">
        <v>0.2</v>
      </c>
      <c r="J33" s="96">
        <f>ROUND(((SUM(BE116:BE159))*I33),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43</v>
      </c>
      <c r="F34" s="96">
        <f>ROUND((SUM(BF116:BF159)),  2)</f>
        <v>0</v>
      </c>
      <c r="G34" s="29"/>
      <c r="H34" s="29"/>
      <c r="I34" s="97">
        <v>0.2</v>
      </c>
      <c r="J34" s="96">
        <f>ROUND(((SUM(BF116:BF159))*I34),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44</v>
      </c>
      <c r="F35" s="96">
        <f>ROUND((SUM(BG116:BG159)),  2)</f>
        <v>0</v>
      </c>
      <c r="G35" s="29"/>
      <c r="H35" s="29"/>
      <c r="I35" s="97">
        <v>0.2</v>
      </c>
      <c r="J35" s="96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45</v>
      </c>
      <c r="F36" s="96">
        <f>ROUND((SUM(BH116:BH159)),  2)</f>
        <v>0</v>
      </c>
      <c r="G36" s="29"/>
      <c r="H36" s="29"/>
      <c r="I36" s="97">
        <v>0.2</v>
      </c>
      <c r="J36" s="96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46</v>
      </c>
      <c r="F37" s="96">
        <f>ROUND((SUM(BI116:BI159)),  2)</f>
        <v>0</v>
      </c>
      <c r="G37" s="29"/>
      <c r="H37" s="29"/>
      <c r="I37" s="97">
        <v>0</v>
      </c>
      <c r="J37" s="96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98"/>
      <c r="D39" s="99" t="s">
        <v>47</v>
      </c>
      <c r="E39" s="57"/>
      <c r="F39" s="57"/>
      <c r="G39" s="100" t="s">
        <v>48</v>
      </c>
      <c r="H39" s="101" t="s">
        <v>49</v>
      </c>
      <c r="I39" s="57"/>
      <c r="J39" s="102">
        <f>SUM(J30:J37)</f>
        <v>0</v>
      </c>
      <c r="K39" s="103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50</v>
      </c>
      <c r="E50" s="41"/>
      <c r="F50" s="41"/>
      <c r="G50" s="40" t="s">
        <v>51</v>
      </c>
      <c r="H50" s="41"/>
      <c r="I50" s="41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52</v>
      </c>
      <c r="E61" s="32"/>
      <c r="F61" s="104" t="s">
        <v>53</v>
      </c>
      <c r="G61" s="42" t="s">
        <v>52</v>
      </c>
      <c r="H61" s="32"/>
      <c r="I61" s="32"/>
      <c r="J61" s="105" t="s">
        <v>53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54</v>
      </c>
      <c r="E65" s="43"/>
      <c r="F65" s="43"/>
      <c r="G65" s="40" t="s">
        <v>55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52</v>
      </c>
      <c r="E76" s="32"/>
      <c r="F76" s="104" t="s">
        <v>53</v>
      </c>
      <c r="G76" s="42" t="s">
        <v>52</v>
      </c>
      <c r="H76" s="32"/>
      <c r="I76" s="32"/>
      <c r="J76" s="105" t="s">
        <v>53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99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customHeight="1">
      <c r="A85" s="29"/>
      <c r="B85" s="30"/>
      <c r="C85" s="29"/>
      <c r="D85" s="29"/>
      <c r="E85" s="210" t="str">
        <f>E7</f>
        <v>Obnova vnútorných priestorov Materskej školy, Ul. Dr. Janského č. 8, Elokované pracovisko A. Kmeťa č. 11, Žiar/Hronom</v>
      </c>
      <c r="F85" s="211"/>
      <c r="G85" s="211"/>
      <c r="H85" s="211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96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71" t="str">
        <f>E9</f>
        <v>4 - Elektroinštalácia</v>
      </c>
      <c r="F87" s="212"/>
      <c r="G87" s="212"/>
      <c r="H87" s="212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Žiar nad Hronom, A. Kmeťa 11</v>
      </c>
      <c r="G89" s="29"/>
      <c r="H89" s="29"/>
      <c r="I89" s="24" t="s">
        <v>20</v>
      </c>
      <c r="J89" s="52" t="str">
        <f>IF(J12="","",J12)</f>
        <v>2. 2. 2021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25.7" customHeight="1">
      <c r="A91" s="29"/>
      <c r="B91" s="30"/>
      <c r="C91" s="24" t="s">
        <v>22</v>
      </c>
      <c r="D91" s="29"/>
      <c r="E91" s="29"/>
      <c r="F91" s="22" t="str">
        <f>E15</f>
        <v>Mesto Žiar nad Hronom, Š. Moysesa č. 46</v>
      </c>
      <c r="G91" s="29"/>
      <c r="H91" s="29"/>
      <c r="I91" s="24" t="s">
        <v>28</v>
      </c>
      <c r="J91" s="27" t="str">
        <f>E21</f>
        <v>Ing. Katarína Fronková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>Erik Kytka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6" t="s">
        <v>100</v>
      </c>
      <c r="D94" s="98"/>
      <c r="E94" s="98"/>
      <c r="F94" s="98"/>
      <c r="G94" s="98"/>
      <c r="H94" s="98"/>
      <c r="I94" s="98"/>
      <c r="J94" s="107" t="s">
        <v>101</v>
      </c>
      <c r="K94" s="98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08" t="s">
        <v>102</v>
      </c>
      <c r="D96" s="29"/>
      <c r="E96" s="29"/>
      <c r="F96" s="29"/>
      <c r="G96" s="29"/>
      <c r="H96" s="29"/>
      <c r="I96" s="29"/>
      <c r="J96" s="68">
        <f>J116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103</v>
      </c>
    </row>
    <row r="97" spans="1:31" s="2" customFormat="1" ht="21.75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31" s="2" customFormat="1" ht="6.95" customHeight="1">
      <c r="A98" s="29"/>
      <c r="B98" s="44"/>
      <c r="C98" s="45"/>
      <c r="D98" s="45"/>
      <c r="E98" s="45"/>
      <c r="F98" s="45"/>
      <c r="G98" s="45"/>
      <c r="H98" s="45"/>
      <c r="I98" s="45"/>
      <c r="J98" s="45"/>
      <c r="K98" s="45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</row>
    <row r="102" spans="1:31" s="2" customFormat="1" ht="6.95" customHeight="1">
      <c r="A102" s="29"/>
      <c r="B102" s="46"/>
      <c r="C102" s="47"/>
      <c r="D102" s="47"/>
      <c r="E102" s="47"/>
      <c r="F102" s="47"/>
      <c r="G102" s="47"/>
      <c r="H102" s="47"/>
      <c r="I102" s="47"/>
      <c r="J102" s="47"/>
      <c r="K102" s="47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s="2" customFormat="1" ht="24.95" customHeight="1">
      <c r="A103" s="29"/>
      <c r="B103" s="30"/>
      <c r="C103" s="18" t="s">
        <v>120</v>
      </c>
      <c r="D103" s="29"/>
      <c r="E103" s="29"/>
      <c r="F103" s="29"/>
      <c r="G103" s="29"/>
      <c r="H103" s="29"/>
      <c r="I103" s="29"/>
      <c r="J103" s="29"/>
      <c r="K103" s="29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6.95" customHeight="1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12" customHeight="1">
      <c r="A105" s="29"/>
      <c r="B105" s="30"/>
      <c r="C105" s="24" t="s">
        <v>14</v>
      </c>
      <c r="D105" s="29"/>
      <c r="E105" s="29"/>
      <c r="F105" s="29"/>
      <c r="G105" s="29"/>
      <c r="H105" s="29"/>
      <c r="I105" s="29"/>
      <c r="J105" s="29"/>
      <c r="K105" s="29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26.25" customHeight="1">
      <c r="A106" s="29"/>
      <c r="B106" s="30"/>
      <c r="C106" s="29"/>
      <c r="D106" s="29"/>
      <c r="E106" s="210" t="str">
        <f>E7</f>
        <v>Obnova vnútorných priestorov Materskej školy, Ul. Dr. Janského č. 8, Elokované pracovisko A. Kmeťa č. 11, Žiar/Hronom</v>
      </c>
      <c r="F106" s="211"/>
      <c r="G106" s="211"/>
      <c r="H106" s="211"/>
      <c r="I106" s="29"/>
      <c r="J106" s="29"/>
      <c r="K106" s="29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12" customHeight="1">
      <c r="A107" s="29"/>
      <c r="B107" s="30"/>
      <c r="C107" s="24" t="s">
        <v>96</v>
      </c>
      <c r="D107" s="29"/>
      <c r="E107" s="29"/>
      <c r="F107" s="29"/>
      <c r="G107" s="29"/>
      <c r="H107" s="29"/>
      <c r="I107" s="29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16.5" customHeight="1">
      <c r="A108" s="29"/>
      <c r="B108" s="30"/>
      <c r="C108" s="29"/>
      <c r="D108" s="29"/>
      <c r="E108" s="171" t="str">
        <f>E9</f>
        <v>4 - Elektroinštalácia</v>
      </c>
      <c r="F108" s="212"/>
      <c r="G108" s="212"/>
      <c r="H108" s="212"/>
      <c r="I108" s="29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5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>
      <c r="A110" s="29"/>
      <c r="B110" s="30"/>
      <c r="C110" s="24" t="s">
        <v>18</v>
      </c>
      <c r="D110" s="29"/>
      <c r="E110" s="29"/>
      <c r="F110" s="22" t="str">
        <f>F12</f>
        <v>Žiar nad Hronom, A. Kmeťa 11</v>
      </c>
      <c r="G110" s="29"/>
      <c r="H110" s="29"/>
      <c r="I110" s="24" t="s">
        <v>20</v>
      </c>
      <c r="J110" s="52" t="str">
        <f>IF(J12="","",J12)</f>
        <v>2. 2. 2021</v>
      </c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5" customHeigh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25.7" customHeight="1">
      <c r="A112" s="29"/>
      <c r="B112" s="30"/>
      <c r="C112" s="24" t="s">
        <v>22</v>
      </c>
      <c r="D112" s="29"/>
      <c r="E112" s="29"/>
      <c r="F112" s="22" t="str">
        <f>E15</f>
        <v>Mesto Žiar nad Hronom, Š. Moysesa č. 46</v>
      </c>
      <c r="G112" s="29"/>
      <c r="H112" s="29"/>
      <c r="I112" s="24" t="s">
        <v>28</v>
      </c>
      <c r="J112" s="27" t="str">
        <f>E21</f>
        <v>Ing. Katarína Fronková</v>
      </c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5.2" customHeight="1">
      <c r="A113" s="29"/>
      <c r="B113" s="30"/>
      <c r="C113" s="24" t="s">
        <v>26</v>
      </c>
      <c r="D113" s="29"/>
      <c r="E113" s="29"/>
      <c r="F113" s="22" t="str">
        <f>IF(E18="","",E18)</f>
        <v>Vyplň údaj</v>
      </c>
      <c r="G113" s="29"/>
      <c r="H113" s="29"/>
      <c r="I113" s="24" t="s">
        <v>32</v>
      </c>
      <c r="J113" s="27" t="str">
        <f>E24</f>
        <v>Erik Kytka</v>
      </c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0.3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11" customFormat="1" ht="29.25" customHeight="1">
      <c r="A115" s="117"/>
      <c r="B115" s="118"/>
      <c r="C115" s="119" t="s">
        <v>121</v>
      </c>
      <c r="D115" s="120" t="s">
        <v>62</v>
      </c>
      <c r="E115" s="120" t="s">
        <v>58</v>
      </c>
      <c r="F115" s="120" t="s">
        <v>59</v>
      </c>
      <c r="G115" s="120" t="s">
        <v>122</v>
      </c>
      <c r="H115" s="120" t="s">
        <v>123</v>
      </c>
      <c r="I115" s="120" t="s">
        <v>124</v>
      </c>
      <c r="J115" s="121" t="s">
        <v>101</v>
      </c>
      <c r="K115" s="122" t="s">
        <v>125</v>
      </c>
      <c r="L115" s="123"/>
      <c r="M115" s="59" t="s">
        <v>1</v>
      </c>
      <c r="N115" s="60" t="s">
        <v>41</v>
      </c>
      <c r="O115" s="60" t="s">
        <v>126</v>
      </c>
      <c r="P115" s="60" t="s">
        <v>127</v>
      </c>
      <c r="Q115" s="60" t="s">
        <v>128</v>
      </c>
      <c r="R115" s="60" t="s">
        <v>129</v>
      </c>
      <c r="S115" s="60" t="s">
        <v>130</v>
      </c>
      <c r="T115" s="61" t="s">
        <v>131</v>
      </c>
      <c r="U115" s="117"/>
      <c r="V115" s="117"/>
      <c r="W115" s="117"/>
      <c r="X115" s="117"/>
      <c r="Y115" s="117"/>
      <c r="Z115" s="117"/>
      <c r="AA115" s="117"/>
      <c r="AB115" s="117"/>
      <c r="AC115" s="117"/>
      <c r="AD115" s="117"/>
      <c r="AE115" s="117"/>
    </row>
    <row r="116" spans="1:65" s="2" customFormat="1" ht="22.9" customHeight="1">
      <c r="A116" s="29"/>
      <c r="B116" s="30"/>
      <c r="C116" s="66" t="s">
        <v>102</v>
      </c>
      <c r="D116" s="29"/>
      <c r="E116" s="29"/>
      <c r="F116" s="29"/>
      <c r="G116" s="29"/>
      <c r="H116" s="29"/>
      <c r="I116" s="29"/>
      <c r="J116" s="124">
        <f>BK116</f>
        <v>0</v>
      </c>
      <c r="K116" s="29"/>
      <c r="L116" s="30"/>
      <c r="M116" s="62"/>
      <c r="N116" s="53"/>
      <c r="O116" s="63"/>
      <c r="P116" s="125">
        <f>SUM(P117:P159)</f>
        <v>0</v>
      </c>
      <c r="Q116" s="63"/>
      <c r="R116" s="125">
        <f>SUM(R117:R159)</f>
        <v>0</v>
      </c>
      <c r="S116" s="63"/>
      <c r="T116" s="126">
        <f>SUM(T117:T159)</f>
        <v>0</v>
      </c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T116" s="14" t="s">
        <v>76</v>
      </c>
      <c r="AU116" s="14" t="s">
        <v>103</v>
      </c>
      <c r="BK116" s="127">
        <f>SUM(BK117:BK159)</f>
        <v>0</v>
      </c>
    </row>
    <row r="117" spans="1:65" s="2" customFormat="1" ht="14.45" customHeight="1">
      <c r="A117" s="29"/>
      <c r="B117" s="141"/>
      <c r="C117" s="142" t="s">
        <v>82</v>
      </c>
      <c r="D117" s="142" t="s">
        <v>136</v>
      </c>
      <c r="E117" s="143" t="s">
        <v>1019</v>
      </c>
      <c r="F117" s="144" t="s">
        <v>1020</v>
      </c>
      <c r="G117" s="145" t="s">
        <v>253</v>
      </c>
      <c r="H117" s="146">
        <v>100</v>
      </c>
      <c r="I117" s="147"/>
      <c r="J117" s="146">
        <f t="shared" ref="J117:J159" si="0">ROUND(I117*H117,3)</f>
        <v>0</v>
      </c>
      <c r="K117" s="148"/>
      <c r="L117" s="30"/>
      <c r="M117" s="149" t="s">
        <v>1</v>
      </c>
      <c r="N117" s="150" t="s">
        <v>43</v>
      </c>
      <c r="O117" s="55"/>
      <c r="P117" s="151">
        <f t="shared" ref="P117:P159" si="1">O117*H117</f>
        <v>0</v>
      </c>
      <c r="Q117" s="151">
        <v>0</v>
      </c>
      <c r="R117" s="151">
        <f t="shared" ref="R117:R159" si="2">Q117*H117</f>
        <v>0</v>
      </c>
      <c r="S117" s="151">
        <v>0</v>
      </c>
      <c r="T117" s="152">
        <f t="shared" ref="T117:T159" si="3">S117*H117</f>
        <v>0</v>
      </c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R117" s="153" t="s">
        <v>409</v>
      </c>
      <c r="AT117" s="153" t="s">
        <v>136</v>
      </c>
      <c r="AU117" s="153" t="s">
        <v>77</v>
      </c>
      <c r="AY117" s="14" t="s">
        <v>134</v>
      </c>
      <c r="BE117" s="154">
        <f t="shared" ref="BE117:BE159" si="4">IF(N117="základná",J117,0)</f>
        <v>0</v>
      </c>
      <c r="BF117" s="154">
        <f t="shared" ref="BF117:BF159" si="5">IF(N117="znížená",J117,0)</f>
        <v>0</v>
      </c>
      <c r="BG117" s="154">
        <f t="shared" ref="BG117:BG159" si="6">IF(N117="zákl. prenesená",J117,0)</f>
        <v>0</v>
      </c>
      <c r="BH117" s="154">
        <f t="shared" ref="BH117:BH159" si="7">IF(N117="zníž. prenesená",J117,0)</f>
        <v>0</v>
      </c>
      <c r="BI117" s="154">
        <f t="shared" ref="BI117:BI159" si="8">IF(N117="nulová",J117,0)</f>
        <v>0</v>
      </c>
      <c r="BJ117" s="14" t="s">
        <v>86</v>
      </c>
      <c r="BK117" s="155">
        <f t="shared" ref="BK117:BK159" si="9">ROUND(I117*H117,3)</f>
        <v>0</v>
      </c>
      <c r="BL117" s="14" t="s">
        <v>409</v>
      </c>
      <c r="BM117" s="153" t="s">
        <v>1021</v>
      </c>
    </row>
    <row r="118" spans="1:65" s="2" customFormat="1" ht="14.45" customHeight="1">
      <c r="A118" s="29"/>
      <c r="B118" s="141"/>
      <c r="C118" s="142" t="s">
        <v>86</v>
      </c>
      <c r="D118" s="142" t="s">
        <v>136</v>
      </c>
      <c r="E118" s="143" t="s">
        <v>1022</v>
      </c>
      <c r="F118" s="144" t="s">
        <v>1023</v>
      </c>
      <c r="G118" s="145" t="s">
        <v>253</v>
      </c>
      <c r="H118" s="146">
        <v>250</v>
      </c>
      <c r="I118" s="147"/>
      <c r="J118" s="146">
        <f t="shared" si="0"/>
        <v>0</v>
      </c>
      <c r="K118" s="148"/>
      <c r="L118" s="30"/>
      <c r="M118" s="149" t="s">
        <v>1</v>
      </c>
      <c r="N118" s="150" t="s">
        <v>43</v>
      </c>
      <c r="O118" s="55"/>
      <c r="P118" s="151">
        <f t="shared" si="1"/>
        <v>0</v>
      </c>
      <c r="Q118" s="151">
        <v>0</v>
      </c>
      <c r="R118" s="151">
        <f t="shared" si="2"/>
        <v>0</v>
      </c>
      <c r="S118" s="151">
        <v>0</v>
      </c>
      <c r="T118" s="152">
        <f t="shared" si="3"/>
        <v>0</v>
      </c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R118" s="153" t="s">
        <v>409</v>
      </c>
      <c r="AT118" s="153" t="s">
        <v>136</v>
      </c>
      <c r="AU118" s="153" t="s">
        <v>77</v>
      </c>
      <c r="AY118" s="14" t="s">
        <v>134</v>
      </c>
      <c r="BE118" s="154">
        <f t="shared" si="4"/>
        <v>0</v>
      </c>
      <c r="BF118" s="154">
        <f t="shared" si="5"/>
        <v>0</v>
      </c>
      <c r="BG118" s="154">
        <f t="shared" si="6"/>
        <v>0</v>
      </c>
      <c r="BH118" s="154">
        <f t="shared" si="7"/>
        <v>0</v>
      </c>
      <c r="BI118" s="154">
        <f t="shared" si="8"/>
        <v>0</v>
      </c>
      <c r="BJ118" s="14" t="s">
        <v>86</v>
      </c>
      <c r="BK118" s="155">
        <f t="shared" si="9"/>
        <v>0</v>
      </c>
      <c r="BL118" s="14" t="s">
        <v>409</v>
      </c>
      <c r="BM118" s="153" t="s">
        <v>92</v>
      </c>
    </row>
    <row r="119" spans="1:65" s="2" customFormat="1" ht="14.45" customHeight="1">
      <c r="A119" s="29"/>
      <c r="B119" s="141"/>
      <c r="C119" s="142" t="s">
        <v>89</v>
      </c>
      <c r="D119" s="142" t="s">
        <v>136</v>
      </c>
      <c r="E119" s="143" t="s">
        <v>1024</v>
      </c>
      <c r="F119" s="144" t="s">
        <v>1025</v>
      </c>
      <c r="G119" s="145" t="s">
        <v>139</v>
      </c>
      <c r="H119" s="146">
        <v>50</v>
      </c>
      <c r="I119" s="147"/>
      <c r="J119" s="146">
        <f t="shared" si="0"/>
        <v>0</v>
      </c>
      <c r="K119" s="148"/>
      <c r="L119" s="30"/>
      <c r="M119" s="149" t="s">
        <v>1</v>
      </c>
      <c r="N119" s="150" t="s">
        <v>43</v>
      </c>
      <c r="O119" s="55"/>
      <c r="P119" s="151">
        <f t="shared" si="1"/>
        <v>0</v>
      </c>
      <c r="Q119" s="151">
        <v>0</v>
      </c>
      <c r="R119" s="151">
        <f t="shared" si="2"/>
        <v>0</v>
      </c>
      <c r="S119" s="151">
        <v>0</v>
      </c>
      <c r="T119" s="152">
        <f t="shared" si="3"/>
        <v>0</v>
      </c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R119" s="153" t="s">
        <v>409</v>
      </c>
      <c r="AT119" s="153" t="s">
        <v>136</v>
      </c>
      <c r="AU119" s="153" t="s">
        <v>77</v>
      </c>
      <c r="AY119" s="14" t="s">
        <v>134</v>
      </c>
      <c r="BE119" s="154">
        <f t="shared" si="4"/>
        <v>0</v>
      </c>
      <c r="BF119" s="154">
        <f t="shared" si="5"/>
        <v>0</v>
      </c>
      <c r="BG119" s="154">
        <f t="shared" si="6"/>
        <v>0</v>
      </c>
      <c r="BH119" s="154">
        <f t="shared" si="7"/>
        <v>0</v>
      </c>
      <c r="BI119" s="154">
        <f t="shared" si="8"/>
        <v>0</v>
      </c>
      <c r="BJ119" s="14" t="s">
        <v>86</v>
      </c>
      <c r="BK119" s="155">
        <f t="shared" si="9"/>
        <v>0</v>
      </c>
      <c r="BL119" s="14" t="s">
        <v>409</v>
      </c>
      <c r="BM119" s="153" t="s">
        <v>155</v>
      </c>
    </row>
    <row r="120" spans="1:65" s="2" customFormat="1" ht="14.45" customHeight="1">
      <c r="A120" s="29"/>
      <c r="B120" s="141"/>
      <c r="C120" s="142" t="s">
        <v>92</v>
      </c>
      <c r="D120" s="142" t="s">
        <v>136</v>
      </c>
      <c r="E120" s="143" t="s">
        <v>1026</v>
      </c>
      <c r="F120" s="144" t="s">
        <v>1027</v>
      </c>
      <c r="G120" s="145" t="s">
        <v>139</v>
      </c>
      <c r="H120" s="146">
        <v>10</v>
      </c>
      <c r="I120" s="147"/>
      <c r="J120" s="146">
        <f t="shared" si="0"/>
        <v>0</v>
      </c>
      <c r="K120" s="148"/>
      <c r="L120" s="30"/>
      <c r="M120" s="149" t="s">
        <v>1</v>
      </c>
      <c r="N120" s="150" t="s">
        <v>43</v>
      </c>
      <c r="O120" s="55"/>
      <c r="P120" s="151">
        <f t="shared" si="1"/>
        <v>0</v>
      </c>
      <c r="Q120" s="151">
        <v>0</v>
      </c>
      <c r="R120" s="151">
        <f t="shared" si="2"/>
        <v>0</v>
      </c>
      <c r="S120" s="151">
        <v>0</v>
      </c>
      <c r="T120" s="152">
        <f t="shared" si="3"/>
        <v>0</v>
      </c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R120" s="153" t="s">
        <v>409</v>
      </c>
      <c r="AT120" s="153" t="s">
        <v>136</v>
      </c>
      <c r="AU120" s="153" t="s">
        <v>77</v>
      </c>
      <c r="AY120" s="14" t="s">
        <v>134</v>
      </c>
      <c r="BE120" s="154">
        <f t="shared" si="4"/>
        <v>0</v>
      </c>
      <c r="BF120" s="154">
        <f t="shared" si="5"/>
        <v>0</v>
      </c>
      <c r="BG120" s="154">
        <f t="shared" si="6"/>
        <v>0</v>
      </c>
      <c r="BH120" s="154">
        <f t="shared" si="7"/>
        <v>0</v>
      </c>
      <c r="BI120" s="154">
        <f t="shared" si="8"/>
        <v>0</v>
      </c>
      <c r="BJ120" s="14" t="s">
        <v>86</v>
      </c>
      <c r="BK120" s="155">
        <f t="shared" si="9"/>
        <v>0</v>
      </c>
      <c r="BL120" s="14" t="s">
        <v>409</v>
      </c>
      <c r="BM120" s="153" t="s">
        <v>163</v>
      </c>
    </row>
    <row r="121" spans="1:65" s="2" customFormat="1" ht="14.45" customHeight="1">
      <c r="A121" s="29"/>
      <c r="B121" s="141"/>
      <c r="C121" s="142" t="s">
        <v>151</v>
      </c>
      <c r="D121" s="142" t="s">
        <v>136</v>
      </c>
      <c r="E121" s="143" t="s">
        <v>1028</v>
      </c>
      <c r="F121" s="144" t="s">
        <v>1029</v>
      </c>
      <c r="G121" s="145" t="s">
        <v>139</v>
      </c>
      <c r="H121" s="146">
        <v>3</v>
      </c>
      <c r="I121" s="147"/>
      <c r="J121" s="146">
        <f t="shared" si="0"/>
        <v>0</v>
      </c>
      <c r="K121" s="148"/>
      <c r="L121" s="30"/>
      <c r="M121" s="149" t="s">
        <v>1</v>
      </c>
      <c r="N121" s="150" t="s">
        <v>43</v>
      </c>
      <c r="O121" s="55"/>
      <c r="P121" s="151">
        <f t="shared" si="1"/>
        <v>0</v>
      </c>
      <c r="Q121" s="151">
        <v>0</v>
      </c>
      <c r="R121" s="151">
        <f t="shared" si="2"/>
        <v>0</v>
      </c>
      <c r="S121" s="151">
        <v>0</v>
      </c>
      <c r="T121" s="152">
        <f t="shared" si="3"/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R121" s="153" t="s">
        <v>409</v>
      </c>
      <c r="AT121" s="153" t="s">
        <v>136</v>
      </c>
      <c r="AU121" s="153" t="s">
        <v>77</v>
      </c>
      <c r="AY121" s="14" t="s">
        <v>134</v>
      </c>
      <c r="BE121" s="154">
        <f t="shared" si="4"/>
        <v>0</v>
      </c>
      <c r="BF121" s="154">
        <f t="shared" si="5"/>
        <v>0</v>
      </c>
      <c r="BG121" s="154">
        <f t="shared" si="6"/>
        <v>0</v>
      </c>
      <c r="BH121" s="154">
        <f t="shared" si="7"/>
        <v>0</v>
      </c>
      <c r="BI121" s="154">
        <f t="shared" si="8"/>
        <v>0</v>
      </c>
      <c r="BJ121" s="14" t="s">
        <v>86</v>
      </c>
      <c r="BK121" s="155">
        <f t="shared" si="9"/>
        <v>0</v>
      </c>
      <c r="BL121" s="14" t="s">
        <v>409</v>
      </c>
      <c r="BM121" s="153" t="s">
        <v>172</v>
      </c>
    </row>
    <row r="122" spans="1:65" s="2" customFormat="1" ht="14.45" customHeight="1">
      <c r="A122" s="29"/>
      <c r="B122" s="141"/>
      <c r="C122" s="142" t="s">
        <v>155</v>
      </c>
      <c r="D122" s="142" t="s">
        <v>136</v>
      </c>
      <c r="E122" s="143" t="s">
        <v>1030</v>
      </c>
      <c r="F122" s="144" t="s">
        <v>1031</v>
      </c>
      <c r="G122" s="145" t="s">
        <v>139</v>
      </c>
      <c r="H122" s="146">
        <v>1</v>
      </c>
      <c r="I122" s="147"/>
      <c r="J122" s="146">
        <f t="shared" si="0"/>
        <v>0</v>
      </c>
      <c r="K122" s="148"/>
      <c r="L122" s="30"/>
      <c r="M122" s="149" t="s">
        <v>1</v>
      </c>
      <c r="N122" s="150" t="s">
        <v>43</v>
      </c>
      <c r="O122" s="55"/>
      <c r="P122" s="151">
        <f t="shared" si="1"/>
        <v>0</v>
      </c>
      <c r="Q122" s="151">
        <v>0</v>
      </c>
      <c r="R122" s="151">
        <f t="shared" si="2"/>
        <v>0</v>
      </c>
      <c r="S122" s="151">
        <v>0</v>
      </c>
      <c r="T122" s="152">
        <f t="shared" si="3"/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153" t="s">
        <v>409</v>
      </c>
      <c r="AT122" s="153" t="s">
        <v>136</v>
      </c>
      <c r="AU122" s="153" t="s">
        <v>77</v>
      </c>
      <c r="AY122" s="14" t="s">
        <v>134</v>
      </c>
      <c r="BE122" s="154">
        <f t="shared" si="4"/>
        <v>0</v>
      </c>
      <c r="BF122" s="154">
        <f t="shared" si="5"/>
        <v>0</v>
      </c>
      <c r="BG122" s="154">
        <f t="shared" si="6"/>
        <v>0</v>
      </c>
      <c r="BH122" s="154">
        <f t="shared" si="7"/>
        <v>0</v>
      </c>
      <c r="BI122" s="154">
        <f t="shared" si="8"/>
        <v>0</v>
      </c>
      <c r="BJ122" s="14" t="s">
        <v>86</v>
      </c>
      <c r="BK122" s="155">
        <f t="shared" si="9"/>
        <v>0</v>
      </c>
      <c r="BL122" s="14" t="s">
        <v>409</v>
      </c>
      <c r="BM122" s="153" t="s">
        <v>180</v>
      </c>
    </row>
    <row r="123" spans="1:65" s="2" customFormat="1" ht="14.45" customHeight="1">
      <c r="A123" s="29"/>
      <c r="B123" s="141"/>
      <c r="C123" s="142" t="s">
        <v>159</v>
      </c>
      <c r="D123" s="142" t="s">
        <v>136</v>
      </c>
      <c r="E123" s="143" t="s">
        <v>1032</v>
      </c>
      <c r="F123" s="144" t="s">
        <v>1033</v>
      </c>
      <c r="G123" s="145" t="s">
        <v>253</v>
      </c>
      <c r="H123" s="146">
        <v>170</v>
      </c>
      <c r="I123" s="147"/>
      <c r="J123" s="146">
        <f t="shared" si="0"/>
        <v>0</v>
      </c>
      <c r="K123" s="148"/>
      <c r="L123" s="30"/>
      <c r="M123" s="149" t="s">
        <v>1</v>
      </c>
      <c r="N123" s="150" t="s">
        <v>43</v>
      </c>
      <c r="O123" s="55"/>
      <c r="P123" s="151">
        <f t="shared" si="1"/>
        <v>0</v>
      </c>
      <c r="Q123" s="151">
        <v>0</v>
      </c>
      <c r="R123" s="151">
        <f t="shared" si="2"/>
        <v>0</v>
      </c>
      <c r="S123" s="151">
        <v>0</v>
      </c>
      <c r="T123" s="152">
        <f t="shared" si="3"/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53" t="s">
        <v>409</v>
      </c>
      <c r="AT123" s="153" t="s">
        <v>136</v>
      </c>
      <c r="AU123" s="153" t="s">
        <v>77</v>
      </c>
      <c r="AY123" s="14" t="s">
        <v>134</v>
      </c>
      <c r="BE123" s="154">
        <f t="shared" si="4"/>
        <v>0</v>
      </c>
      <c r="BF123" s="154">
        <f t="shared" si="5"/>
        <v>0</v>
      </c>
      <c r="BG123" s="154">
        <f t="shared" si="6"/>
        <v>0</v>
      </c>
      <c r="BH123" s="154">
        <f t="shared" si="7"/>
        <v>0</v>
      </c>
      <c r="BI123" s="154">
        <f t="shared" si="8"/>
        <v>0</v>
      </c>
      <c r="BJ123" s="14" t="s">
        <v>86</v>
      </c>
      <c r="BK123" s="155">
        <f t="shared" si="9"/>
        <v>0</v>
      </c>
      <c r="BL123" s="14" t="s">
        <v>409</v>
      </c>
      <c r="BM123" s="153" t="s">
        <v>188</v>
      </c>
    </row>
    <row r="124" spans="1:65" s="2" customFormat="1" ht="14.45" customHeight="1">
      <c r="A124" s="29"/>
      <c r="B124" s="141"/>
      <c r="C124" s="142" t="s">
        <v>163</v>
      </c>
      <c r="D124" s="142" t="s">
        <v>136</v>
      </c>
      <c r="E124" s="143" t="s">
        <v>1034</v>
      </c>
      <c r="F124" s="144" t="s">
        <v>1035</v>
      </c>
      <c r="G124" s="145" t="s">
        <v>253</v>
      </c>
      <c r="H124" s="146">
        <v>15</v>
      </c>
      <c r="I124" s="147"/>
      <c r="J124" s="146">
        <f t="shared" si="0"/>
        <v>0</v>
      </c>
      <c r="K124" s="148"/>
      <c r="L124" s="30"/>
      <c r="M124" s="149" t="s">
        <v>1</v>
      </c>
      <c r="N124" s="150" t="s">
        <v>43</v>
      </c>
      <c r="O124" s="55"/>
      <c r="P124" s="151">
        <f t="shared" si="1"/>
        <v>0</v>
      </c>
      <c r="Q124" s="151">
        <v>0</v>
      </c>
      <c r="R124" s="151">
        <f t="shared" si="2"/>
        <v>0</v>
      </c>
      <c r="S124" s="151">
        <v>0</v>
      </c>
      <c r="T124" s="152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53" t="s">
        <v>409</v>
      </c>
      <c r="AT124" s="153" t="s">
        <v>136</v>
      </c>
      <c r="AU124" s="153" t="s">
        <v>77</v>
      </c>
      <c r="AY124" s="14" t="s">
        <v>134</v>
      </c>
      <c r="BE124" s="154">
        <f t="shared" si="4"/>
        <v>0</v>
      </c>
      <c r="BF124" s="154">
        <f t="shared" si="5"/>
        <v>0</v>
      </c>
      <c r="BG124" s="154">
        <f t="shared" si="6"/>
        <v>0</v>
      </c>
      <c r="BH124" s="154">
        <f t="shared" si="7"/>
        <v>0</v>
      </c>
      <c r="BI124" s="154">
        <f t="shared" si="8"/>
        <v>0</v>
      </c>
      <c r="BJ124" s="14" t="s">
        <v>86</v>
      </c>
      <c r="BK124" s="155">
        <f t="shared" si="9"/>
        <v>0</v>
      </c>
      <c r="BL124" s="14" t="s">
        <v>409</v>
      </c>
      <c r="BM124" s="153" t="s">
        <v>197</v>
      </c>
    </row>
    <row r="125" spans="1:65" s="2" customFormat="1" ht="14.45" customHeight="1">
      <c r="A125" s="29"/>
      <c r="B125" s="141"/>
      <c r="C125" s="142" t="s">
        <v>168</v>
      </c>
      <c r="D125" s="142" t="s">
        <v>136</v>
      </c>
      <c r="E125" s="143" t="s">
        <v>1036</v>
      </c>
      <c r="F125" s="144" t="s">
        <v>1037</v>
      </c>
      <c r="G125" s="145" t="s">
        <v>253</v>
      </c>
      <c r="H125" s="146">
        <v>250</v>
      </c>
      <c r="I125" s="147"/>
      <c r="J125" s="146">
        <f t="shared" si="0"/>
        <v>0</v>
      </c>
      <c r="K125" s="148"/>
      <c r="L125" s="30"/>
      <c r="M125" s="149" t="s">
        <v>1</v>
      </c>
      <c r="N125" s="150" t="s">
        <v>43</v>
      </c>
      <c r="O125" s="55"/>
      <c r="P125" s="151">
        <f t="shared" si="1"/>
        <v>0</v>
      </c>
      <c r="Q125" s="151">
        <v>0</v>
      </c>
      <c r="R125" s="151">
        <f t="shared" si="2"/>
        <v>0</v>
      </c>
      <c r="S125" s="151">
        <v>0</v>
      </c>
      <c r="T125" s="152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3" t="s">
        <v>409</v>
      </c>
      <c r="AT125" s="153" t="s">
        <v>136</v>
      </c>
      <c r="AU125" s="153" t="s">
        <v>77</v>
      </c>
      <c r="AY125" s="14" t="s">
        <v>134</v>
      </c>
      <c r="BE125" s="154">
        <f t="shared" si="4"/>
        <v>0</v>
      </c>
      <c r="BF125" s="154">
        <f t="shared" si="5"/>
        <v>0</v>
      </c>
      <c r="BG125" s="154">
        <f t="shared" si="6"/>
        <v>0</v>
      </c>
      <c r="BH125" s="154">
        <f t="shared" si="7"/>
        <v>0</v>
      </c>
      <c r="BI125" s="154">
        <f t="shared" si="8"/>
        <v>0</v>
      </c>
      <c r="BJ125" s="14" t="s">
        <v>86</v>
      </c>
      <c r="BK125" s="155">
        <f t="shared" si="9"/>
        <v>0</v>
      </c>
      <c r="BL125" s="14" t="s">
        <v>409</v>
      </c>
      <c r="BM125" s="153" t="s">
        <v>206</v>
      </c>
    </row>
    <row r="126" spans="1:65" s="2" customFormat="1" ht="14.45" customHeight="1">
      <c r="A126" s="29"/>
      <c r="B126" s="141"/>
      <c r="C126" s="142" t="s">
        <v>172</v>
      </c>
      <c r="D126" s="142" t="s">
        <v>136</v>
      </c>
      <c r="E126" s="143" t="s">
        <v>1038</v>
      </c>
      <c r="F126" s="144" t="s">
        <v>1039</v>
      </c>
      <c r="G126" s="145" t="s">
        <v>253</v>
      </c>
      <c r="H126" s="146">
        <v>680</v>
      </c>
      <c r="I126" s="147"/>
      <c r="J126" s="146">
        <f t="shared" si="0"/>
        <v>0</v>
      </c>
      <c r="K126" s="148"/>
      <c r="L126" s="30"/>
      <c r="M126" s="149" t="s">
        <v>1</v>
      </c>
      <c r="N126" s="150" t="s">
        <v>43</v>
      </c>
      <c r="O126" s="55"/>
      <c r="P126" s="151">
        <f t="shared" si="1"/>
        <v>0</v>
      </c>
      <c r="Q126" s="151">
        <v>0</v>
      </c>
      <c r="R126" s="151">
        <f t="shared" si="2"/>
        <v>0</v>
      </c>
      <c r="S126" s="151">
        <v>0</v>
      </c>
      <c r="T126" s="152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3" t="s">
        <v>409</v>
      </c>
      <c r="AT126" s="153" t="s">
        <v>136</v>
      </c>
      <c r="AU126" s="153" t="s">
        <v>77</v>
      </c>
      <c r="AY126" s="14" t="s">
        <v>134</v>
      </c>
      <c r="BE126" s="154">
        <f t="shared" si="4"/>
        <v>0</v>
      </c>
      <c r="BF126" s="154">
        <f t="shared" si="5"/>
        <v>0</v>
      </c>
      <c r="BG126" s="154">
        <f t="shared" si="6"/>
        <v>0</v>
      </c>
      <c r="BH126" s="154">
        <f t="shared" si="7"/>
        <v>0</v>
      </c>
      <c r="BI126" s="154">
        <f t="shared" si="8"/>
        <v>0</v>
      </c>
      <c r="BJ126" s="14" t="s">
        <v>86</v>
      </c>
      <c r="BK126" s="155">
        <f t="shared" si="9"/>
        <v>0</v>
      </c>
      <c r="BL126" s="14" t="s">
        <v>409</v>
      </c>
      <c r="BM126" s="153" t="s">
        <v>7</v>
      </c>
    </row>
    <row r="127" spans="1:65" s="2" customFormat="1" ht="14.45" customHeight="1">
      <c r="A127" s="29"/>
      <c r="B127" s="141"/>
      <c r="C127" s="142" t="s">
        <v>176</v>
      </c>
      <c r="D127" s="142" t="s">
        <v>136</v>
      </c>
      <c r="E127" s="143" t="s">
        <v>1040</v>
      </c>
      <c r="F127" s="144" t="s">
        <v>1041</v>
      </c>
      <c r="G127" s="145" t="s">
        <v>253</v>
      </c>
      <c r="H127" s="146">
        <v>775</v>
      </c>
      <c r="I127" s="147"/>
      <c r="J127" s="146">
        <f t="shared" si="0"/>
        <v>0</v>
      </c>
      <c r="K127" s="148"/>
      <c r="L127" s="30"/>
      <c r="M127" s="149" t="s">
        <v>1</v>
      </c>
      <c r="N127" s="150" t="s">
        <v>43</v>
      </c>
      <c r="O127" s="55"/>
      <c r="P127" s="151">
        <f t="shared" si="1"/>
        <v>0</v>
      </c>
      <c r="Q127" s="151">
        <v>0</v>
      </c>
      <c r="R127" s="151">
        <f t="shared" si="2"/>
        <v>0</v>
      </c>
      <c r="S127" s="151">
        <v>0</v>
      </c>
      <c r="T127" s="152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3" t="s">
        <v>409</v>
      </c>
      <c r="AT127" s="153" t="s">
        <v>136</v>
      </c>
      <c r="AU127" s="153" t="s">
        <v>77</v>
      </c>
      <c r="AY127" s="14" t="s">
        <v>134</v>
      </c>
      <c r="BE127" s="154">
        <f t="shared" si="4"/>
        <v>0</v>
      </c>
      <c r="BF127" s="154">
        <f t="shared" si="5"/>
        <v>0</v>
      </c>
      <c r="BG127" s="154">
        <f t="shared" si="6"/>
        <v>0</v>
      </c>
      <c r="BH127" s="154">
        <f t="shared" si="7"/>
        <v>0</v>
      </c>
      <c r="BI127" s="154">
        <f t="shared" si="8"/>
        <v>0</v>
      </c>
      <c r="BJ127" s="14" t="s">
        <v>86</v>
      </c>
      <c r="BK127" s="155">
        <f t="shared" si="9"/>
        <v>0</v>
      </c>
      <c r="BL127" s="14" t="s">
        <v>409</v>
      </c>
      <c r="BM127" s="153" t="s">
        <v>221</v>
      </c>
    </row>
    <row r="128" spans="1:65" s="2" customFormat="1" ht="14.45" customHeight="1">
      <c r="A128" s="29"/>
      <c r="B128" s="141"/>
      <c r="C128" s="142" t="s">
        <v>180</v>
      </c>
      <c r="D128" s="142" t="s">
        <v>136</v>
      </c>
      <c r="E128" s="143" t="s">
        <v>1042</v>
      </c>
      <c r="F128" s="144" t="s">
        <v>1043</v>
      </c>
      <c r="G128" s="145" t="s">
        <v>253</v>
      </c>
      <c r="H128" s="146">
        <v>250</v>
      </c>
      <c r="I128" s="147"/>
      <c r="J128" s="146">
        <f t="shared" si="0"/>
        <v>0</v>
      </c>
      <c r="K128" s="148"/>
      <c r="L128" s="30"/>
      <c r="M128" s="149" t="s">
        <v>1</v>
      </c>
      <c r="N128" s="150" t="s">
        <v>43</v>
      </c>
      <c r="O128" s="55"/>
      <c r="P128" s="151">
        <f t="shared" si="1"/>
        <v>0</v>
      </c>
      <c r="Q128" s="151">
        <v>0</v>
      </c>
      <c r="R128" s="151">
        <f t="shared" si="2"/>
        <v>0</v>
      </c>
      <c r="S128" s="151">
        <v>0</v>
      </c>
      <c r="T128" s="152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3" t="s">
        <v>409</v>
      </c>
      <c r="AT128" s="153" t="s">
        <v>136</v>
      </c>
      <c r="AU128" s="153" t="s">
        <v>77</v>
      </c>
      <c r="AY128" s="14" t="s">
        <v>134</v>
      </c>
      <c r="BE128" s="154">
        <f t="shared" si="4"/>
        <v>0</v>
      </c>
      <c r="BF128" s="154">
        <f t="shared" si="5"/>
        <v>0</v>
      </c>
      <c r="BG128" s="154">
        <f t="shared" si="6"/>
        <v>0</v>
      </c>
      <c r="BH128" s="154">
        <f t="shared" si="7"/>
        <v>0</v>
      </c>
      <c r="BI128" s="154">
        <f t="shared" si="8"/>
        <v>0</v>
      </c>
      <c r="BJ128" s="14" t="s">
        <v>86</v>
      </c>
      <c r="BK128" s="155">
        <f t="shared" si="9"/>
        <v>0</v>
      </c>
      <c r="BL128" s="14" t="s">
        <v>409</v>
      </c>
      <c r="BM128" s="153" t="s">
        <v>230</v>
      </c>
    </row>
    <row r="129" spans="1:65" s="2" customFormat="1" ht="14.45" customHeight="1">
      <c r="A129" s="29"/>
      <c r="B129" s="141"/>
      <c r="C129" s="142" t="s">
        <v>188</v>
      </c>
      <c r="D129" s="142" t="s">
        <v>136</v>
      </c>
      <c r="E129" s="143" t="s">
        <v>1044</v>
      </c>
      <c r="F129" s="144" t="s">
        <v>1045</v>
      </c>
      <c r="G129" s="145" t="s">
        <v>1046</v>
      </c>
      <c r="H129" s="146">
        <v>60</v>
      </c>
      <c r="I129" s="147"/>
      <c r="J129" s="146">
        <f t="shared" si="0"/>
        <v>0</v>
      </c>
      <c r="K129" s="148"/>
      <c r="L129" s="30"/>
      <c r="M129" s="149" t="s">
        <v>1</v>
      </c>
      <c r="N129" s="150" t="s">
        <v>43</v>
      </c>
      <c r="O129" s="55"/>
      <c r="P129" s="151">
        <f t="shared" si="1"/>
        <v>0</v>
      </c>
      <c r="Q129" s="151">
        <v>0</v>
      </c>
      <c r="R129" s="151">
        <f t="shared" si="2"/>
        <v>0</v>
      </c>
      <c r="S129" s="151">
        <v>0</v>
      </c>
      <c r="T129" s="152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3" t="s">
        <v>409</v>
      </c>
      <c r="AT129" s="153" t="s">
        <v>136</v>
      </c>
      <c r="AU129" s="153" t="s">
        <v>77</v>
      </c>
      <c r="AY129" s="14" t="s">
        <v>134</v>
      </c>
      <c r="BE129" s="154">
        <f t="shared" si="4"/>
        <v>0</v>
      </c>
      <c r="BF129" s="154">
        <f t="shared" si="5"/>
        <v>0</v>
      </c>
      <c r="BG129" s="154">
        <f t="shared" si="6"/>
        <v>0</v>
      </c>
      <c r="BH129" s="154">
        <f t="shared" si="7"/>
        <v>0</v>
      </c>
      <c r="BI129" s="154">
        <f t="shared" si="8"/>
        <v>0</v>
      </c>
      <c r="BJ129" s="14" t="s">
        <v>86</v>
      </c>
      <c r="BK129" s="155">
        <f t="shared" si="9"/>
        <v>0</v>
      </c>
      <c r="BL129" s="14" t="s">
        <v>409</v>
      </c>
      <c r="BM129" s="153" t="s">
        <v>246</v>
      </c>
    </row>
    <row r="130" spans="1:65" s="2" customFormat="1" ht="14.45" customHeight="1">
      <c r="A130" s="29"/>
      <c r="B130" s="141"/>
      <c r="C130" s="142" t="s">
        <v>192</v>
      </c>
      <c r="D130" s="142" t="s">
        <v>136</v>
      </c>
      <c r="E130" s="143" t="s">
        <v>1047</v>
      </c>
      <c r="F130" s="144" t="s">
        <v>1048</v>
      </c>
      <c r="G130" s="145" t="s">
        <v>1046</v>
      </c>
      <c r="H130" s="146">
        <v>20</v>
      </c>
      <c r="I130" s="147"/>
      <c r="J130" s="146">
        <f t="shared" si="0"/>
        <v>0</v>
      </c>
      <c r="K130" s="148"/>
      <c r="L130" s="30"/>
      <c r="M130" s="149" t="s">
        <v>1</v>
      </c>
      <c r="N130" s="150" t="s">
        <v>43</v>
      </c>
      <c r="O130" s="55"/>
      <c r="P130" s="151">
        <f t="shared" si="1"/>
        <v>0</v>
      </c>
      <c r="Q130" s="151">
        <v>0</v>
      </c>
      <c r="R130" s="151">
        <f t="shared" si="2"/>
        <v>0</v>
      </c>
      <c r="S130" s="151">
        <v>0</v>
      </c>
      <c r="T130" s="152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3" t="s">
        <v>409</v>
      </c>
      <c r="AT130" s="153" t="s">
        <v>136</v>
      </c>
      <c r="AU130" s="153" t="s">
        <v>77</v>
      </c>
      <c r="AY130" s="14" t="s">
        <v>134</v>
      </c>
      <c r="BE130" s="154">
        <f t="shared" si="4"/>
        <v>0</v>
      </c>
      <c r="BF130" s="154">
        <f t="shared" si="5"/>
        <v>0</v>
      </c>
      <c r="BG130" s="154">
        <f t="shared" si="6"/>
        <v>0</v>
      </c>
      <c r="BH130" s="154">
        <f t="shared" si="7"/>
        <v>0</v>
      </c>
      <c r="BI130" s="154">
        <f t="shared" si="8"/>
        <v>0</v>
      </c>
      <c r="BJ130" s="14" t="s">
        <v>86</v>
      </c>
      <c r="BK130" s="155">
        <f t="shared" si="9"/>
        <v>0</v>
      </c>
      <c r="BL130" s="14" t="s">
        <v>409</v>
      </c>
      <c r="BM130" s="153" t="s">
        <v>255</v>
      </c>
    </row>
    <row r="131" spans="1:65" s="2" customFormat="1" ht="14.45" customHeight="1">
      <c r="A131" s="29"/>
      <c r="B131" s="141"/>
      <c r="C131" s="142" t="s">
        <v>197</v>
      </c>
      <c r="D131" s="142" t="s">
        <v>136</v>
      </c>
      <c r="E131" s="143" t="s">
        <v>1049</v>
      </c>
      <c r="F131" s="144" t="s">
        <v>1050</v>
      </c>
      <c r="G131" s="145" t="s">
        <v>1051</v>
      </c>
      <c r="H131" s="146">
        <v>1</v>
      </c>
      <c r="I131" s="147"/>
      <c r="J131" s="146">
        <f t="shared" si="0"/>
        <v>0</v>
      </c>
      <c r="K131" s="148"/>
      <c r="L131" s="30"/>
      <c r="M131" s="149" t="s">
        <v>1</v>
      </c>
      <c r="N131" s="150" t="s">
        <v>43</v>
      </c>
      <c r="O131" s="55"/>
      <c r="P131" s="151">
        <f t="shared" si="1"/>
        <v>0</v>
      </c>
      <c r="Q131" s="151">
        <v>0</v>
      </c>
      <c r="R131" s="151">
        <f t="shared" si="2"/>
        <v>0</v>
      </c>
      <c r="S131" s="151">
        <v>0</v>
      </c>
      <c r="T131" s="152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3" t="s">
        <v>409</v>
      </c>
      <c r="AT131" s="153" t="s">
        <v>136</v>
      </c>
      <c r="AU131" s="153" t="s">
        <v>77</v>
      </c>
      <c r="AY131" s="14" t="s">
        <v>134</v>
      </c>
      <c r="BE131" s="154">
        <f t="shared" si="4"/>
        <v>0</v>
      </c>
      <c r="BF131" s="154">
        <f t="shared" si="5"/>
        <v>0</v>
      </c>
      <c r="BG131" s="154">
        <f t="shared" si="6"/>
        <v>0</v>
      </c>
      <c r="BH131" s="154">
        <f t="shared" si="7"/>
        <v>0</v>
      </c>
      <c r="BI131" s="154">
        <f t="shared" si="8"/>
        <v>0</v>
      </c>
      <c r="BJ131" s="14" t="s">
        <v>86</v>
      </c>
      <c r="BK131" s="155">
        <f t="shared" si="9"/>
        <v>0</v>
      </c>
      <c r="BL131" s="14" t="s">
        <v>409</v>
      </c>
      <c r="BM131" s="153" t="s">
        <v>263</v>
      </c>
    </row>
    <row r="132" spans="1:65" s="2" customFormat="1" ht="14.45" customHeight="1">
      <c r="A132" s="29"/>
      <c r="B132" s="141"/>
      <c r="C132" s="142" t="s">
        <v>201</v>
      </c>
      <c r="D132" s="142" t="s">
        <v>136</v>
      </c>
      <c r="E132" s="143" t="s">
        <v>1052</v>
      </c>
      <c r="F132" s="144" t="s">
        <v>1053</v>
      </c>
      <c r="G132" s="145" t="s">
        <v>1051</v>
      </c>
      <c r="H132" s="146">
        <v>1</v>
      </c>
      <c r="I132" s="147"/>
      <c r="J132" s="146">
        <f t="shared" si="0"/>
        <v>0</v>
      </c>
      <c r="K132" s="148"/>
      <c r="L132" s="30"/>
      <c r="M132" s="149" t="s">
        <v>1</v>
      </c>
      <c r="N132" s="150" t="s">
        <v>43</v>
      </c>
      <c r="O132" s="55"/>
      <c r="P132" s="151">
        <f t="shared" si="1"/>
        <v>0</v>
      </c>
      <c r="Q132" s="151">
        <v>0</v>
      </c>
      <c r="R132" s="151">
        <f t="shared" si="2"/>
        <v>0</v>
      </c>
      <c r="S132" s="151">
        <v>0</v>
      </c>
      <c r="T132" s="152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3" t="s">
        <v>409</v>
      </c>
      <c r="AT132" s="153" t="s">
        <v>136</v>
      </c>
      <c r="AU132" s="153" t="s">
        <v>77</v>
      </c>
      <c r="AY132" s="14" t="s">
        <v>134</v>
      </c>
      <c r="BE132" s="154">
        <f t="shared" si="4"/>
        <v>0</v>
      </c>
      <c r="BF132" s="154">
        <f t="shared" si="5"/>
        <v>0</v>
      </c>
      <c r="BG132" s="154">
        <f t="shared" si="6"/>
        <v>0</v>
      </c>
      <c r="BH132" s="154">
        <f t="shared" si="7"/>
        <v>0</v>
      </c>
      <c r="BI132" s="154">
        <f t="shared" si="8"/>
        <v>0</v>
      </c>
      <c r="BJ132" s="14" t="s">
        <v>86</v>
      </c>
      <c r="BK132" s="155">
        <f t="shared" si="9"/>
        <v>0</v>
      </c>
      <c r="BL132" s="14" t="s">
        <v>409</v>
      </c>
      <c r="BM132" s="153" t="s">
        <v>271</v>
      </c>
    </row>
    <row r="133" spans="1:65" s="2" customFormat="1" ht="14.45" customHeight="1">
      <c r="A133" s="29"/>
      <c r="B133" s="141"/>
      <c r="C133" s="142" t="s">
        <v>206</v>
      </c>
      <c r="D133" s="142" t="s">
        <v>136</v>
      </c>
      <c r="E133" s="143" t="s">
        <v>1054</v>
      </c>
      <c r="F133" s="144" t="s">
        <v>1055</v>
      </c>
      <c r="G133" s="145" t="s">
        <v>1056</v>
      </c>
      <c r="H133" s="146">
        <v>95</v>
      </c>
      <c r="I133" s="147"/>
      <c r="J133" s="146">
        <f t="shared" si="0"/>
        <v>0</v>
      </c>
      <c r="K133" s="148"/>
      <c r="L133" s="30"/>
      <c r="M133" s="149" t="s">
        <v>1</v>
      </c>
      <c r="N133" s="150" t="s">
        <v>43</v>
      </c>
      <c r="O133" s="55"/>
      <c r="P133" s="151">
        <f t="shared" si="1"/>
        <v>0</v>
      </c>
      <c r="Q133" s="151">
        <v>0</v>
      </c>
      <c r="R133" s="151">
        <f t="shared" si="2"/>
        <v>0</v>
      </c>
      <c r="S133" s="151">
        <v>0</v>
      </c>
      <c r="T133" s="152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3" t="s">
        <v>409</v>
      </c>
      <c r="AT133" s="153" t="s">
        <v>136</v>
      </c>
      <c r="AU133" s="153" t="s">
        <v>77</v>
      </c>
      <c r="AY133" s="14" t="s">
        <v>134</v>
      </c>
      <c r="BE133" s="154">
        <f t="shared" si="4"/>
        <v>0</v>
      </c>
      <c r="BF133" s="154">
        <f t="shared" si="5"/>
        <v>0</v>
      </c>
      <c r="BG133" s="154">
        <f t="shared" si="6"/>
        <v>0</v>
      </c>
      <c r="BH133" s="154">
        <f t="shared" si="7"/>
        <v>0</v>
      </c>
      <c r="BI133" s="154">
        <f t="shared" si="8"/>
        <v>0</v>
      </c>
      <c r="BJ133" s="14" t="s">
        <v>86</v>
      </c>
      <c r="BK133" s="155">
        <f t="shared" si="9"/>
        <v>0</v>
      </c>
      <c r="BL133" s="14" t="s">
        <v>409</v>
      </c>
      <c r="BM133" s="153" t="s">
        <v>280</v>
      </c>
    </row>
    <row r="134" spans="1:65" s="2" customFormat="1" ht="14.45" customHeight="1">
      <c r="A134" s="29"/>
      <c r="B134" s="141"/>
      <c r="C134" s="142" t="s">
        <v>210</v>
      </c>
      <c r="D134" s="142" t="s">
        <v>136</v>
      </c>
      <c r="E134" s="143" t="s">
        <v>1057</v>
      </c>
      <c r="F134" s="144" t="s">
        <v>1058</v>
      </c>
      <c r="G134" s="145" t="s">
        <v>139</v>
      </c>
      <c r="H134" s="146">
        <v>8</v>
      </c>
      <c r="I134" s="147"/>
      <c r="J134" s="146">
        <f t="shared" si="0"/>
        <v>0</v>
      </c>
      <c r="K134" s="148"/>
      <c r="L134" s="30"/>
      <c r="M134" s="149" t="s">
        <v>1</v>
      </c>
      <c r="N134" s="150" t="s">
        <v>43</v>
      </c>
      <c r="O134" s="55"/>
      <c r="P134" s="151">
        <f t="shared" si="1"/>
        <v>0</v>
      </c>
      <c r="Q134" s="151">
        <v>0</v>
      </c>
      <c r="R134" s="151">
        <f t="shared" si="2"/>
        <v>0</v>
      </c>
      <c r="S134" s="151">
        <v>0</v>
      </c>
      <c r="T134" s="152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3" t="s">
        <v>409</v>
      </c>
      <c r="AT134" s="153" t="s">
        <v>136</v>
      </c>
      <c r="AU134" s="153" t="s">
        <v>77</v>
      </c>
      <c r="AY134" s="14" t="s">
        <v>134</v>
      </c>
      <c r="BE134" s="154">
        <f t="shared" si="4"/>
        <v>0</v>
      </c>
      <c r="BF134" s="154">
        <f t="shared" si="5"/>
        <v>0</v>
      </c>
      <c r="BG134" s="154">
        <f t="shared" si="6"/>
        <v>0</v>
      </c>
      <c r="BH134" s="154">
        <f t="shared" si="7"/>
        <v>0</v>
      </c>
      <c r="BI134" s="154">
        <f t="shared" si="8"/>
        <v>0</v>
      </c>
      <c r="BJ134" s="14" t="s">
        <v>86</v>
      </c>
      <c r="BK134" s="155">
        <f t="shared" si="9"/>
        <v>0</v>
      </c>
      <c r="BL134" s="14" t="s">
        <v>409</v>
      </c>
      <c r="BM134" s="153" t="s">
        <v>288</v>
      </c>
    </row>
    <row r="135" spans="1:65" s="2" customFormat="1" ht="14.45" customHeight="1">
      <c r="A135" s="29"/>
      <c r="B135" s="141"/>
      <c r="C135" s="142" t="s">
        <v>7</v>
      </c>
      <c r="D135" s="142" t="s">
        <v>136</v>
      </c>
      <c r="E135" s="143" t="s">
        <v>1059</v>
      </c>
      <c r="F135" s="144" t="s">
        <v>1060</v>
      </c>
      <c r="G135" s="145" t="s">
        <v>139</v>
      </c>
      <c r="H135" s="146">
        <v>14</v>
      </c>
      <c r="I135" s="147"/>
      <c r="J135" s="146">
        <f t="shared" si="0"/>
        <v>0</v>
      </c>
      <c r="K135" s="148"/>
      <c r="L135" s="30"/>
      <c r="M135" s="149" t="s">
        <v>1</v>
      </c>
      <c r="N135" s="150" t="s">
        <v>43</v>
      </c>
      <c r="O135" s="55"/>
      <c r="P135" s="151">
        <f t="shared" si="1"/>
        <v>0</v>
      </c>
      <c r="Q135" s="151">
        <v>0</v>
      </c>
      <c r="R135" s="151">
        <f t="shared" si="2"/>
        <v>0</v>
      </c>
      <c r="S135" s="151">
        <v>0</v>
      </c>
      <c r="T135" s="152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3" t="s">
        <v>409</v>
      </c>
      <c r="AT135" s="153" t="s">
        <v>136</v>
      </c>
      <c r="AU135" s="153" t="s">
        <v>77</v>
      </c>
      <c r="AY135" s="14" t="s">
        <v>134</v>
      </c>
      <c r="BE135" s="154">
        <f t="shared" si="4"/>
        <v>0</v>
      </c>
      <c r="BF135" s="154">
        <f t="shared" si="5"/>
        <v>0</v>
      </c>
      <c r="BG135" s="154">
        <f t="shared" si="6"/>
        <v>0</v>
      </c>
      <c r="BH135" s="154">
        <f t="shared" si="7"/>
        <v>0</v>
      </c>
      <c r="BI135" s="154">
        <f t="shared" si="8"/>
        <v>0</v>
      </c>
      <c r="BJ135" s="14" t="s">
        <v>86</v>
      </c>
      <c r="BK135" s="155">
        <f t="shared" si="9"/>
        <v>0</v>
      </c>
      <c r="BL135" s="14" t="s">
        <v>409</v>
      </c>
      <c r="BM135" s="153" t="s">
        <v>298</v>
      </c>
    </row>
    <row r="136" spans="1:65" s="2" customFormat="1" ht="14.45" customHeight="1">
      <c r="A136" s="29"/>
      <c r="B136" s="141"/>
      <c r="C136" s="142" t="s">
        <v>217</v>
      </c>
      <c r="D136" s="142" t="s">
        <v>136</v>
      </c>
      <c r="E136" s="143" t="s">
        <v>1061</v>
      </c>
      <c r="F136" s="144" t="s">
        <v>1062</v>
      </c>
      <c r="G136" s="145" t="s">
        <v>139</v>
      </c>
      <c r="H136" s="146">
        <v>3</v>
      </c>
      <c r="I136" s="147"/>
      <c r="J136" s="146">
        <f t="shared" si="0"/>
        <v>0</v>
      </c>
      <c r="K136" s="148"/>
      <c r="L136" s="30"/>
      <c r="M136" s="149" t="s">
        <v>1</v>
      </c>
      <c r="N136" s="150" t="s">
        <v>43</v>
      </c>
      <c r="O136" s="55"/>
      <c r="P136" s="151">
        <f t="shared" si="1"/>
        <v>0</v>
      </c>
      <c r="Q136" s="151">
        <v>0</v>
      </c>
      <c r="R136" s="151">
        <f t="shared" si="2"/>
        <v>0</v>
      </c>
      <c r="S136" s="151">
        <v>0</v>
      </c>
      <c r="T136" s="152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3" t="s">
        <v>409</v>
      </c>
      <c r="AT136" s="153" t="s">
        <v>136</v>
      </c>
      <c r="AU136" s="153" t="s">
        <v>77</v>
      </c>
      <c r="AY136" s="14" t="s">
        <v>134</v>
      </c>
      <c r="BE136" s="154">
        <f t="shared" si="4"/>
        <v>0</v>
      </c>
      <c r="BF136" s="154">
        <f t="shared" si="5"/>
        <v>0</v>
      </c>
      <c r="BG136" s="154">
        <f t="shared" si="6"/>
        <v>0</v>
      </c>
      <c r="BH136" s="154">
        <f t="shared" si="7"/>
        <v>0</v>
      </c>
      <c r="BI136" s="154">
        <f t="shared" si="8"/>
        <v>0</v>
      </c>
      <c r="BJ136" s="14" t="s">
        <v>86</v>
      </c>
      <c r="BK136" s="155">
        <f t="shared" si="9"/>
        <v>0</v>
      </c>
      <c r="BL136" s="14" t="s">
        <v>409</v>
      </c>
      <c r="BM136" s="153" t="s">
        <v>310</v>
      </c>
    </row>
    <row r="137" spans="1:65" s="2" customFormat="1" ht="14.45" customHeight="1">
      <c r="A137" s="29"/>
      <c r="B137" s="141"/>
      <c r="C137" s="142" t="s">
        <v>221</v>
      </c>
      <c r="D137" s="142" t="s">
        <v>136</v>
      </c>
      <c r="E137" s="143" t="s">
        <v>1063</v>
      </c>
      <c r="F137" s="144" t="s">
        <v>1064</v>
      </c>
      <c r="G137" s="145" t="s">
        <v>139</v>
      </c>
      <c r="H137" s="146">
        <v>12</v>
      </c>
      <c r="I137" s="147"/>
      <c r="J137" s="146">
        <f t="shared" si="0"/>
        <v>0</v>
      </c>
      <c r="K137" s="148"/>
      <c r="L137" s="30"/>
      <c r="M137" s="149" t="s">
        <v>1</v>
      </c>
      <c r="N137" s="150" t="s">
        <v>43</v>
      </c>
      <c r="O137" s="55"/>
      <c r="P137" s="151">
        <f t="shared" si="1"/>
        <v>0</v>
      </c>
      <c r="Q137" s="151">
        <v>0</v>
      </c>
      <c r="R137" s="151">
        <f t="shared" si="2"/>
        <v>0</v>
      </c>
      <c r="S137" s="151">
        <v>0</v>
      </c>
      <c r="T137" s="152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3" t="s">
        <v>409</v>
      </c>
      <c r="AT137" s="153" t="s">
        <v>136</v>
      </c>
      <c r="AU137" s="153" t="s">
        <v>77</v>
      </c>
      <c r="AY137" s="14" t="s">
        <v>134</v>
      </c>
      <c r="BE137" s="154">
        <f t="shared" si="4"/>
        <v>0</v>
      </c>
      <c r="BF137" s="154">
        <f t="shared" si="5"/>
        <v>0</v>
      </c>
      <c r="BG137" s="154">
        <f t="shared" si="6"/>
        <v>0</v>
      </c>
      <c r="BH137" s="154">
        <f t="shared" si="7"/>
        <v>0</v>
      </c>
      <c r="BI137" s="154">
        <f t="shared" si="8"/>
        <v>0</v>
      </c>
      <c r="BJ137" s="14" t="s">
        <v>86</v>
      </c>
      <c r="BK137" s="155">
        <f t="shared" si="9"/>
        <v>0</v>
      </c>
      <c r="BL137" s="14" t="s">
        <v>409</v>
      </c>
      <c r="BM137" s="153" t="s">
        <v>321</v>
      </c>
    </row>
    <row r="138" spans="1:65" s="2" customFormat="1" ht="14.45" customHeight="1">
      <c r="A138" s="29"/>
      <c r="B138" s="141"/>
      <c r="C138" s="142" t="s">
        <v>225</v>
      </c>
      <c r="D138" s="142" t="s">
        <v>136</v>
      </c>
      <c r="E138" s="143" t="s">
        <v>1065</v>
      </c>
      <c r="F138" s="144" t="s">
        <v>1066</v>
      </c>
      <c r="G138" s="145" t="s">
        <v>139</v>
      </c>
      <c r="H138" s="146">
        <v>15</v>
      </c>
      <c r="I138" s="147"/>
      <c r="J138" s="146">
        <f t="shared" si="0"/>
        <v>0</v>
      </c>
      <c r="K138" s="148"/>
      <c r="L138" s="30"/>
      <c r="M138" s="149" t="s">
        <v>1</v>
      </c>
      <c r="N138" s="150" t="s">
        <v>43</v>
      </c>
      <c r="O138" s="55"/>
      <c r="P138" s="151">
        <f t="shared" si="1"/>
        <v>0</v>
      </c>
      <c r="Q138" s="151">
        <v>0</v>
      </c>
      <c r="R138" s="151">
        <f t="shared" si="2"/>
        <v>0</v>
      </c>
      <c r="S138" s="151">
        <v>0</v>
      </c>
      <c r="T138" s="152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3" t="s">
        <v>409</v>
      </c>
      <c r="AT138" s="153" t="s">
        <v>136</v>
      </c>
      <c r="AU138" s="153" t="s">
        <v>77</v>
      </c>
      <c r="AY138" s="14" t="s">
        <v>134</v>
      </c>
      <c r="BE138" s="154">
        <f t="shared" si="4"/>
        <v>0</v>
      </c>
      <c r="BF138" s="154">
        <f t="shared" si="5"/>
        <v>0</v>
      </c>
      <c r="BG138" s="154">
        <f t="shared" si="6"/>
        <v>0</v>
      </c>
      <c r="BH138" s="154">
        <f t="shared" si="7"/>
        <v>0</v>
      </c>
      <c r="BI138" s="154">
        <f t="shared" si="8"/>
        <v>0</v>
      </c>
      <c r="BJ138" s="14" t="s">
        <v>86</v>
      </c>
      <c r="BK138" s="155">
        <f t="shared" si="9"/>
        <v>0</v>
      </c>
      <c r="BL138" s="14" t="s">
        <v>409</v>
      </c>
      <c r="BM138" s="153" t="s">
        <v>329</v>
      </c>
    </row>
    <row r="139" spans="1:65" s="2" customFormat="1" ht="14.45" customHeight="1">
      <c r="A139" s="29"/>
      <c r="B139" s="141"/>
      <c r="C139" s="142" t="s">
        <v>230</v>
      </c>
      <c r="D139" s="142" t="s">
        <v>136</v>
      </c>
      <c r="E139" s="143" t="s">
        <v>1067</v>
      </c>
      <c r="F139" s="144" t="s">
        <v>1068</v>
      </c>
      <c r="G139" s="145" t="s">
        <v>139</v>
      </c>
      <c r="H139" s="146">
        <v>6</v>
      </c>
      <c r="I139" s="147"/>
      <c r="J139" s="146">
        <f t="shared" si="0"/>
        <v>0</v>
      </c>
      <c r="K139" s="148"/>
      <c r="L139" s="30"/>
      <c r="M139" s="149" t="s">
        <v>1</v>
      </c>
      <c r="N139" s="150" t="s">
        <v>43</v>
      </c>
      <c r="O139" s="55"/>
      <c r="P139" s="151">
        <f t="shared" si="1"/>
        <v>0</v>
      </c>
      <c r="Q139" s="151">
        <v>0</v>
      </c>
      <c r="R139" s="151">
        <f t="shared" si="2"/>
        <v>0</v>
      </c>
      <c r="S139" s="151">
        <v>0</v>
      </c>
      <c r="T139" s="152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3" t="s">
        <v>409</v>
      </c>
      <c r="AT139" s="153" t="s">
        <v>136</v>
      </c>
      <c r="AU139" s="153" t="s">
        <v>77</v>
      </c>
      <c r="AY139" s="14" t="s">
        <v>134</v>
      </c>
      <c r="BE139" s="154">
        <f t="shared" si="4"/>
        <v>0</v>
      </c>
      <c r="BF139" s="154">
        <f t="shared" si="5"/>
        <v>0</v>
      </c>
      <c r="BG139" s="154">
        <f t="shared" si="6"/>
        <v>0</v>
      </c>
      <c r="BH139" s="154">
        <f t="shared" si="7"/>
        <v>0</v>
      </c>
      <c r="BI139" s="154">
        <f t="shared" si="8"/>
        <v>0</v>
      </c>
      <c r="BJ139" s="14" t="s">
        <v>86</v>
      </c>
      <c r="BK139" s="155">
        <f t="shared" si="9"/>
        <v>0</v>
      </c>
      <c r="BL139" s="14" t="s">
        <v>409</v>
      </c>
      <c r="BM139" s="153" t="s">
        <v>337</v>
      </c>
    </row>
    <row r="140" spans="1:65" s="2" customFormat="1" ht="14.45" customHeight="1">
      <c r="A140" s="29"/>
      <c r="B140" s="141"/>
      <c r="C140" s="142" t="s">
        <v>234</v>
      </c>
      <c r="D140" s="142" t="s">
        <v>136</v>
      </c>
      <c r="E140" s="143" t="s">
        <v>1069</v>
      </c>
      <c r="F140" s="144" t="s">
        <v>1070</v>
      </c>
      <c r="G140" s="145" t="s">
        <v>139</v>
      </c>
      <c r="H140" s="146">
        <v>200</v>
      </c>
      <c r="I140" s="147"/>
      <c r="J140" s="146">
        <f t="shared" si="0"/>
        <v>0</v>
      </c>
      <c r="K140" s="148"/>
      <c r="L140" s="30"/>
      <c r="M140" s="149" t="s">
        <v>1</v>
      </c>
      <c r="N140" s="150" t="s">
        <v>43</v>
      </c>
      <c r="O140" s="55"/>
      <c r="P140" s="151">
        <f t="shared" si="1"/>
        <v>0</v>
      </c>
      <c r="Q140" s="151">
        <v>0</v>
      </c>
      <c r="R140" s="151">
        <f t="shared" si="2"/>
        <v>0</v>
      </c>
      <c r="S140" s="151">
        <v>0</v>
      </c>
      <c r="T140" s="152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3" t="s">
        <v>409</v>
      </c>
      <c r="AT140" s="153" t="s">
        <v>136</v>
      </c>
      <c r="AU140" s="153" t="s">
        <v>77</v>
      </c>
      <c r="AY140" s="14" t="s">
        <v>134</v>
      </c>
      <c r="BE140" s="154">
        <f t="shared" si="4"/>
        <v>0</v>
      </c>
      <c r="BF140" s="154">
        <f t="shared" si="5"/>
        <v>0</v>
      </c>
      <c r="BG140" s="154">
        <f t="shared" si="6"/>
        <v>0</v>
      </c>
      <c r="BH140" s="154">
        <f t="shared" si="7"/>
        <v>0</v>
      </c>
      <c r="BI140" s="154">
        <f t="shared" si="8"/>
        <v>0</v>
      </c>
      <c r="BJ140" s="14" t="s">
        <v>86</v>
      </c>
      <c r="BK140" s="155">
        <f t="shared" si="9"/>
        <v>0</v>
      </c>
      <c r="BL140" s="14" t="s">
        <v>409</v>
      </c>
      <c r="BM140" s="153" t="s">
        <v>347</v>
      </c>
    </row>
    <row r="141" spans="1:65" s="2" customFormat="1" ht="14.45" customHeight="1">
      <c r="A141" s="29"/>
      <c r="B141" s="141"/>
      <c r="C141" s="142" t="s">
        <v>238</v>
      </c>
      <c r="D141" s="142" t="s">
        <v>136</v>
      </c>
      <c r="E141" s="143" t="s">
        <v>1071</v>
      </c>
      <c r="F141" s="144" t="s">
        <v>1072</v>
      </c>
      <c r="G141" s="145" t="s">
        <v>139</v>
      </c>
      <c r="H141" s="146">
        <v>200</v>
      </c>
      <c r="I141" s="147"/>
      <c r="J141" s="146">
        <f t="shared" si="0"/>
        <v>0</v>
      </c>
      <c r="K141" s="148"/>
      <c r="L141" s="30"/>
      <c r="M141" s="149" t="s">
        <v>1</v>
      </c>
      <c r="N141" s="150" t="s">
        <v>43</v>
      </c>
      <c r="O141" s="55"/>
      <c r="P141" s="151">
        <f t="shared" si="1"/>
        <v>0</v>
      </c>
      <c r="Q141" s="151">
        <v>0</v>
      </c>
      <c r="R141" s="151">
        <f t="shared" si="2"/>
        <v>0</v>
      </c>
      <c r="S141" s="151">
        <v>0</v>
      </c>
      <c r="T141" s="152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3" t="s">
        <v>409</v>
      </c>
      <c r="AT141" s="153" t="s">
        <v>136</v>
      </c>
      <c r="AU141" s="153" t="s">
        <v>77</v>
      </c>
      <c r="AY141" s="14" t="s">
        <v>134</v>
      </c>
      <c r="BE141" s="154">
        <f t="shared" si="4"/>
        <v>0</v>
      </c>
      <c r="BF141" s="154">
        <f t="shared" si="5"/>
        <v>0</v>
      </c>
      <c r="BG141" s="154">
        <f t="shared" si="6"/>
        <v>0</v>
      </c>
      <c r="BH141" s="154">
        <f t="shared" si="7"/>
        <v>0</v>
      </c>
      <c r="BI141" s="154">
        <f t="shared" si="8"/>
        <v>0</v>
      </c>
      <c r="BJ141" s="14" t="s">
        <v>86</v>
      </c>
      <c r="BK141" s="155">
        <f t="shared" si="9"/>
        <v>0</v>
      </c>
      <c r="BL141" s="14" t="s">
        <v>409</v>
      </c>
      <c r="BM141" s="153" t="s">
        <v>355</v>
      </c>
    </row>
    <row r="142" spans="1:65" s="2" customFormat="1" ht="14.45" customHeight="1">
      <c r="A142" s="29"/>
      <c r="B142" s="141"/>
      <c r="C142" s="142" t="s">
        <v>242</v>
      </c>
      <c r="D142" s="142" t="s">
        <v>136</v>
      </c>
      <c r="E142" s="143" t="s">
        <v>1073</v>
      </c>
      <c r="F142" s="144" t="s">
        <v>1074</v>
      </c>
      <c r="G142" s="145" t="s">
        <v>139</v>
      </c>
      <c r="H142" s="146">
        <v>150</v>
      </c>
      <c r="I142" s="147"/>
      <c r="J142" s="146">
        <f t="shared" si="0"/>
        <v>0</v>
      </c>
      <c r="K142" s="148"/>
      <c r="L142" s="30"/>
      <c r="M142" s="149" t="s">
        <v>1</v>
      </c>
      <c r="N142" s="150" t="s">
        <v>43</v>
      </c>
      <c r="O142" s="55"/>
      <c r="P142" s="151">
        <f t="shared" si="1"/>
        <v>0</v>
      </c>
      <c r="Q142" s="151">
        <v>0</v>
      </c>
      <c r="R142" s="151">
        <f t="shared" si="2"/>
        <v>0</v>
      </c>
      <c r="S142" s="151">
        <v>0</v>
      </c>
      <c r="T142" s="152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3" t="s">
        <v>409</v>
      </c>
      <c r="AT142" s="153" t="s">
        <v>136</v>
      </c>
      <c r="AU142" s="153" t="s">
        <v>77</v>
      </c>
      <c r="AY142" s="14" t="s">
        <v>134</v>
      </c>
      <c r="BE142" s="154">
        <f t="shared" si="4"/>
        <v>0</v>
      </c>
      <c r="BF142" s="154">
        <f t="shared" si="5"/>
        <v>0</v>
      </c>
      <c r="BG142" s="154">
        <f t="shared" si="6"/>
        <v>0</v>
      </c>
      <c r="BH142" s="154">
        <f t="shared" si="7"/>
        <v>0</v>
      </c>
      <c r="BI142" s="154">
        <f t="shared" si="8"/>
        <v>0</v>
      </c>
      <c r="BJ142" s="14" t="s">
        <v>86</v>
      </c>
      <c r="BK142" s="155">
        <f t="shared" si="9"/>
        <v>0</v>
      </c>
      <c r="BL142" s="14" t="s">
        <v>409</v>
      </c>
      <c r="BM142" s="153" t="s">
        <v>365</v>
      </c>
    </row>
    <row r="143" spans="1:65" s="2" customFormat="1" ht="14.45" customHeight="1">
      <c r="A143" s="29"/>
      <c r="B143" s="141"/>
      <c r="C143" s="142" t="s">
        <v>246</v>
      </c>
      <c r="D143" s="142" t="s">
        <v>136</v>
      </c>
      <c r="E143" s="143" t="s">
        <v>1075</v>
      </c>
      <c r="F143" s="144" t="s">
        <v>1076</v>
      </c>
      <c r="G143" s="145" t="s">
        <v>139</v>
      </c>
      <c r="H143" s="146">
        <v>100</v>
      </c>
      <c r="I143" s="147"/>
      <c r="J143" s="146">
        <f t="shared" si="0"/>
        <v>0</v>
      </c>
      <c r="K143" s="148"/>
      <c r="L143" s="30"/>
      <c r="M143" s="149" t="s">
        <v>1</v>
      </c>
      <c r="N143" s="150" t="s">
        <v>43</v>
      </c>
      <c r="O143" s="55"/>
      <c r="P143" s="151">
        <f t="shared" si="1"/>
        <v>0</v>
      </c>
      <c r="Q143" s="151">
        <v>0</v>
      </c>
      <c r="R143" s="151">
        <f t="shared" si="2"/>
        <v>0</v>
      </c>
      <c r="S143" s="151">
        <v>0</v>
      </c>
      <c r="T143" s="152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3" t="s">
        <v>409</v>
      </c>
      <c r="AT143" s="153" t="s">
        <v>136</v>
      </c>
      <c r="AU143" s="153" t="s">
        <v>77</v>
      </c>
      <c r="AY143" s="14" t="s">
        <v>134</v>
      </c>
      <c r="BE143" s="154">
        <f t="shared" si="4"/>
        <v>0</v>
      </c>
      <c r="BF143" s="154">
        <f t="shared" si="5"/>
        <v>0</v>
      </c>
      <c r="BG143" s="154">
        <f t="shared" si="6"/>
        <v>0</v>
      </c>
      <c r="BH143" s="154">
        <f t="shared" si="7"/>
        <v>0</v>
      </c>
      <c r="BI143" s="154">
        <f t="shared" si="8"/>
        <v>0</v>
      </c>
      <c r="BJ143" s="14" t="s">
        <v>86</v>
      </c>
      <c r="BK143" s="155">
        <f t="shared" si="9"/>
        <v>0</v>
      </c>
      <c r="BL143" s="14" t="s">
        <v>409</v>
      </c>
      <c r="BM143" s="153" t="s">
        <v>373</v>
      </c>
    </row>
    <row r="144" spans="1:65" s="2" customFormat="1" ht="14.45" customHeight="1">
      <c r="A144" s="29"/>
      <c r="B144" s="141"/>
      <c r="C144" s="142" t="s">
        <v>250</v>
      </c>
      <c r="D144" s="142" t="s">
        <v>136</v>
      </c>
      <c r="E144" s="143" t="s">
        <v>1077</v>
      </c>
      <c r="F144" s="144" t="s">
        <v>1078</v>
      </c>
      <c r="G144" s="145" t="s">
        <v>139</v>
      </c>
      <c r="H144" s="146">
        <v>20</v>
      </c>
      <c r="I144" s="147"/>
      <c r="J144" s="146">
        <f t="shared" si="0"/>
        <v>0</v>
      </c>
      <c r="K144" s="148"/>
      <c r="L144" s="30"/>
      <c r="M144" s="149" t="s">
        <v>1</v>
      </c>
      <c r="N144" s="150" t="s">
        <v>43</v>
      </c>
      <c r="O144" s="55"/>
      <c r="P144" s="151">
        <f t="shared" si="1"/>
        <v>0</v>
      </c>
      <c r="Q144" s="151">
        <v>0</v>
      </c>
      <c r="R144" s="151">
        <f t="shared" si="2"/>
        <v>0</v>
      </c>
      <c r="S144" s="151">
        <v>0</v>
      </c>
      <c r="T144" s="152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3" t="s">
        <v>409</v>
      </c>
      <c r="AT144" s="153" t="s">
        <v>136</v>
      </c>
      <c r="AU144" s="153" t="s">
        <v>77</v>
      </c>
      <c r="AY144" s="14" t="s">
        <v>134</v>
      </c>
      <c r="BE144" s="154">
        <f t="shared" si="4"/>
        <v>0</v>
      </c>
      <c r="BF144" s="154">
        <f t="shared" si="5"/>
        <v>0</v>
      </c>
      <c r="BG144" s="154">
        <f t="shared" si="6"/>
        <v>0</v>
      </c>
      <c r="BH144" s="154">
        <f t="shared" si="7"/>
        <v>0</v>
      </c>
      <c r="BI144" s="154">
        <f t="shared" si="8"/>
        <v>0</v>
      </c>
      <c r="BJ144" s="14" t="s">
        <v>86</v>
      </c>
      <c r="BK144" s="155">
        <f t="shared" si="9"/>
        <v>0</v>
      </c>
      <c r="BL144" s="14" t="s">
        <v>409</v>
      </c>
      <c r="BM144" s="153" t="s">
        <v>381</v>
      </c>
    </row>
    <row r="145" spans="1:65" s="2" customFormat="1" ht="24.2" customHeight="1">
      <c r="A145" s="29"/>
      <c r="B145" s="141"/>
      <c r="C145" s="142" t="s">
        <v>255</v>
      </c>
      <c r="D145" s="142" t="s">
        <v>136</v>
      </c>
      <c r="E145" s="143" t="s">
        <v>1079</v>
      </c>
      <c r="F145" s="144" t="s">
        <v>1080</v>
      </c>
      <c r="G145" s="145" t="s">
        <v>139</v>
      </c>
      <c r="H145" s="146">
        <v>14</v>
      </c>
      <c r="I145" s="147"/>
      <c r="J145" s="146">
        <f t="shared" si="0"/>
        <v>0</v>
      </c>
      <c r="K145" s="148"/>
      <c r="L145" s="30"/>
      <c r="M145" s="149" t="s">
        <v>1</v>
      </c>
      <c r="N145" s="150" t="s">
        <v>43</v>
      </c>
      <c r="O145" s="55"/>
      <c r="P145" s="151">
        <f t="shared" si="1"/>
        <v>0</v>
      </c>
      <c r="Q145" s="151">
        <v>0</v>
      </c>
      <c r="R145" s="151">
        <f t="shared" si="2"/>
        <v>0</v>
      </c>
      <c r="S145" s="151">
        <v>0</v>
      </c>
      <c r="T145" s="152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3" t="s">
        <v>409</v>
      </c>
      <c r="AT145" s="153" t="s">
        <v>136</v>
      </c>
      <c r="AU145" s="153" t="s">
        <v>77</v>
      </c>
      <c r="AY145" s="14" t="s">
        <v>134</v>
      </c>
      <c r="BE145" s="154">
        <f t="shared" si="4"/>
        <v>0</v>
      </c>
      <c r="BF145" s="154">
        <f t="shared" si="5"/>
        <v>0</v>
      </c>
      <c r="BG145" s="154">
        <f t="shared" si="6"/>
        <v>0</v>
      </c>
      <c r="BH145" s="154">
        <f t="shared" si="7"/>
        <v>0</v>
      </c>
      <c r="BI145" s="154">
        <f t="shared" si="8"/>
        <v>0</v>
      </c>
      <c r="BJ145" s="14" t="s">
        <v>86</v>
      </c>
      <c r="BK145" s="155">
        <f t="shared" si="9"/>
        <v>0</v>
      </c>
      <c r="BL145" s="14" t="s">
        <v>409</v>
      </c>
      <c r="BM145" s="153" t="s">
        <v>391</v>
      </c>
    </row>
    <row r="146" spans="1:65" s="2" customFormat="1" ht="24.2" customHeight="1">
      <c r="A146" s="29"/>
      <c r="B146" s="141"/>
      <c r="C146" s="142" t="s">
        <v>259</v>
      </c>
      <c r="D146" s="142" t="s">
        <v>136</v>
      </c>
      <c r="E146" s="143" t="s">
        <v>1081</v>
      </c>
      <c r="F146" s="144" t="s">
        <v>1082</v>
      </c>
      <c r="G146" s="145" t="s">
        <v>139</v>
      </c>
      <c r="H146" s="146">
        <v>1</v>
      </c>
      <c r="I146" s="147"/>
      <c r="J146" s="146">
        <f t="shared" si="0"/>
        <v>0</v>
      </c>
      <c r="K146" s="148"/>
      <c r="L146" s="30"/>
      <c r="M146" s="149" t="s">
        <v>1</v>
      </c>
      <c r="N146" s="150" t="s">
        <v>43</v>
      </c>
      <c r="O146" s="55"/>
      <c r="P146" s="151">
        <f t="shared" si="1"/>
        <v>0</v>
      </c>
      <c r="Q146" s="151">
        <v>0</v>
      </c>
      <c r="R146" s="151">
        <f t="shared" si="2"/>
        <v>0</v>
      </c>
      <c r="S146" s="151">
        <v>0</v>
      </c>
      <c r="T146" s="152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3" t="s">
        <v>409</v>
      </c>
      <c r="AT146" s="153" t="s">
        <v>136</v>
      </c>
      <c r="AU146" s="153" t="s">
        <v>77</v>
      </c>
      <c r="AY146" s="14" t="s">
        <v>134</v>
      </c>
      <c r="BE146" s="154">
        <f t="shared" si="4"/>
        <v>0</v>
      </c>
      <c r="BF146" s="154">
        <f t="shared" si="5"/>
        <v>0</v>
      </c>
      <c r="BG146" s="154">
        <f t="shared" si="6"/>
        <v>0</v>
      </c>
      <c r="BH146" s="154">
        <f t="shared" si="7"/>
        <v>0</v>
      </c>
      <c r="BI146" s="154">
        <f t="shared" si="8"/>
        <v>0</v>
      </c>
      <c r="BJ146" s="14" t="s">
        <v>86</v>
      </c>
      <c r="BK146" s="155">
        <f t="shared" si="9"/>
        <v>0</v>
      </c>
      <c r="BL146" s="14" t="s">
        <v>409</v>
      </c>
      <c r="BM146" s="153" t="s">
        <v>401</v>
      </c>
    </row>
    <row r="147" spans="1:65" s="2" customFormat="1" ht="14.45" customHeight="1">
      <c r="A147" s="29"/>
      <c r="B147" s="141"/>
      <c r="C147" s="142" t="s">
        <v>263</v>
      </c>
      <c r="D147" s="142" t="s">
        <v>136</v>
      </c>
      <c r="E147" s="143" t="s">
        <v>1083</v>
      </c>
      <c r="F147" s="144" t="s">
        <v>1084</v>
      </c>
      <c r="G147" s="145" t="s">
        <v>139</v>
      </c>
      <c r="H147" s="146">
        <v>6</v>
      </c>
      <c r="I147" s="147"/>
      <c r="J147" s="146">
        <f t="shared" si="0"/>
        <v>0</v>
      </c>
      <c r="K147" s="148"/>
      <c r="L147" s="30"/>
      <c r="M147" s="149" t="s">
        <v>1</v>
      </c>
      <c r="N147" s="150" t="s">
        <v>43</v>
      </c>
      <c r="O147" s="55"/>
      <c r="P147" s="151">
        <f t="shared" si="1"/>
        <v>0</v>
      </c>
      <c r="Q147" s="151">
        <v>0</v>
      </c>
      <c r="R147" s="151">
        <f t="shared" si="2"/>
        <v>0</v>
      </c>
      <c r="S147" s="151">
        <v>0</v>
      </c>
      <c r="T147" s="152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3" t="s">
        <v>409</v>
      </c>
      <c r="AT147" s="153" t="s">
        <v>136</v>
      </c>
      <c r="AU147" s="153" t="s">
        <v>77</v>
      </c>
      <c r="AY147" s="14" t="s">
        <v>134</v>
      </c>
      <c r="BE147" s="154">
        <f t="shared" si="4"/>
        <v>0</v>
      </c>
      <c r="BF147" s="154">
        <f t="shared" si="5"/>
        <v>0</v>
      </c>
      <c r="BG147" s="154">
        <f t="shared" si="6"/>
        <v>0</v>
      </c>
      <c r="BH147" s="154">
        <f t="shared" si="7"/>
        <v>0</v>
      </c>
      <c r="BI147" s="154">
        <f t="shared" si="8"/>
        <v>0</v>
      </c>
      <c r="BJ147" s="14" t="s">
        <v>86</v>
      </c>
      <c r="BK147" s="155">
        <f t="shared" si="9"/>
        <v>0</v>
      </c>
      <c r="BL147" s="14" t="s">
        <v>409</v>
      </c>
      <c r="BM147" s="153" t="s">
        <v>409</v>
      </c>
    </row>
    <row r="148" spans="1:65" s="2" customFormat="1" ht="24.2" customHeight="1">
      <c r="A148" s="29"/>
      <c r="B148" s="141"/>
      <c r="C148" s="142" t="s">
        <v>267</v>
      </c>
      <c r="D148" s="142" t="s">
        <v>136</v>
      </c>
      <c r="E148" s="143" t="s">
        <v>1085</v>
      </c>
      <c r="F148" s="144" t="s">
        <v>1086</v>
      </c>
      <c r="G148" s="145" t="s">
        <v>139</v>
      </c>
      <c r="H148" s="146">
        <v>4</v>
      </c>
      <c r="I148" s="147"/>
      <c r="J148" s="146">
        <f t="shared" si="0"/>
        <v>0</v>
      </c>
      <c r="K148" s="148"/>
      <c r="L148" s="30"/>
      <c r="M148" s="149" t="s">
        <v>1</v>
      </c>
      <c r="N148" s="150" t="s">
        <v>43</v>
      </c>
      <c r="O148" s="55"/>
      <c r="P148" s="151">
        <f t="shared" si="1"/>
        <v>0</v>
      </c>
      <c r="Q148" s="151">
        <v>0</v>
      </c>
      <c r="R148" s="151">
        <f t="shared" si="2"/>
        <v>0</v>
      </c>
      <c r="S148" s="151">
        <v>0</v>
      </c>
      <c r="T148" s="152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3" t="s">
        <v>409</v>
      </c>
      <c r="AT148" s="153" t="s">
        <v>136</v>
      </c>
      <c r="AU148" s="153" t="s">
        <v>77</v>
      </c>
      <c r="AY148" s="14" t="s">
        <v>134</v>
      </c>
      <c r="BE148" s="154">
        <f t="shared" si="4"/>
        <v>0</v>
      </c>
      <c r="BF148" s="154">
        <f t="shared" si="5"/>
        <v>0</v>
      </c>
      <c r="BG148" s="154">
        <f t="shared" si="6"/>
        <v>0</v>
      </c>
      <c r="BH148" s="154">
        <f t="shared" si="7"/>
        <v>0</v>
      </c>
      <c r="BI148" s="154">
        <f t="shared" si="8"/>
        <v>0</v>
      </c>
      <c r="BJ148" s="14" t="s">
        <v>86</v>
      </c>
      <c r="BK148" s="155">
        <f t="shared" si="9"/>
        <v>0</v>
      </c>
      <c r="BL148" s="14" t="s">
        <v>409</v>
      </c>
      <c r="BM148" s="153" t="s">
        <v>417</v>
      </c>
    </row>
    <row r="149" spans="1:65" s="2" customFormat="1" ht="24.2" customHeight="1">
      <c r="A149" s="29"/>
      <c r="B149" s="141"/>
      <c r="C149" s="142" t="s">
        <v>271</v>
      </c>
      <c r="D149" s="142" t="s">
        <v>136</v>
      </c>
      <c r="E149" s="143" t="s">
        <v>1087</v>
      </c>
      <c r="F149" s="144" t="s">
        <v>1088</v>
      </c>
      <c r="G149" s="145" t="s">
        <v>139</v>
      </c>
      <c r="H149" s="146">
        <v>14</v>
      </c>
      <c r="I149" s="147"/>
      <c r="J149" s="146">
        <f t="shared" si="0"/>
        <v>0</v>
      </c>
      <c r="K149" s="148"/>
      <c r="L149" s="30"/>
      <c r="M149" s="149" t="s">
        <v>1</v>
      </c>
      <c r="N149" s="150" t="s">
        <v>43</v>
      </c>
      <c r="O149" s="55"/>
      <c r="P149" s="151">
        <f t="shared" si="1"/>
        <v>0</v>
      </c>
      <c r="Q149" s="151">
        <v>0</v>
      </c>
      <c r="R149" s="151">
        <f t="shared" si="2"/>
        <v>0</v>
      </c>
      <c r="S149" s="151">
        <v>0</v>
      </c>
      <c r="T149" s="152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3" t="s">
        <v>409</v>
      </c>
      <c r="AT149" s="153" t="s">
        <v>136</v>
      </c>
      <c r="AU149" s="153" t="s">
        <v>77</v>
      </c>
      <c r="AY149" s="14" t="s">
        <v>134</v>
      </c>
      <c r="BE149" s="154">
        <f t="shared" si="4"/>
        <v>0</v>
      </c>
      <c r="BF149" s="154">
        <f t="shared" si="5"/>
        <v>0</v>
      </c>
      <c r="BG149" s="154">
        <f t="shared" si="6"/>
        <v>0</v>
      </c>
      <c r="BH149" s="154">
        <f t="shared" si="7"/>
        <v>0</v>
      </c>
      <c r="BI149" s="154">
        <f t="shared" si="8"/>
        <v>0</v>
      </c>
      <c r="BJ149" s="14" t="s">
        <v>86</v>
      </c>
      <c r="BK149" s="155">
        <f t="shared" si="9"/>
        <v>0</v>
      </c>
      <c r="BL149" s="14" t="s">
        <v>409</v>
      </c>
      <c r="BM149" s="153" t="s">
        <v>427</v>
      </c>
    </row>
    <row r="150" spans="1:65" s="2" customFormat="1" ht="24.2" customHeight="1">
      <c r="A150" s="29"/>
      <c r="B150" s="141"/>
      <c r="C150" s="142" t="s">
        <v>275</v>
      </c>
      <c r="D150" s="142" t="s">
        <v>136</v>
      </c>
      <c r="E150" s="143" t="s">
        <v>1089</v>
      </c>
      <c r="F150" s="144" t="s">
        <v>1090</v>
      </c>
      <c r="G150" s="145" t="s">
        <v>139</v>
      </c>
      <c r="H150" s="146">
        <v>6</v>
      </c>
      <c r="I150" s="147"/>
      <c r="J150" s="146">
        <f t="shared" si="0"/>
        <v>0</v>
      </c>
      <c r="K150" s="148"/>
      <c r="L150" s="30"/>
      <c r="M150" s="149" t="s">
        <v>1</v>
      </c>
      <c r="N150" s="150" t="s">
        <v>43</v>
      </c>
      <c r="O150" s="55"/>
      <c r="P150" s="151">
        <f t="shared" si="1"/>
        <v>0</v>
      </c>
      <c r="Q150" s="151">
        <v>0</v>
      </c>
      <c r="R150" s="151">
        <f t="shared" si="2"/>
        <v>0</v>
      </c>
      <c r="S150" s="151">
        <v>0</v>
      </c>
      <c r="T150" s="152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3" t="s">
        <v>409</v>
      </c>
      <c r="AT150" s="153" t="s">
        <v>136</v>
      </c>
      <c r="AU150" s="153" t="s">
        <v>77</v>
      </c>
      <c r="AY150" s="14" t="s">
        <v>134</v>
      </c>
      <c r="BE150" s="154">
        <f t="shared" si="4"/>
        <v>0</v>
      </c>
      <c r="BF150" s="154">
        <f t="shared" si="5"/>
        <v>0</v>
      </c>
      <c r="BG150" s="154">
        <f t="shared" si="6"/>
        <v>0</v>
      </c>
      <c r="BH150" s="154">
        <f t="shared" si="7"/>
        <v>0</v>
      </c>
      <c r="BI150" s="154">
        <f t="shared" si="8"/>
        <v>0</v>
      </c>
      <c r="BJ150" s="14" t="s">
        <v>86</v>
      </c>
      <c r="BK150" s="155">
        <f t="shared" si="9"/>
        <v>0</v>
      </c>
      <c r="BL150" s="14" t="s">
        <v>409</v>
      </c>
      <c r="BM150" s="153" t="s">
        <v>435</v>
      </c>
    </row>
    <row r="151" spans="1:65" s="2" customFormat="1" ht="24.2" customHeight="1">
      <c r="A151" s="29"/>
      <c r="B151" s="141"/>
      <c r="C151" s="142" t="s">
        <v>280</v>
      </c>
      <c r="D151" s="142" t="s">
        <v>136</v>
      </c>
      <c r="E151" s="143" t="s">
        <v>1091</v>
      </c>
      <c r="F151" s="144" t="s">
        <v>1092</v>
      </c>
      <c r="G151" s="145" t="s">
        <v>139</v>
      </c>
      <c r="H151" s="146">
        <v>6</v>
      </c>
      <c r="I151" s="147"/>
      <c r="J151" s="146">
        <f t="shared" si="0"/>
        <v>0</v>
      </c>
      <c r="K151" s="148"/>
      <c r="L151" s="30"/>
      <c r="M151" s="149" t="s">
        <v>1</v>
      </c>
      <c r="N151" s="150" t="s">
        <v>43</v>
      </c>
      <c r="O151" s="55"/>
      <c r="P151" s="151">
        <f t="shared" si="1"/>
        <v>0</v>
      </c>
      <c r="Q151" s="151">
        <v>0</v>
      </c>
      <c r="R151" s="151">
        <f t="shared" si="2"/>
        <v>0</v>
      </c>
      <c r="S151" s="151">
        <v>0</v>
      </c>
      <c r="T151" s="152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3" t="s">
        <v>409</v>
      </c>
      <c r="AT151" s="153" t="s">
        <v>136</v>
      </c>
      <c r="AU151" s="153" t="s">
        <v>77</v>
      </c>
      <c r="AY151" s="14" t="s">
        <v>134</v>
      </c>
      <c r="BE151" s="154">
        <f t="shared" si="4"/>
        <v>0</v>
      </c>
      <c r="BF151" s="154">
        <f t="shared" si="5"/>
        <v>0</v>
      </c>
      <c r="BG151" s="154">
        <f t="shared" si="6"/>
        <v>0</v>
      </c>
      <c r="BH151" s="154">
        <f t="shared" si="7"/>
        <v>0</v>
      </c>
      <c r="BI151" s="154">
        <f t="shared" si="8"/>
        <v>0</v>
      </c>
      <c r="BJ151" s="14" t="s">
        <v>86</v>
      </c>
      <c r="BK151" s="155">
        <f t="shared" si="9"/>
        <v>0</v>
      </c>
      <c r="BL151" s="14" t="s">
        <v>409</v>
      </c>
      <c r="BM151" s="153" t="s">
        <v>443</v>
      </c>
    </row>
    <row r="152" spans="1:65" s="2" customFormat="1" ht="14.45" customHeight="1">
      <c r="A152" s="29"/>
      <c r="B152" s="141"/>
      <c r="C152" s="142" t="s">
        <v>284</v>
      </c>
      <c r="D152" s="142" t="s">
        <v>136</v>
      </c>
      <c r="E152" s="143" t="s">
        <v>1093</v>
      </c>
      <c r="F152" s="144" t="s">
        <v>1094</v>
      </c>
      <c r="G152" s="145" t="s">
        <v>139</v>
      </c>
      <c r="H152" s="146">
        <v>8</v>
      </c>
      <c r="I152" s="147"/>
      <c r="J152" s="146">
        <f t="shared" si="0"/>
        <v>0</v>
      </c>
      <c r="K152" s="148"/>
      <c r="L152" s="30"/>
      <c r="M152" s="149" t="s">
        <v>1</v>
      </c>
      <c r="N152" s="150" t="s">
        <v>43</v>
      </c>
      <c r="O152" s="55"/>
      <c r="P152" s="151">
        <f t="shared" si="1"/>
        <v>0</v>
      </c>
      <c r="Q152" s="151">
        <v>0</v>
      </c>
      <c r="R152" s="151">
        <f t="shared" si="2"/>
        <v>0</v>
      </c>
      <c r="S152" s="151">
        <v>0</v>
      </c>
      <c r="T152" s="152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3" t="s">
        <v>409</v>
      </c>
      <c r="AT152" s="153" t="s">
        <v>136</v>
      </c>
      <c r="AU152" s="153" t="s">
        <v>77</v>
      </c>
      <c r="AY152" s="14" t="s">
        <v>134</v>
      </c>
      <c r="BE152" s="154">
        <f t="shared" si="4"/>
        <v>0</v>
      </c>
      <c r="BF152" s="154">
        <f t="shared" si="5"/>
        <v>0</v>
      </c>
      <c r="BG152" s="154">
        <f t="shared" si="6"/>
        <v>0</v>
      </c>
      <c r="BH152" s="154">
        <f t="shared" si="7"/>
        <v>0</v>
      </c>
      <c r="BI152" s="154">
        <f t="shared" si="8"/>
        <v>0</v>
      </c>
      <c r="BJ152" s="14" t="s">
        <v>86</v>
      </c>
      <c r="BK152" s="155">
        <f t="shared" si="9"/>
        <v>0</v>
      </c>
      <c r="BL152" s="14" t="s">
        <v>409</v>
      </c>
      <c r="BM152" s="153" t="s">
        <v>451</v>
      </c>
    </row>
    <row r="153" spans="1:65" s="2" customFormat="1" ht="14.45" customHeight="1">
      <c r="A153" s="29"/>
      <c r="B153" s="141"/>
      <c r="C153" s="142" t="s">
        <v>288</v>
      </c>
      <c r="D153" s="142" t="s">
        <v>136</v>
      </c>
      <c r="E153" s="143" t="s">
        <v>1095</v>
      </c>
      <c r="F153" s="144" t="s">
        <v>1096</v>
      </c>
      <c r="G153" s="145" t="s">
        <v>139</v>
      </c>
      <c r="H153" s="146">
        <v>4</v>
      </c>
      <c r="I153" s="147"/>
      <c r="J153" s="146">
        <f t="shared" si="0"/>
        <v>0</v>
      </c>
      <c r="K153" s="148"/>
      <c r="L153" s="30"/>
      <c r="M153" s="149" t="s">
        <v>1</v>
      </c>
      <c r="N153" s="150" t="s">
        <v>43</v>
      </c>
      <c r="O153" s="55"/>
      <c r="P153" s="151">
        <f t="shared" si="1"/>
        <v>0</v>
      </c>
      <c r="Q153" s="151">
        <v>0</v>
      </c>
      <c r="R153" s="151">
        <f t="shared" si="2"/>
        <v>0</v>
      </c>
      <c r="S153" s="151">
        <v>0</v>
      </c>
      <c r="T153" s="152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3" t="s">
        <v>409</v>
      </c>
      <c r="AT153" s="153" t="s">
        <v>136</v>
      </c>
      <c r="AU153" s="153" t="s">
        <v>77</v>
      </c>
      <c r="AY153" s="14" t="s">
        <v>134</v>
      </c>
      <c r="BE153" s="154">
        <f t="shared" si="4"/>
        <v>0</v>
      </c>
      <c r="BF153" s="154">
        <f t="shared" si="5"/>
        <v>0</v>
      </c>
      <c r="BG153" s="154">
        <f t="shared" si="6"/>
        <v>0</v>
      </c>
      <c r="BH153" s="154">
        <f t="shared" si="7"/>
        <v>0</v>
      </c>
      <c r="BI153" s="154">
        <f t="shared" si="8"/>
        <v>0</v>
      </c>
      <c r="BJ153" s="14" t="s">
        <v>86</v>
      </c>
      <c r="BK153" s="155">
        <f t="shared" si="9"/>
        <v>0</v>
      </c>
      <c r="BL153" s="14" t="s">
        <v>409</v>
      </c>
      <c r="BM153" s="153" t="s">
        <v>461</v>
      </c>
    </row>
    <row r="154" spans="1:65" s="2" customFormat="1" ht="14.45" customHeight="1">
      <c r="A154" s="29"/>
      <c r="B154" s="141"/>
      <c r="C154" s="142" t="s">
        <v>292</v>
      </c>
      <c r="D154" s="142" t="s">
        <v>136</v>
      </c>
      <c r="E154" s="143" t="s">
        <v>1097</v>
      </c>
      <c r="F154" s="144" t="s">
        <v>1098</v>
      </c>
      <c r="G154" s="145" t="s">
        <v>139</v>
      </c>
      <c r="H154" s="146">
        <v>1</v>
      </c>
      <c r="I154" s="147"/>
      <c r="J154" s="146">
        <f t="shared" si="0"/>
        <v>0</v>
      </c>
      <c r="K154" s="148"/>
      <c r="L154" s="30"/>
      <c r="M154" s="149" t="s">
        <v>1</v>
      </c>
      <c r="N154" s="150" t="s">
        <v>43</v>
      </c>
      <c r="O154" s="55"/>
      <c r="P154" s="151">
        <f t="shared" si="1"/>
        <v>0</v>
      </c>
      <c r="Q154" s="151">
        <v>0</v>
      </c>
      <c r="R154" s="151">
        <f t="shared" si="2"/>
        <v>0</v>
      </c>
      <c r="S154" s="151">
        <v>0</v>
      </c>
      <c r="T154" s="152">
        <f t="shared" si="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3" t="s">
        <v>409</v>
      </c>
      <c r="AT154" s="153" t="s">
        <v>136</v>
      </c>
      <c r="AU154" s="153" t="s">
        <v>77</v>
      </c>
      <c r="AY154" s="14" t="s">
        <v>134</v>
      </c>
      <c r="BE154" s="154">
        <f t="shared" si="4"/>
        <v>0</v>
      </c>
      <c r="BF154" s="154">
        <f t="shared" si="5"/>
        <v>0</v>
      </c>
      <c r="BG154" s="154">
        <f t="shared" si="6"/>
        <v>0</v>
      </c>
      <c r="BH154" s="154">
        <f t="shared" si="7"/>
        <v>0</v>
      </c>
      <c r="BI154" s="154">
        <f t="shared" si="8"/>
        <v>0</v>
      </c>
      <c r="BJ154" s="14" t="s">
        <v>86</v>
      </c>
      <c r="BK154" s="155">
        <f t="shared" si="9"/>
        <v>0</v>
      </c>
      <c r="BL154" s="14" t="s">
        <v>409</v>
      </c>
      <c r="BM154" s="153" t="s">
        <v>469</v>
      </c>
    </row>
    <row r="155" spans="1:65" s="2" customFormat="1" ht="14.45" customHeight="1">
      <c r="A155" s="29"/>
      <c r="B155" s="141"/>
      <c r="C155" s="142" t="s">
        <v>298</v>
      </c>
      <c r="D155" s="142" t="s">
        <v>136</v>
      </c>
      <c r="E155" s="143" t="s">
        <v>1099</v>
      </c>
      <c r="F155" s="144" t="s">
        <v>1100</v>
      </c>
      <c r="G155" s="145" t="s">
        <v>139</v>
      </c>
      <c r="H155" s="146">
        <v>1</v>
      </c>
      <c r="I155" s="147"/>
      <c r="J155" s="146">
        <f t="shared" si="0"/>
        <v>0</v>
      </c>
      <c r="K155" s="148"/>
      <c r="L155" s="30"/>
      <c r="M155" s="149" t="s">
        <v>1</v>
      </c>
      <c r="N155" s="150" t="s">
        <v>43</v>
      </c>
      <c r="O155" s="55"/>
      <c r="P155" s="151">
        <f t="shared" si="1"/>
        <v>0</v>
      </c>
      <c r="Q155" s="151">
        <v>0</v>
      </c>
      <c r="R155" s="151">
        <f t="shared" si="2"/>
        <v>0</v>
      </c>
      <c r="S155" s="151">
        <v>0</v>
      </c>
      <c r="T155" s="152">
        <f t="shared" si="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3" t="s">
        <v>409</v>
      </c>
      <c r="AT155" s="153" t="s">
        <v>136</v>
      </c>
      <c r="AU155" s="153" t="s">
        <v>77</v>
      </c>
      <c r="AY155" s="14" t="s">
        <v>134</v>
      </c>
      <c r="BE155" s="154">
        <f t="shared" si="4"/>
        <v>0</v>
      </c>
      <c r="BF155" s="154">
        <f t="shared" si="5"/>
        <v>0</v>
      </c>
      <c r="BG155" s="154">
        <f t="shared" si="6"/>
        <v>0</v>
      </c>
      <c r="BH155" s="154">
        <f t="shared" si="7"/>
        <v>0</v>
      </c>
      <c r="BI155" s="154">
        <f t="shared" si="8"/>
        <v>0</v>
      </c>
      <c r="BJ155" s="14" t="s">
        <v>86</v>
      </c>
      <c r="BK155" s="155">
        <f t="shared" si="9"/>
        <v>0</v>
      </c>
      <c r="BL155" s="14" t="s">
        <v>409</v>
      </c>
      <c r="BM155" s="153" t="s">
        <v>480</v>
      </c>
    </row>
    <row r="156" spans="1:65" s="2" customFormat="1" ht="14.45" customHeight="1">
      <c r="A156" s="29"/>
      <c r="B156" s="141"/>
      <c r="C156" s="142" t="s">
        <v>306</v>
      </c>
      <c r="D156" s="142" t="s">
        <v>136</v>
      </c>
      <c r="E156" s="143" t="s">
        <v>1101</v>
      </c>
      <c r="F156" s="144" t="s">
        <v>1102</v>
      </c>
      <c r="G156" s="145" t="s">
        <v>139</v>
      </c>
      <c r="H156" s="146">
        <v>16</v>
      </c>
      <c r="I156" s="147"/>
      <c r="J156" s="146">
        <f t="shared" si="0"/>
        <v>0</v>
      </c>
      <c r="K156" s="148"/>
      <c r="L156" s="30"/>
      <c r="M156" s="149" t="s">
        <v>1</v>
      </c>
      <c r="N156" s="150" t="s">
        <v>43</v>
      </c>
      <c r="O156" s="55"/>
      <c r="P156" s="151">
        <f t="shared" si="1"/>
        <v>0</v>
      </c>
      <c r="Q156" s="151">
        <v>0</v>
      </c>
      <c r="R156" s="151">
        <f t="shared" si="2"/>
        <v>0</v>
      </c>
      <c r="S156" s="151">
        <v>0</v>
      </c>
      <c r="T156" s="152">
        <f t="shared" si="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3" t="s">
        <v>409</v>
      </c>
      <c r="AT156" s="153" t="s">
        <v>136</v>
      </c>
      <c r="AU156" s="153" t="s">
        <v>77</v>
      </c>
      <c r="AY156" s="14" t="s">
        <v>134</v>
      </c>
      <c r="BE156" s="154">
        <f t="shared" si="4"/>
        <v>0</v>
      </c>
      <c r="BF156" s="154">
        <f t="shared" si="5"/>
        <v>0</v>
      </c>
      <c r="BG156" s="154">
        <f t="shared" si="6"/>
        <v>0</v>
      </c>
      <c r="BH156" s="154">
        <f t="shared" si="7"/>
        <v>0</v>
      </c>
      <c r="BI156" s="154">
        <f t="shared" si="8"/>
        <v>0</v>
      </c>
      <c r="BJ156" s="14" t="s">
        <v>86</v>
      </c>
      <c r="BK156" s="155">
        <f t="shared" si="9"/>
        <v>0</v>
      </c>
      <c r="BL156" s="14" t="s">
        <v>409</v>
      </c>
      <c r="BM156" s="153" t="s">
        <v>490</v>
      </c>
    </row>
    <row r="157" spans="1:65" s="2" customFormat="1" ht="14.45" customHeight="1">
      <c r="A157" s="29"/>
      <c r="B157" s="141"/>
      <c r="C157" s="142" t="s">
        <v>310</v>
      </c>
      <c r="D157" s="142" t="s">
        <v>136</v>
      </c>
      <c r="E157" s="143" t="s">
        <v>1103</v>
      </c>
      <c r="F157" s="144" t="s">
        <v>1104</v>
      </c>
      <c r="G157" s="145" t="s">
        <v>139</v>
      </c>
      <c r="H157" s="146">
        <v>8</v>
      </c>
      <c r="I157" s="147"/>
      <c r="J157" s="146">
        <f t="shared" si="0"/>
        <v>0</v>
      </c>
      <c r="K157" s="148"/>
      <c r="L157" s="30"/>
      <c r="M157" s="149" t="s">
        <v>1</v>
      </c>
      <c r="N157" s="150" t="s">
        <v>43</v>
      </c>
      <c r="O157" s="55"/>
      <c r="P157" s="151">
        <f t="shared" si="1"/>
        <v>0</v>
      </c>
      <c r="Q157" s="151">
        <v>0</v>
      </c>
      <c r="R157" s="151">
        <f t="shared" si="2"/>
        <v>0</v>
      </c>
      <c r="S157" s="151">
        <v>0</v>
      </c>
      <c r="T157" s="152">
        <f t="shared" si="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3" t="s">
        <v>409</v>
      </c>
      <c r="AT157" s="153" t="s">
        <v>136</v>
      </c>
      <c r="AU157" s="153" t="s">
        <v>77</v>
      </c>
      <c r="AY157" s="14" t="s">
        <v>134</v>
      </c>
      <c r="BE157" s="154">
        <f t="shared" si="4"/>
        <v>0</v>
      </c>
      <c r="BF157" s="154">
        <f t="shared" si="5"/>
        <v>0</v>
      </c>
      <c r="BG157" s="154">
        <f t="shared" si="6"/>
        <v>0</v>
      </c>
      <c r="BH157" s="154">
        <f t="shared" si="7"/>
        <v>0</v>
      </c>
      <c r="BI157" s="154">
        <f t="shared" si="8"/>
        <v>0</v>
      </c>
      <c r="BJ157" s="14" t="s">
        <v>86</v>
      </c>
      <c r="BK157" s="155">
        <f t="shared" si="9"/>
        <v>0</v>
      </c>
      <c r="BL157" s="14" t="s">
        <v>409</v>
      </c>
      <c r="BM157" s="153" t="s">
        <v>498</v>
      </c>
    </row>
    <row r="158" spans="1:65" s="2" customFormat="1" ht="14.45" customHeight="1">
      <c r="A158" s="29"/>
      <c r="B158" s="141"/>
      <c r="C158" s="142" t="s">
        <v>314</v>
      </c>
      <c r="D158" s="142" t="s">
        <v>136</v>
      </c>
      <c r="E158" s="143" t="s">
        <v>1105</v>
      </c>
      <c r="F158" s="144" t="s">
        <v>1050</v>
      </c>
      <c r="G158" s="145" t="s">
        <v>1051</v>
      </c>
      <c r="H158" s="146">
        <v>1</v>
      </c>
      <c r="I158" s="147"/>
      <c r="J158" s="146">
        <f t="shared" si="0"/>
        <v>0</v>
      </c>
      <c r="K158" s="148"/>
      <c r="L158" s="30"/>
      <c r="M158" s="149" t="s">
        <v>1</v>
      </c>
      <c r="N158" s="150" t="s">
        <v>43</v>
      </c>
      <c r="O158" s="55"/>
      <c r="P158" s="151">
        <f t="shared" si="1"/>
        <v>0</v>
      </c>
      <c r="Q158" s="151">
        <v>0</v>
      </c>
      <c r="R158" s="151">
        <f t="shared" si="2"/>
        <v>0</v>
      </c>
      <c r="S158" s="151">
        <v>0</v>
      </c>
      <c r="T158" s="152">
        <f t="shared" si="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3" t="s">
        <v>409</v>
      </c>
      <c r="AT158" s="153" t="s">
        <v>136</v>
      </c>
      <c r="AU158" s="153" t="s">
        <v>77</v>
      </c>
      <c r="AY158" s="14" t="s">
        <v>134</v>
      </c>
      <c r="BE158" s="154">
        <f t="shared" si="4"/>
        <v>0</v>
      </c>
      <c r="BF158" s="154">
        <f t="shared" si="5"/>
        <v>0</v>
      </c>
      <c r="BG158" s="154">
        <f t="shared" si="6"/>
        <v>0</v>
      </c>
      <c r="BH158" s="154">
        <f t="shared" si="7"/>
        <v>0</v>
      </c>
      <c r="BI158" s="154">
        <f t="shared" si="8"/>
        <v>0</v>
      </c>
      <c r="BJ158" s="14" t="s">
        <v>86</v>
      </c>
      <c r="BK158" s="155">
        <f t="shared" si="9"/>
        <v>0</v>
      </c>
      <c r="BL158" s="14" t="s">
        <v>409</v>
      </c>
      <c r="BM158" s="153" t="s">
        <v>761</v>
      </c>
    </row>
    <row r="159" spans="1:65" s="2" customFormat="1" ht="14.45" customHeight="1">
      <c r="A159" s="29"/>
      <c r="B159" s="141"/>
      <c r="C159" s="142" t="s">
        <v>321</v>
      </c>
      <c r="D159" s="142" t="s">
        <v>136</v>
      </c>
      <c r="E159" s="143" t="s">
        <v>1106</v>
      </c>
      <c r="F159" s="144" t="s">
        <v>1107</v>
      </c>
      <c r="G159" s="145" t="s">
        <v>1051</v>
      </c>
      <c r="H159" s="146">
        <v>1</v>
      </c>
      <c r="I159" s="147"/>
      <c r="J159" s="146">
        <f t="shared" si="0"/>
        <v>0</v>
      </c>
      <c r="K159" s="148"/>
      <c r="L159" s="30"/>
      <c r="M159" s="166" t="s">
        <v>1</v>
      </c>
      <c r="N159" s="167" t="s">
        <v>43</v>
      </c>
      <c r="O159" s="168"/>
      <c r="P159" s="169">
        <f t="shared" si="1"/>
        <v>0</v>
      </c>
      <c r="Q159" s="169">
        <v>0</v>
      </c>
      <c r="R159" s="169">
        <f t="shared" si="2"/>
        <v>0</v>
      </c>
      <c r="S159" s="169">
        <v>0</v>
      </c>
      <c r="T159" s="170">
        <f t="shared" si="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3" t="s">
        <v>409</v>
      </c>
      <c r="AT159" s="153" t="s">
        <v>136</v>
      </c>
      <c r="AU159" s="153" t="s">
        <v>77</v>
      </c>
      <c r="AY159" s="14" t="s">
        <v>134</v>
      </c>
      <c r="BE159" s="154">
        <f t="shared" si="4"/>
        <v>0</v>
      </c>
      <c r="BF159" s="154">
        <f t="shared" si="5"/>
        <v>0</v>
      </c>
      <c r="BG159" s="154">
        <f t="shared" si="6"/>
        <v>0</v>
      </c>
      <c r="BH159" s="154">
        <f t="shared" si="7"/>
        <v>0</v>
      </c>
      <c r="BI159" s="154">
        <f t="shared" si="8"/>
        <v>0</v>
      </c>
      <c r="BJ159" s="14" t="s">
        <v>86</v>
      </c>
      <c r="BK159" s="155">
        <f t="shared" si="9"/>
        <v>0</v>
      </c>
      <c r="BL159" s="14" t="s">
        <v>409</v>
      </c>
      <c r="BM159" s="153" t="s">
        <v>769</v>
      </c>
    </row>
    <row r="160" spans="1:65" s="2" customFormat="1" ht="6.95" customHeight="1">
      <c r="A160" s="29"/>
      <c r="B160" s="44"/>
      <c r="C160" s="45"/>
      <c r="D160" s="45"/>
      <c r="E160" s="45"/>
      <c r="F160" s="45"/>
      <c r="G160" s="45"/>
      <c r="H160" s="45"/>
      <c r="I160" s="45"/>
      <c r="J160" s="45"/>
      <c r="K160" s="45"/>
      <c r="L160" s="30"/>
      <c r="M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</row>
  </sheetData>
  <autoFilter ref="C115:K159" xr:uid="{00000000-0009-0000-0000-000004000000}"/>
  <mergeCells count="9">
    <mergeCell ref="E87:H87"/>
    <mergeCell ref="E106:H106"/>
    <mergeCell ref="E108:H10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10</vt:i4>
      </vt:variant>
    </vt:vector>
  </HeadingPairs>
  <TitlesOfParts>
    <vt:vector size="15" baseType="lpstr">
      <vt:lpstr>Rekapitulácia stavby</vt:lpstr>
      <vt:lpstr>1 - Stavebná časť</vt:lpstr>
      <vt:lpstr>2 - Zdravotechnika</vt:lpstr>
      <vt:lpstr>3 - Vykurovanie</vt:lpstr>
      <vt:lpstr>4 - Elektroinštalácia</vt:lpstr>
      <vt:lpstr>'1 - Stavebná časť'!Názvy_tlače</vt:lpstr>
      <vt:lpstr>'2 - Zdravotechnika'!Názvy_tlače</vt:lpstr>
      <vt:lpstr>'3 - Vykurovanie'!Názvy_tlače</vt:lpstr>
      <vt:lpstr>'4 - Elektroinštalácia'!Názvy_tlače</vt:lpstr>
      <vt:lpstr>'Rekapitulácia stavby'!Názvy_tlače</vt:lpstr>
      <vt:lpstr>'1 - Stavebná časť'!Oblasť_tlače</vt:lpstr>
      <vt:lpstr>'2 - Zdravotechnika'!Oblasť_tlače</vt:lpstr>
      <vt:lpstr>'3 - Vykurovanie'!Oblasť_tlače</vt:lpstr>
      <vt:lpstr>'4 - Elektroinštalácia'!Oblasť_tlače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Kytka</dc:creator>
  <cp:lastModifiedBy>Miloš Čerťaský</cp:lastModifiedBy>
  <dcterms:created xsi:type="dcterms:W3CDTF">2021-03-17T14:32:02Z</dcterms:created>
  <dcterms:modified xsi:type="dcterms:W3CDTF">2021-03-24T13:22:27Z</dcterms:modified>
</cp:coreProperties>
</file>