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MŠ Gránická - oprava střechy\"/>
    </mc:Choice>
  </mc:AlternateContent>
  <xr:revisionPtr revIDLastSave="0" documentId="8_{41CB680D-7D10-41AF-928F-1F2C2E975CD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2 2006_02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'02 2006_02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'02 2006_02 Pol'!$A$1:$X$293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1" i="1" l="1"/>
  <c r="I19" i="1" s="1"/>
  <c r="I60" i="1"/>
  <c r="I59" i="1"/>
  <c r="I58" i="1"/>
  <c r="I57" i="1"/>
  <c r="I56" i="1"/>
  <c r="I55" i="1"/>
  <c r="I54" i="1"/>
  <c r="I53" i="1"/>
  <c r="I52" i="1"/>
  <c r="I51" i="1"/>
  <c r="I50" i="1"/>
  <c r="G42" i="1"/>
  <c r="F42" i="1"/>
  <c r="G41" i="1"/>
  <c r="F41" i="1"/>
  <c r="G39" i="1"/>
  <c r="H39" i="1" s="1"/>
  <c r="I39" i="1" s="1"/>
  <c r="I43" i="1" s="1"/>
  <c r="F39" i="1"/>
  <c r="G292" i="12"/>
  <c r="BA273" i="12"/>
  <c r="BA270" i="12"/>
  <c r="BA212" i="12"/>
  <c r="BA27" i="12"/>
  <c r="Q8" i="12"/>
  <c r="G9" i="12"/>
  <c r="I9" i="12"/>
  <c r="I8" i="12" s="1"/>
  <c r="K9" i="12"/>
  <c r="K8" i="12" s="1"/>
  <c r="M9" i="12"/>
  <c r="O9" i="12"/>
  <c r="O8" i="12" s="1"/>
  <c r="Q9" i="12"/>
  <c r="V9" i="12"/>
  <c r="G14" i="12"/>
  <c r="I14" i="12"/>
  <c r="K14" i="12"/>
  <c r="M14" i="12"/>
  <c r="O14" i="12"/>
  <c r="Q14" i="12"/>
  <c r="V14" i="12"/>
  <c r="G19" i="12"/>
  <c r="I19" i="12"/>
  <c r="K19" i="12"/>
  <c r="M19" i="12"/>
  <c r="O19" i="12"/>
  <c r="Q19" i="12"/>
  <c r="V19" i="12"/>
  <c r="G22" i="12"/>
  <c r="G8" i="12" s="1"/>
  <c r="I22" i="12"/>
  <c r="K22" i="12"/>
  <c r="O22" i="12"/>
  <c r="Q22" i="12"/>
  <c r="V22" i="12"/>
  <c r="V8" i="12" s="1"/>
  <c r="G25" i="12"/>
  <c r="I25" i="12"/>
  <c r="V25" i="12"/>
  <c r="G26" i="12"/>
  <c r="M26" i="12" s="1"/>
  <c r="M25" i="12" s="1"/>
  <c r="I26" i="12"/>
  <c r="K26" i="12"/>
  <c r="K25" i="12" s="1"/>
  <c r="O26" i="12"/>
  <c r="O25" i="12" s="1"/>
  <c r="Q26" i="12"/>
  <c r="Q25" i="12" s="1"/>
  <c r="V26" i="12"/>
  <c r="G30" i="12"/>
  <c r="O30" i="12"/>
  <c r="Q30" i="12"/>
  <c r="V30" i="12"/>
  <c r="G31" i="12"/>
  <c r="I31" i="12"/>
  <c r="I30" i="12" s="1"/>
  <c r="K31" i="12"/>
  <c r="K30" i="12" s="1"/>
  <c r="M31" i="12"/>
  <c r="M30" i="12" s="1"/>
  <c r="O31" i="12"/>
  <c r="Q31" i="12"/>
  <c r="V31" i="12"/>
  <c r="G35" i="12"/>
  <c r="G34" i="12" s="1"/>
  <c r="I35" i="12"/>
  <c r="I34" i="12" s="1"/>
  <c r="K35" i="12"/>
  <c r="O35" i="12"/>
  <c r="Q35" i="12"/>
  <c r="Q34" i="12" s="1"/>
  <c r="V35" i="12"/>
  <c r="V34" i="12" s="1"/>
  <c r="G38" i="12"/>
  <c r="M38" i="12" s="1"/>
  <c r="I38" i="12"/>
  <c r="K38" i="12"/>
  <c r="O38" i="12"/>
  <c r="Q38" i="12"/>
  <c r="V38" i="12"/>
  <c r="G41" i="12"/>
  <c r="M41" i="12" s="1"/>
  <c r="I41" i="12"/>
  <c r="K41" i="12"/>
  <c r="O41" i="12"/>
  <c r="O34" i="12" s="1"/>
  <c r="Q41" i="12"/>
  <c r="V41" i="12"/>
  <c r="G44" i="12"/>
  <c r="I44" i="12"/>
  <c r="K44" i="12"/>
  <c r="M44" i="12"/>
  <c r="O44" i="12"/>
  <c r="Q44" i="12"/>
  <c r="V44" i="12"/>
  <c r="G47" i="12"/>
  <c r="I47" i="12"/>
  <c r="K47" i="12"/>
  <c r="M47" i="12"/>
  <c r="O47" i="12"/>
  <c r="Q47" i="12"/>
  <c r="V47" i="12"/>
  <c r="G50" i="12"/>
  <c r="I50" i="12"/>
  <c r="K50" i="12"/>
  <c r="M50" i="12"/>
  <c r="O50" i="12"/>
  <c r="Q50" i="12"/>
  <c r="V50" i="12"/>
  <c r="G53" i="12"/>
  <c r="M53" i="12" s="1"/>
  <c r="I53" i="12"/>
  <c r="K53" i="12"/>
  <c r="O53" i="12"/>
  <c r="Q53" i="12"/>
  <c r="V53" i="12"/>
  <c r="G56" i="12"/>
  <c r="M56" i="12" s="1"/>
  <c r="I56" i="12"/>
  <c r="K56" i="12"/>
  <c r="O56" i="12"/>
  <c r="Q56" i="12"/>
  <c r="V56" i="12"/>
  <c r="G59" i="12"/>
  <c r="M59" i="12" s="1"/>
  <c r="I59" i="12"/>
  <c r="K59" i="12"/>
  <c r="O59" i="12"/>
  <c r="Q59" i="12"/>
  <c r="V59" i="12"/>
  <c r="G62" i="12"/>
  <c r="I62" i="12"/>
  <c r="K62" i="12"/>
  <c r="M62" i="12"/>
  <c r="O62" i="12"/>
  <c r="Q62" i="12"/>
  <c r="V62" i="12"/>
  <c r="G65" i="12"/>
  <c r="I65" i="12"/>
  <c r="K65" i="12"/>
  <c r="M65" i="12"/>
  <c r="O65" i="12"/>
  <c r="Q65" i="12"/>
  <c r="V65" i="12"/>
  <c r="G68" i="12"/>
  <c r="I68" i="12"/>
  <c r="K68" i="12"/>
  <c r="M68" i="12"/>
  <c r="O68" i="12"/>
  <c r="Q68" i="12"/>
  <c r="V68" i="12"/>
  <c r="G71" i="12"/>
  <c r="M71" i="12" s="1"/>
  <c r="I71" i="12"/>
  <c r="K71" i="12"/>
  <c r="O71" i="12"/>
  <c r="Q71" i="12"/>
  <c r="V71" i="12"/>
  <c r="G75" i="12"/>
  <c r="M75" i="12" s="1"/>
  <c r="I75" i="12"/>
  <c r="K75" i="12"/>
  <c r="O75" i="12"/>
  <c r="Q75" i="12"/>
  <c r="V75" i="12"/>
  <c r="G78" i="12"/>
  <c r="M78" i="12" s="1"/>
  <c r="I78" i="12"/>
  <c r="K78" i="12"/>
  <c r="O78" i="12"/>
  <c r="Q78" i="12"/>
  <c r="V78" i="12"/>
  <c r="G81" i="12"/>
  <c r="I81" i="12"/>
  <c r="K81" i="12"/>
  <c r="M81" i="12"/>
  <c r="O81" i="12"/>
  <c r="Q81" i="12"/>
  <c r="V81" i="12"/>
  <c r="G85" i="12"/>
  <c r="I85" i="12"/>
  <c r="K85" i="12"/>
  <c r="M85" i="12"/>
  <c r="O85" i="12"/>
  <c r="Q85" i="12"/>
  <c r="V85" i="12"/>
  <c r="G92" i="12"/>
  <c r="I92" i="12"/>
  <c r="K92" i="12"/>
  <c r="K34" i="12" s="1"/>
  <c r="M92" i="12"/>
  <c r="O92" i="12"/>
  <c r="Q92" i="12"/>
  <c r="V92" i="12"/>
  <c r="G95" i="12"/>
  <c r="M95" i="12" s="1"/>
  <c r="I95" i="12"/>
  <c r="K95" i="12"/>
  <c r="O95" i="12"/>
  <c r="Q95" i="12"/>
  <c r="V95" i="12"/>
  <c r="G98" i="12"/>
  <c r="G99" i="12"/>
  <c r="M99" i="12" s="1"/>
  <c r="I99" i="12"/>
  <c r="K99" i="12"/>
  <c r="O99" i="12"/>
  <c r="O98" i="12" s="1"/>
  <c r="Q99" i="12"/>
  <c r="Q98" i="12" s="1"/>
  <c r="V99" i="12"/>
  <c r="G102" i="12"/>
  <c r="I102" i="12"/>
  <c r="K102" i="12"/>
  <c r="M102" i="12"/>
  <c r="O102" i="12"/>
  <c r="Q102" i="12"/>
  <c r="V102" i="12"/>
  <c r="G105" i="12"/>
  <c r="I105" i="12"/>
  <c r="K105" i="12"/>
  <c r="K98" i="12" s="1"/>
  <c r="M105" i="12"/>
  <c r="O105" i="12"/>
  <c r="Q105" i="12"/>
  <c r="V105" i="12"/>
  <c r="G108" i="12"/>
  <c r="I108" i="12"/>
  <c r="I98" i="12" s="1"/>
  <c r="K108" i="12"/>
  <c r="M108" i="12"/>
  <c r="O108" i="12"/>
  <c r="Q108" i="12"/>
  <c r="V108" i="12"/>
  <c r="G111" i="12"/>
  <c r="M111" i="12" s="1"/>
  <c r="I111" i="12"/>
  <c r="K111" i="12"/>
  <c r="O111" i="12"/>
  <c r="Q111" i="12"/>
  <c r="V111" i="12"/>
  <c r="G114" i="12"/>
  <c r="M114" i="12" s="1"/>
  <c r="I114" i="12"/>
  <c r="K114" i="12"/>
  <c r="O114" i="12"/>
  <c r="Q114" i="12"/>
  <c r="V114" i="12"/>
  <c r="V98" i="12" s="1"/>
  <c r="G118" i="12"/>
  <c r="M118" i="12" s="1"/>
  <c r="I118" i="12"/>
  <c r="K118" i="12"/>
  <c r="O118" i="12"/>
  <c r="Q118" i="12"/>
  <c r="V118" i="12"/>
  <c r="G121" i="12"/>
  <c r="I121" i="12"/>
  <c r="K121" i="12"/>
  <c r="M121" i="12"/>
  <c r="O121" i="12"/>
  <c r="Q121" i="12"/>
  <c r="V121" i="12"/>
  <c r="G124" i="12"/>
  <c r="I124" i="12"/>
  <c r="K124" i="12"/>
  <c r="M124" i="12"/>
  <c r="O124" i="12"/>
  <c r="Q124" i="12"/>
  <c r="V124" i="12"/>
  <c r="G127" i="12"/>
  <c r="I127" i="12"/>
  <c r="K127" i="12"/>
  <c r="M127" i="12"/>
  <c r="O127" i="12"/>
  <c r="Q127" i="12"/>
  <c r="V127" i="12"/>
  <c r="G130" i="12"/>
  <c r="M130" i="12" s="1"/>
  <c r="I130" i="12"/>
  <c r="K130" i="12"/>
  <c r="O130" i="12"/>
  <c r="Q130" i="12"/>
  <c r="V130" i="12"/>
  <c r="G133" i="12"/>
  <c r="M133" i="12" s="1"/>
  <c r="I133" i="12"/>
  <c r="K133" i="12"/>
  <c r="O133" i="12"/>
  <c r="Q133" i="12"/>
  <c r="V133" i="12"/>
  <c r="G136" i="12"/>
  <c r="M136" i="12" s="1"/>
  <c r="I136" i="12"/>
  <c r="K136" i="12"/>
  <c r="O136" i="12"/>
  <c r="Q136" i="12"/>
  <c r="V136" i="12"/>
  <c r="G139" i="12"/>
  <c r="I139" i="12"/>
  <c r="K139" i="12"/>
  <c r="M139" i="12"/>
  <c r="O139" i="12"/>
  <c r="Q139" i="12"/>
  <c r="V139" i="12"/>
  <c r="G143" i="12"/>
  <c r="I143" i="12"/>
  <c r="I142" i="12" s="1"/>
  <c r="K143" i="12"/>
  <c r="K142" i="12" s="1"/>
  <c r="M143" i="12"/>
  <c r="O143" i="12"/>
  <c r="Q143" i="12"/>
  <c r="Q142" i="12" s="1"/>
  <c r="V143" i="12"/>
  <c r="G146" i="12"/>
  <c r="G142" i="12" s="1"/>
  <c r="I146" i="12"/>
  <c r="K146" i="12"/>
  <c r="O146" i="12"/>
  <c r="Q146" i="12"/>
  <c r="V146" i="12"/>
  <c r="V142" i="12" s="1"/>
  <c r="G149" i="12"/>
  <c r="M149" i="12" s="1"/>
  <c r="I149" i="12"/>
  <c r="K149" i="12"/>
  <c r="O149" i="12"/>
  <c r="Q149" i="12"/>
  <c r="V149" i="12"/>
  <c r="G152" i="12"/>
  <c r="M152" i="12" s="1"/>
  <c r="I152" i="12"/>
  <c r="K152" i="12"/>
  <c r="O152" i="12"/>
  <c r="O142" i="12" s="1"/>
  <c r="Q152" i="12"/>
  <c r="V152" i="12"/>
  <c r="G155" i="12"/>
  <c r="I155" i="12"/>
  <c r="K155" i="12"/>
  <c r="M155" i="12"/>
  <c r="O155" i="12"/>
  <c r="Q155" i="12"/>
  <c r="V155" i="12"/>
  <c r="G159" i="12"/>
  <c r="I159" i="12"/>
  <c r="K159" i="12"/>
  <c r="M159" i="12"/>
  <c r="O159" i="12"/>
  <c r="Q159" i="12"/>
  <c r="V159" i="12"/>
  <c r="G162" i="12"/>
  <c r="I162" i="12"/>
  <c r="K162" i="12"/>
  <c r="M162" i="12"/>
  <c r="O162" i="12"/>
  <c r="Q162" i="12"/>
  <c r="V162" i="12"/>
  <c r="G165" i="12"/>
  <c r="M165" i="12" s="1"/>
  <c r="I165" i="12"/>
  <c r="K165" i="12"/>
  <c r="O165" i="12"/>
  <c r="Q165" i="12"/>
  <c r="V165" i="12"/>
  <c r="G168" i="12"/>
  <c r="M168" i="12" s="1"/>
  <c r="I168" i="12"/>
  <c r="K168" i="12"/>
  <c r="O168" i="12"/>
  <c r="Q168" i="12"/>
  <c r="V168" i="12"/>
  <c r="G171" i="12"/>
  <c r="M171" i="12" s="1"/>
  <c r="I171" i="12"/>
  <c r="K171" i="12"/>
  <c r="O171" i="12"/>
  <c r="Q171" i="12"/>
  <c r="V171" i="12"/>
  <c r="G174" i="12"/>
  <c r="I174" i="12"/>
  <c r="K174" i="12"/>
  <c r="M174" i="12"/>
  <c r="O174" i="12"/>
  <c r="Q174" i="12"/>
  <c r="V174" i="12"/>
  <c r="G178" i="12"/>
  <c r="I178" i="12"/>
  <c r="K178" i="12"/>
  <c r="M178" i="12"/>
  <c r="O178" i="12"/>
  <c r="Q178" i="12"/>
  <c r="V178" i="12"/>
  <c r="G181" i="12"/>
  <c r="I181" i="12"/>
  <c r="K181" i="12"/>
  <c r="M181" i="12"/>
  <c r="O181" i="12"/>
  <c r="Q181" i="12"/>
  <c r="V181" i="12"/>
  <c r="G184" i="12"/>
  <c r="M184" i="12" s="1"/>
  <c r="I184" i="12"/>
  <c r="K184" i="12"/>
  <c r="O184" i="12"/>
  <c r="Q184" i="12"/>
  <c r="V184" i="12"/>
  <c r="G187" i="12"/>
  <c r="M187" i="12" s="1"/>
  <c r="I187" i="12"/>
  <c r="K187" i="12"/>
  <c r="O187" i="12"/>
  <c r="Q187" i="12"/>
  <c r="V187" i="12"/>
  <c r="G190" i="12"/>
  <c r="M190" i="12" s="1"/>
  <c r="I190" i="12"/>
  <c r="K190" i="12"/>
  <c r="O190" i="12"/>
  <c r="Q190" i="12"/>
  <c r="V190" i="12"/>
  <c r="G193" i="12"/>
  <c r="I193" i="12"/>
  <c r="K193" i="12"/>
  <c r="M193" i="12"/>
  <c r="O193" i="12"/>
  <c r="Q193" i="12"/>
  <c r="V193" i="12"/>
  <c r="G196" i="12"/>
  <c r="I196" i="12"/>
  <c r="K196" i="12"/>
  <c r="M196" i="12"/>
  <c r="O196" i="12"/>
  <c r="Q196" i="12"/>
  <c r="V196" i="12"/>
  <c r="K199" i="12"/>
  <c r="G200" i="12"/>
  <c r="G199" i="12" s="1"/>
  <c r="I200" i="12"/>
  <c r="I199" i="12" s="1"/>
  <c r="K200" i="12"/>
  <c r="O200" i="12"/>
  <c r="O199" i="12" s="1"/>
  <c r="Q200" i="12"/>
  <c r="V200" i="12"/>
  <c r="V199" i="12" s="1"/>
  <c r="G203" i="12"/>
  <c r="M203" i="12" s="1"/>
  <c r="I203" i="12"/>
  <c r="K203" i="12"/>
  <c r="O203" i="12"/>
  <c r="Q203" i="12"/>
  <c r="Q199" i="12" s="1"/>
  <c r="V203" i="12"/>
  <c r="G206" i="12"/>
  <c r="M206" i="12" s="1"/>
  <c r="I206" i="12"/>
  <c r="K206" i="12"/>
  <c r="O206" i="12"/>
  <c r="Q206" i="12"/>
  <c r="V206" i="12"/>
  <c r="O209" i="12"/>
  <c r="Q209" i="12"/>
  <c r="G210" i="12"/>
  <c r="G209" i="12" s="1"/>
  <c r="I210" i="12"/>
  <c r="K210" i="12"/>
  <c r="K209" i="12" s="1"/>
  <c r="M210" i="12"/>
  <c r="O210" i="12"/>
  <c r="Q210" i="12"/>
  <c r="V210" i="12"/>
  <c r="V209" i="12" s="1"/>
  <c r="G215" i="12"/>
  <c r="I215" i="12"/>
  <c r="I209" i="12" s="1"/>
  <c r="K215" i="12"/>
  <c r="M215" i="12"/>
  <c r="O215" i="12"/>
  <c r="Q215" i="12"/>
  <c r="V215" i="12"/>
  <c r="G219" i="12"/>
  <c r="M219" i="12" s="1"/>
  <c r="I219" i="12"/>
  <c r="K219" i="12"/>
  <c r="O219" i="12"/>
  <c r="Q219" i="12"/>
  <c r="V219" i="12"/>
  <c r="G233" i="12"/>
  <c r="G234" i="12"/>
  <c r="M234" i="12" s="1"/>
  <c r="I234" i="12"/>
  <c r="K234" i="12"/>
  <c r="K233" i="12" s="1"/>
  <c r="O234" i="12"/>
  <c r="O233" i="12" s="1"/>
  <c r="Q234" i="12"/>
  <c r="Q233" i="12" s="1"/>
  <c r="V234" i="12"/>
  <c r="G237" i="12"/>
  <c r="I237" i="12"/>
  <c r="K237" i="12"/>
  <c r="M237" i="12"/>
  <c r="O237" i="12"/>
  <c r="Q237" i="12"/>
  <c r="V237" i="12"/>
  <c r="G240" i="12"/>
  <c r="I240" i="12"/>
  <c r="K240" i="12"/>
  <c r="M240" i="12"/>
  <c r="O240" i="12"/>
  <c r="Q240" i="12"/>
  <c r="V240" i="12"/>
  <c r="G243" i="12"/>
  <c r="I243" i="12"/>
  <c r="I233" i="12" s="1"/>
  <c r="K243" i="12"/>
  <c r="M243" i="12"/>
  <c r="O243" i="12"/>
  <c r="Q243" i="12"/>
  <c r="V243" i="12"/>
  <c r="G246" i="12"/>
  <c r="M246" i="12" s="1"/>
  <c r="I246" i="12"/>
  <c r="K246" i="12"/>
  <c r="O246" i="12"/>
  <c r="Q246" i="12"/>
  <c r="V246" i="12"/>
  <c r="G249" i="12"/>
  <c r="M249" i="12" s="1"/>
  <c r="I249" i="12"/>
  <c r="K249" i="12"/>
  <c r="O249" i="12"/>
  <c r="Q249" i="12"/>
  <c r="V249" i="12"/>
  <c r="V233" i="12" s="1"/>
  <c r="Q252" i="12"/>
  <c r="G253" i="12"/>
  <c r="I253" i="12"/>
  <c r="I252" i="12" s="1"/>
  <c r="K253" i="12"/>
  <c r="K252" i="12" s="1"/>
  <c r="M253" i="12"/>
  <c r="O253" i="12"/>
  <c r="O252" i="12" s="1"/>
  <c r="Q253" i="12"/>
  <c r="V253" i="12"/>
  <c r="G256" i="12"/>
  <c r="I256" i="12"/>
  <c r="K256" i="12"/>
  <c r="M256" i="12"/>
  <c r="O256" i="12"/>
  <c r="Q256" i="12"/>
  <c r="V256" i="12"/>
  <c r="G259" i="12"/>
  <c r="I259" i="12"/>
  <c r="K259" i="12"/>
  <c r="M259" i="12"/>
  <c r="O259" i="12"/>
  <c r="Q259" i="12"/>
  <c r="V259" i="12"/>
  <c r="G262" i="12"/>
  <c r="G252" i="12" s="1"/>
  <c r="I262" i="12"/>
  <c r="K262" i="12"/>
  <c r="O262" i="12"/>
  <c r="Q262" i="12"/>
  <c r="V262" i="12"/>
  <c r="V252" i="12" s="1"/>
  <c r="G265" i="12"/>
  <c r="M265" i="12" s="1"/>
  <c r="I265" i="12"/>
  <c r="K265" i="12"/>
  <c r="O265" i="12"/>
  <c r="Q265" i="12"/>
  <c r="V265" i="12"/>
  <c r="G269" i="12"/>
  <c r="I269" i="12"/>
  <c r="I268" i="12" s="1"/>
  <c r="K269" i="12"/>
  <c r="K268" i="12" s="1"/>
  <c r="M269" i="12"/>
  <c r="O269" i="12"/>
  <c r="O268" i="12" s="1"/>
  <c r="Q269" i="12"/>
  <c r="V269" i="12"/>
  <c r="G272" i="12"/>
  <c r="I272" i="12"/>
  <c r="K272" i="12"/>
  <c r="M272" i="12"/>
  <c r="O272" i="12"/>
  <c r="Q272" i="12"/>
  <c r="V272" i="12"/>
  <c r="G275" i="12"/>
  <c r="I275" i="12"/>
  <c r="K275" i="12"/>
  <c r="M275" i="12"/>
  <c r="O275" i="12"/>
  <c r="Q275" i="12"/>
  <c r="V275" i="12"/>
  <c r="G277" i="12"/>
  <c r="M277" i="12" s="1"/>
  <c r="I277" i="12"/>
  <c r="K277" i="12"/>
  <c r="O277" i="12"/>
  <c r="Q277" i="12"/>
  <c r="V277" i="12"/>
  <c r="G279" i="12"/>
  <c r="M279" i="12" s="1"/>
  <c r="I279" i="12"/>
  <c r="K279" i="12"/>
  <c r="O279" i="12"/>
  <c r="Q279" i="12"/>
  <c r="V279" i="12"/>
  <c r="V268" i="12" s="1"/>
  <c r="G281" i="12"/>
  <c r="M281" i="12" s="1"/>
  <c r="I281" i="12"/>
  <c r="K281" i="12"/>
  <c r="O281" i="12"/>
  <c r="Q281" i="12"/>
  <c r="Q268" i="12" s="1"/>
  <c r="V281" i="12"/>
  <c r="G283" i="12"/>
  <c r="I283" i="12"/>
  <c r="K283" i="12"/>
  <c r="M283" i="12"/>
  <c r="O283" i="12"/>
  <c r="Q283" i="12"/>
  <c r="V283" i="12"/>
  <c r="G285" i="12"/>
  <c r="I285" i="12"/>
  <c r="K285" i="12"/>
  <c r="M285" i="12"/>
  <c r="O285" i="12"/>
  <c r="Q285" i="12"/>
  <c r="V285" i="12"/>
  <c r="K288" i="12"/>
  <c r="G289" i="12"/>
  <c r="G288" i="12" s="1"/>
  <c r="I289" i="12"/>
  <c r="I288" i="12" s="1"/>
  <c r="K289" i="12"/>
  <c r="O289" i="12"/>
  <c r="O288" i="12" s="1"/>
  <c r="Q289" i="12"/>
  <c r="Q288" i="12" s="1"/>
  <c r="V289" i="12"/>
  <c r="V288" i="12" s="1"/>
  <c r="AE292" i="12"/>
  <c r="I20" i="1"/>
  <c r="I18" i="1"/>
  <c r="I17" i="1"/>
  <c r="I16" i="1"/>
  <c r="F43" i="1"/>
  <c r="H42" i="1"/>
  <c r="I42" i="1" s="1"/>
  <c r="H41" i="1"/>
  <c r="I41" i="1" s="1"/>
  <c r="H40" i="1"/>
  <c r="J28" i="1"/>
  <c r="J26" i="1"/>
  <c r="G38" i="1"/>
  <c r="F38" i="1"/>
  <c r="J23" i="1"/>
  <c r="J24" i="1"/>
  <c r="J25" i="1"/>
  <c r="J27" i="1"/>
  <c r="E24" i="1"/>
  <c r="E26" i="1"/>
  <c r="I62" i="1" l="1"/>
  <c r="J61" i="1" s="1"/>
  <c r="J57" i="1"/>
  <c r="G43" i="1"/>
  <c r="G25" i="1" s="1"/>
  <c r="A25" i="1" s="1"/>
  <c r="G23" i="1"/>
  <c r="M268" i="12"/>
  <c r="M98" i="12"/>
  <c r="M8" i="12"/>
  <c r="M233" i="12"/>
  <c r="M209" i="12"/>
  <c r="M289" i="12"/>
  <c r="M288" i="12" s="1"/>
  <c r="M262" i="12"/>
  <c r="M252" i="12" s="1"/>
  <c r="M200" i="12"/>
  <c r="M199" i="12" s="1"/>
  <c r="M146" i="12"/>
  <c r="M142" i="12" s="1"/>
  <c r="M35" i="12"/>
  <c r="M34" i="12" s="1"/>
  <c r="M22" i="12"/>
  <c r="AF292" i="12"/>
  <c r="G268" i="12"/>
  <c r="I21" i="1"/>
  <c r="H43" i="1"/>
  <c r="J41" i="1"/>
  <c r="J42" i="1"/>
  <c r="J39" i="1"/>
  <c r="J43" i="1" s="1"/>
  <c r="J58" i="1" l="1"/>
  <c r="J55" i="1"/>
  <c r="J50" i="1"/>
  <c r="J54" i="1"/>
  <c r="J52" i="1"/>
  <c r="J59" i="1"/>
  <c r="J51" i="1"/>
  <c r="J62" i="1" s="1"/>
  <c r="J56" i="1"/>
  <c r="J60" i="1"/>
  <c r="J53" i="1"/>
  <c r="G26" i="1"/>
  <c r="A26" i="1"/>
  <c r="G28" i="1"/>
  <c r="A23" i="1"/>
  <c r="G24" i="1" l="1"/>
  <c r="A27" i="1" s="1"/>
  <c r="A29" i="1" s="1"/>
  <c r="G29" i="1" s="1"/>
  <c r="G27" i="1" s="1"/>
  <c r="A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63FED454-D271-4241-96ED-7675474E2D7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7BC407F-22EE-4B90-BDEA-8FCB8E7347F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<sst xmlns="http://schemas.openxmlformats.org/spreadsheetml/2006/main" count="1166" uniqueCount="396">
  <si>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</si>
  <si>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</si>
  <si>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</si>
  <si>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</si>
  <si>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</si>
  <si>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</si>
  <si>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</si>
  <si>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</si>
  <si>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</si>
  <si>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</si>
  <si>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</si>
  <si>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</si>
  <si>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</si>
  <si>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</si>
  <si>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</si>
  <si>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</si>
  <si>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</si>
  <si>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</si>
  <si>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</si>
  <si>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</si>
  <si>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</si>
  <si>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</si>
  <si>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</si>
  <si>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</si>
  <si>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</si>
  <si>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</si>
  <si>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</si>
  <si>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</si>
  <si>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</si>
  <si>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</si>
  <si>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</si>
  <si>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</si>
  <si>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</si>
  <si>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</si>
  <si>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</si>
  <si>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</si>
  <si>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</si>
  <si>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</si>
  <si>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</si>
  <si>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</si>
  <si>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</si>
  <si>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</si>
  <si>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</si>
  <si>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2006_02</t>
  </si>
  <si>
    <t>MŠ Gránická-oprava střešního pláště, ETAPA 2</t>
  </si>
  <si>
    <t>02</t>
  </si>
  <si>
    <t xml:space="preserve">ETAPA 2 - oprava střešního pláště - PŘÍSTAVBY </t>
  </si>
  <si>
    <t>Objekt:</t>
  </si>
  <si>
    <t>Rozpočet:</t>
  </si>
  <si>
    <t>2020/06</t>
  </si>
  <si>
    <t>MŠ Gránická-oprava střešního pláště</t>
  </si>
  <si>
    <t>Město Znojmo</t>
  </si>
  <si>
    <t>Obroková 1/12</t>
  </si>
  <si>
    <t>Znojmo</t>
  </si>
  <si>
    <t>66902</t>
  </si>
  <si>
    <t>00293881</t>
  </si>
  <si>
    <t>CZ00293881</t>
  </si>
  <si>
    <t>16.2.2021</t>
  </si>
  <si>
    <t>Stavba</t>
  </si>
  <si>
    <t>Stavební objekt</t>
  </si>
  <si>
    <t>Celkem za stavbu</t>
  </si>
  <si>
    <t>CZK</t>
  </si>
  <si>
    <t>Rekapitulace dílů</t>
  </si>
  <si>
    <t>Typ dílu</t>
  </si>
  <si>
    <t>94</t>
  </si>
  <si>
    <t>Lešení a stavební výtahy</t>
  </si>
  <si>
    <t>96</t>
  </si>
  <si>
    <t>Bourání konstrukcí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</si>
  <si>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</si>
  <si>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</si>
  <si>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</si>
  <si>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</si>
  <si>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</si>
  <si>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</si>
  <si>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</si>
  <si>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</si>
  <si>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</si>
  <si>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</si>
  <si>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</si>
  <si>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</si>
  <si>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</si>
  <si>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</si>
  <si>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</si>
  <si>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</si>
  <si>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</si>
  <si>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</si>
  <si>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</si>
  <si>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</si>
  <si>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</si>
  <si>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</si>
  <si>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</si>
  <si>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</si>
  <si>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</si>
  <si>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</si>
  <si>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</si>
  <si>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</si>
  <si>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</si>
  <si>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</si>
  <si>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</si>
  <si>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</si>
  <si>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</si>
  <si>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</si>
  <si>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</si>
  <si>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</si>
  <si>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</si>
  <si>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</si>
  <si>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</si>
  <si>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</si>
  <si>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</si>
  <si>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</si>
  <si>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</si>
  <si>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</si>
  <si>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</si>
  <si>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</si>
  <si>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</si>
  <si>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</si>
  <si>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</si>
  <si>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941941031R00</t>
  </si>
  <si>
    <t>Montáž lešení lehkého pracovního řadového s podlahami šířky od 0,80 do 1,00 m, výšky do 10 m</t>
  </si>
  <si>
    <t>m2</t>
  </si>
  <si>
    <t>800-3</t>
  </si>
  <si>
    <t>RTS 21/ I</t>
  </si>
  <si>
    <t>Práce</t>
  </si>
  <si>
    <t>POL1_</t>
  </si>
  <si>
    <t>včetně kotvení</t>
  </si>
  <si>
    <t>SPI</t>
  </si>
  <si>
    <t>8*(15+7)</t>
  </si>
  <si>
    <t>VV</t>
  </si>
  <si>
    <t>5*(7,5+4)</t>
  </si>
  <si>
    <t>SPU</t>
  </si>
  <si>
    <t>941941191RT4</t>
  </si>
  <si>
    <t>Montáž lešení lehkého pracovního řadového s podlahami příplatek za každý další i započatý měsíc použití lešení_x000D_
 šířky šířky od 0,80 do 1,00 m a výšky do 10 m</t>
  </si>
  <si>
    <t>941941831R00</t>
  </si>
  <si>
    <t>Demontáž lešení lehkého řadového s podlahami šířky od 0,8 do 1 m, výšky do 10 m</t>
  </si>
  <si>
    <t>Odkaz na mn. položky pořadí 1 : 233,50000</t>
  </si>
  <si>
    <t>941955004R00</t>
  </si>
  <si>
    <t>Lešení lehké pracovní pomocné pomocné, o výšce lešeňové podlahy přes 2,5 do 3,5 m</t>
  </si>
  <si>
    <t>1,5*(4,5+5,1+3)</t>
  </si>
  <si>
    <t>962032631R00</t>
  </si>
  <si>
    <t>Bourání zdiva nadzákladového komínového z jakýchkoliv cihel pálených, šamotových nebo vápenopískových nad střechou, na maltu vápenou nebo vápenocementovou</t>
  </si>
  <si>
    <t>m3</t>
  </si>
  <si>
    <t>801-3</t>
  </si>
  <si>
    <t>nebo vybourání otvorů průřezové plochy přes 4 m2 ve zdivu nadzákladovém, včetně pomocného lešení o výšce podlahy do 1900 mm a pro zatížení do 1,5 kPa  (150 kg/m2)</t>
  </si>
  <si>
    <t>KOMÍN 02 : 0,8*0,45*2,5</t>
  </si>
  <si>
    <t>999281108R00</t>
  </si>
  <si>
    <t xml:space="preserve">Přesun hmot pro opravy a údržbu objektů pro opravy a údržbu dosavadních objektů včetně vnějších plášťů_x000D_
 výšky do 12 m,  </t>
  </si>
  <si>
    <t>t</t>
  </si>
  <si>
    <t>801-4</t>
  </si>
  <si>
    <t>Přesun hmot</t>
  </si>
  <si>
    <t>POL7_</t>
  </si>
  <si>
    <t>oborů 801, 803, 811 a 812</t>
  </si>
  <si>
    <t>762088113R00</t>
  </si>
  <si>
    <t>Zvláštní výkony zakrývání rozpracovaných tesařských konstrukcí těžkou plachtou na ochranu před srážkovou vodou, včetně odstranění 12 x 15 m</t>
  </si>
  <si>
    <t>kus</t>
  </si>
  <si>
    <t>800-762</t>
  </si>
  <si>
    <t>2</t>
  </si>
  <si>
    <t>762331931R00</t>
  </si>
  <si>
    <t>Vázané konstrukce krovů vyřezání střešní vazby_x000D_
 průřezové plochy řeziva přes 224 do 288 cm2, délky vyřezané části krovu do 3 m</t>
  </si>
  <si>
    <t>m</t>
  </si>
  <si>
    <t>pozednice - předpoklad : 5</t>
  </si>
  <si>
    <t>762332931RV1</t>
  </si>
  <si>
    <t>Vázané konstrukce krovů doplnění části střešní vazby z hranolků, hranolů včetně dodávky řeziva_x000D_
 průřezové plochy do 120 cm2, bez dodávky řeziva</t>
  </si>
  <si>
    <t>příložky krokví 50/100- srovnání, S2 : 108/0,9</t>
  </si>
  <si>
    <t>762332933RV1</t>
  </si>
  <si>
    <t>Vázané konstrukce krovů doplnění části střešní vazby z hranolků, hranolů včetně dodávky řeziva_x000D_
 průřezové plochy přes 224 do 288 cm2, bez dodávky řeziva</t>
  </si>
  <si>
    <t>762330911R00</t>
  </si>
  <si>
    <t>Vázané konstrukce krovů zvedání konstrukcí krovů_x000D_
 o hmotnosti do 12 t</t>
  </si>
  <si>
    <t>výměna části pozednic - předpoklad : 7</t>
  </si>
  <si>
    <t>762341620R00</t>
  </si>
  <si>
    <t xml:space="preserve">Montáž bednění okapových říms, krajnic, závětrných prken, a žaluzií ve spádu nebo rovnoběžně s okapem z palubek , pero - drážka,  </t>
  </si>
  <si>
    <t>S3 - římsa se straým bedněním : (0,5+0,2)*4,5</t>
  </si>
  <si>
    <t>762342202R00</t>
  </si>
  <si>
    <t xml:space="preserve">Montáž laťování střech o sklonu do 60° při vzdálenost latí do 220 mm,  </t>
  </si>
  <si>
    <t>108</t>
  </si>
  <si>
    <t>762342203R00</t>
  </si>
  <si>
    <t xml:space="preserve">Montáž laťování střech o sklonu do 60° při vzdálenost latí přes 220 do 360 mm,  </t>
  </si>
  <si>
    <t>S3 : 62</t>
  </si>
  <si>
    <t>762342204R00</t>
  </si>
  <si>
    <t>Montáž kontralatí přibitím, bez dodávky řeziva</t>
  </si>
  <si>
    <t>762342206R00</t>
  </si>
  <si>
    <t>Montáž kontralatí na vruty, s dodávkou těsnicí pásky pod kontralatě, bez dodávky řeziva</t>
  </si>
  <si>
    <t>62</t>
  </si>
  <si>
    <t>762342811R00</t>
  </si>
  <si>
    <t>Demontáž bednění a laťování laťování střech o sklonu do 60 stupňů včetně všech nadstřešních konstrukcí rozteč latí do 22 cm</t>
  </si>
  <si>
    <t>108+62</t>
  </si>
  <si>
    <t>762343931RT2</t>
  </si>
  <si>
    <t>Bednění a laťování střech zabednění jednotlivých otvorů ve střeše včetně dodávky prken tl. 24 mm, plocha otvoru do 1 m2</t>
  </si>
  <si>
    <t>v místě odbour. komínu : 1*0,6</t>
  </si>
  <si>
    <t>762395000R00</t>
  </si>
  <si>
    <t>Spojovací a ochranné prostředky svory, prkna, hřebíky, pásová ocel, vruty, impregnace</t>
  </si>
  <si>
    <t>Odkaz na mn. položky pořadí 23 : 3,08851</t>
  </si>
  <si>
    <t>Odkaz na mn. položky pořadí 22 : 0,63580</t>
  </si>
  <si>
    <t>762841811R00</t>
  </si>
  <si>
    <t>Demontáž podbití stropů a střech do 60° z prken tl. do 35 mm bez omítky</t>
  </si>
  <si>
    <t>římsa střechy S3 : (0,5+0,2)*4,5</t>
  </si>
  <si>
    <t>900      RT3</t>
  </si>
  <si>
    <t>HZS, Práce v tarifní třídě 6 (např. tesař)</t>
  </si>
  <si>
    <t>h</t>
  </si>
  <si>
    <t>Prav.M</t>
  </si>
  <si>
    <t>HZS</t>
  </si>
  <si>
    <t>POL10_</t>
  </si>
  <si>
    <t>nezměřitelné práce - tesařské : 8</t>
  </si>
  <si>
    <t>60511070R</t>
  </si>
  <si>
    <t>řezivo SM; tl = 18 až 32 mm; l = 2 000 až 3 500 mm; jakost I; středové</t>
  </si>
  <si>
    <t>SPCM</t>
  </si>
  <si>
    <t>Specifikace</t>
  </si>
  <si>
    <t>POL3_</t>
  </si>
  <si>
    <t>příložky krokví 40/100- srovnání, S2 : 108/0,9*0,04*0,1*1,1</t>
  </si>
  <si>
    <t>pozednice - předpoklad, 14/14 : 5*0,14*0,14*1,1</t>
  </si>
  <si>
    <t>60517111R</t>
  </si>
  <si>
    <t>lať průřez 24 cm2</t>
  </si>
  <si>
    <t>latě S2 : 108/0,15*0,04*0,06*1,1</t>
  </si>
  <si>
    <t>S3 : 62/0,25*0,04*0,06*1,1</t>
  </si>
  <si>
    <t>kontralatě : 108/0,9*0,04*0,06*1,1</t>
  </si>
  <si>
    <t>62/0,9*0,04*0,06*1,1</t>
  </si>
  <si>
    <t>13*0,04*0,06*1,1</t>
  </si>
  <si>
    <t>61191741R</t>
  </si>
  <si>
    <t>palubka obkladová modřín; š = 80 mm; tl = 20,0 mm</t>
  </si>
  <si>
    <t>Odkaz na mn. položky pořadí 12 : 3,15000*1,1</t>
  </si>
  <si>
    <t>998762202R00</t>
  </si>
  <si>
    <t>Přesun hmot pro konstrukce tesařské v objektech výšky do 12 m</t>
  </si>
  <si>
    <t>50 m vodorovně</t>
  </si>
  <si>
    <t>764331230R00</t>
  </si>
  <si>
    <t>Lemování z pozinkovaného plechu výroba a montáž lemování zdí_x000D_
 na střechách s tvrdou krytinou včetně rohů a ukončení před požární zdí, rš 330 mm</t>
  </si>
  <si>
    <t>800-764</t>
  </si>
  <si>
    <t>3,25+8,45+3,3</t>
  </si>
  <si>
    <t>764352203R00</t>
  </si>
  <si>
    <t>Žlaby z pozinkovaného plechu výroba a montáž žlabů včetně háků, čel, rohů, rovných hrdel a dilatací_x000D_
 podokapních půlkulatých, rš 330 mm</t>
  </si>
  <si>
    <t>5,1+4,5+7,3+6,7+14,6</t>
  </si>
  <si>
    <t>764359211R00</t>
  </si>
  <si>
    <t>Žlaby z pozinkovaného plechu výroba a montáž doplňků žlabů - kotlík kónický_x000D_
 pro trouby do D 100 mm</t>
  </si>
  <si>
    <t>Odkaz na mn. položky pořadí 35 : 4,00000</t>
  </si>
  <si>
    <t>764391220R00</t>
  </si>
  <si>
    <t>Ostatní střešní prvky z pozinkovaného plechu výroba a montáž _x000D_
 závětrné lišty, rš 330 mm</t>
  </si>
  <si>
    <t>3+6,5</t>
  </si>
  <si>
    <t>764392251R00</t>
  </si>
  <si>
    <t>Ostatní střešní prvky z pozinkovaného plechu výroba a montáž _x000D_
 úžlabí s klínovým těsněním, rš 660 mm</t>
  </si>
  <si>
    <t>v místě změny sklonu střechy-rezerva : 8</t>
  </si>
  <si>
    <t>764816412R00</t>
  </si>
  <si>
    <t xml:space="preserve">Oplechování  okapnice, z lakovaného pozinkovaného plechu, rš 125 mm, dodávka a montáž </t>
  </si>
  <si>
    <t>včetně zhotovení rohů, spojů a dilatací</t>
  </si>
  <si>
    <t>ukončení střešní fólie : 5,1+4,5+7,3+6,7+14,6</t>
  </si>
  <si>
    <t>764331831R00</t>
  </si>
  <si>
    <t>Demontáž lemování zdí_x000D_
 na střechách s tvrdou krytinou, rš 250 a 330 mm, sklonu přes 30 do 45°</t>
  </si>
  <si>
    <t>764339811R00</t>
  </si>
  <si>
    <t>Demontáž lemování komínů, zděných ventilací a jiných střešních proniků_x000D_
 na vlnité krytině, v ploše, sklonu přes 30 do 45°</t>
  </si>
  <si>
    <t>0,8*1,2*2+0,45*0,5*2</t>
  </si>
  <si>
    <t>764352810R00</t>
  </si>
  <si>
    <t>Demontáž žlabů podokapních půlkruhových rovných, rš 330 mm, sklonu do 30°</t>
  </si>
  <si>
    <t>764359811R00</t>
  </si>
  <si>
    <t>Demontáž žlabů kotlíku kónického,  , sklonu přes 30 do 45°</t>
  </si>
  <si>
    <t>4</t>
  </si>
  <si>
    <t>764391821R00</t>
  </si>
  <si>
    <t>Demontáž ostatních prvků střešních závětrné lišty, rš 250 a 330 mm, sklonu přes 30 do 45°</t>
  </si>
  <si>
    <t>3</t>
  </si>
  <si>
    <t>764454901R00</t>
  </si>
  <si>
    <t>Oprava odpadních trub z pozinkovaného plechu kruhových o průměru 75 a 100 mm</t>
  </si>
  <si>
    <t>v místě napojení stáv. svodů na nový žlab : 1*4</t>
  </si>
  <si>
    <t>nezměřitelné práce - klempířské : 8</t>
  </si>
  <si>
    <t>998764202R00</t>
  </si>
  <si>
    <t>Přesun hmot pro konstrukce klempířské v objektech výšky do 12 m</t>
  </si>
  <si>
    <t>765311810R00</t>
  </si>
  <si>
    <t>Demontáž pálené krytiny z tašek bobrovek, na sucho, do suti</t>
  </si>
  <si>
    <t>800-765</t>
  </si>
  <si>
    <t>765312813R00</t>
  </si>
  <si>
    <t>Demontáž pálené krytiny z tašek drážkových, na sucho, k dalšímu použití</t>
  </si>
  <si>
    <t>765311521RU1</t>
  </si>
  <si>
    <t>Krytina pálená střech složitých z bobrovek, šupinové kladení, uložení na sucho, povrchová úprava režná, kulatý řez tašek</t>
  </si>
  <si>
    <t>S2 : 108</t>
  </si>
  <si>
    <t>765311572R00</t>
  </si>
  <si>
    <t xml:space="preserve">Krytina pálená doplňky bobrovka, hák protisněhový,  </t>
  </si>
  <si>
    <t>S2, schéma B : 108*1,4</t>
  </si>
  <si>
    <t>765311583R00</t>
  </si>
  <si>
    <t xml:space="preserve">Krytina pálená doplňky bobrovka, přiřezání a uchycení tašek rovné,  </t>
  </si>
  <si>
    <t>nároží : 13*2</t>
  </si>
  <si>
    <t>u zdi : 3,4+3</t>
  </si>
  <si>
    <t>765311723R00</t>
  </si>
  <si>
    <t xml:space="preserve">Krytina pálená doplňky drážková i bobrovka, větrací pás okapní 500/10 cm plastový,  </t>
  </si>
  <si>
    <t>765311536R00</t>
  </si>
  <si>
    <t>Hřeben ke krytině z bobrovek, z hřebenáčů č. 4, s větracím pásem olovo/cín</t>
  </si>
  <si>
    <t>13</t>
  </si>
  <si>
    <t>765311546R00</t>
  </si>
  <si>
    <t>Nároží ke krytině z bobrovek, z hřebenáčů č. 4, s větracím pásem olovo/cín</t>
  </si>
  <si>
    <t>6,5*2</t>
  </si>
  <si>
    <t>765331815R00</t>
  </si>
  <si>
    <t>Krytina betonová Krytina betonová střech složitých drážkových, v barvě cihlově červené, červenohnědé, tmavohnědé, černé</t>
  </si>
  <si>
    <t>765331871R00</t>
  </si>
  <si>
    <t xml:space="preserve">Krytina betonová Doplňky pro zastřešení krytinou betonovou drážkovou, hák protisněhový,  </t>
  </si>
  <si>
    <t>scháma A : 62*1,3</t>
  </si>
  <si>
    <t>765331881R00</t>
  </si>
  <si>
    <t xml:space="preserve">Krytina betonová Doplňky pro zastřešení krytinou betonovou drážkovou, taška větrací,  </t>
  </si>
  <si>
    <t>1</t>
  </si>
  <si>
    <t>náhrada ubour. komína : 2</t>
  </si>
  <si>
    <t>765331887R00</t>
  </si>
  <si>
    <t xml:space="preserve">Krytina betonová Doplňky pro zastřešení krytinou betonovou drážkovou, pružná spojka odvětrání JS 125,  </t>
  </si>
  <si>
    <t>765339925R00</t>
  </si>
  <si>
    <t>Montáž zastřešení krytinou betonovou drážkovou, přiřezání a uchycení krytiny rovné</t>
  </si>
  <si>
    <t>6,5+2,7+3,5</t>
  </si>
  <si>
    <t>765799301R00</t>
  </si>
  <si>
    <t>Fólie parotěsné, difúzní a vodotěsné demontáž</t>
  </si>
  <si>
    <t>765901113R00</t>
  </si>
  <si>
    <t>Fólie parotěsné, difúzní a vodotěsné Fólie podstřešní difuzní na krokve, s integrovanými samolepicími okraji</t>
  </si>
  <si>
    <t>765901181R00</t>
  </si>
  <si>
    <t>Fólie podstřešní vodotěsné  šikmých střech na bednění, s intergrovanými samolepicími okraji včetně kotvení sponami a přelepení svislých spojů tmelem</t>
  </si>
  <si>
    <t>28350293R</t>
  </si>
  <si>
    <t>vsuvka větrací; 360x120x20 mm; zajištění větrání ve spodní vzduchové vrstvě tříplášťové střechy</t>
  </si>
  <si>
    <t>do každého pole krokví střechy S2 : 26</t>
  </si>
  <si>
    <t>998765202R00</t>
  </si>
  <si>
    <t>Přesun hmot pro krytiny tvrdé v objektech výšky do 12 m</t>
  </si>
  <si>
    <t>766427112R00</t>
  </si>
  <si>
    <t>Montáž obložení podhledů doplňkové konstrukce_x000D_
 podkladový rošt</t>
  </si>
  <si>
    <t>800-766</t>
  </si>
  <si>
    <t>S3 - římsa se straým bedněním : 4,5*4</t>
  </si>
  <si>
    <t>S3 - římsa se straým bedněním : 4,5*4*0,06*0,04*1,1</t>
  </si>
  <si>
    <t>998766201R00</t>
  </si>
  <si>
    <t>Přesun hmot pro konstrukce truhlářské v objektech výšky do 6 m</t>
  </si>
  <si>
    <t>783622950R00</t>
  </si>
  <si>
    <t>Údržba nátěrů truhlářských výrobků, syntetické dvojnásobné s 2x tmelením, žilkováním,lazurováním, předlakováním a 2x lakováním</t>
  </si>
  <si>
    <t>800-783</t>
  </si>
  <si>
    <t>na vzduchu schnoucí</t>
  </si>
  <si>
    <t>dveří vícevýplňových (profilovaných) a žaluziových nebo oken dvoudílných tříkřídlových a vícekřídlových a oken třídílných a vícedílných nebo vestavěného nábytku.</t>
  </si>
  <si>
    <t>stáv. římsa, S3 : (0,5+0,2)*5,08</t>
  </si>
  <si>
    <t>783726300R00</t>
  </si>
  <si>
    <t>Nátěry tesařských konstrukcí lazurovací lazurovací, 3x lak</t>
  </si>
  <si>
    <t>včetně montáže, dodávkya demontáže lešení.</t>
  </si>
  <si>
    <t>S3 - římsa se starým bedněním : (0,5+0,2)*4,5</t>
  </si>
  <si>
    <t>783782205R00</t>
  </si>
  <si>
    <t>Nátěry tesařských konstrukcí ochranné fungicidní+ biocidní (proti plísním, houbám a hmyzu), dvojnásobné</t>
  </si>
  <si>
    <t>protihnilobné, protiplísňové proti ohni a škůdcům</t>
  </si>
  <si>
    <t>původní střecha : 108+62</t>
  </si>
  <si>
    <t>bednění střechy S3 : 62*2</t>
  </si>
  <si>
    <t>příložky krokví 40/100- srovnání, S2 : 108/0,9*(0,04*2+0,1*2)</t>
  </si>
  <si>
    <t>pozednice - předpoklad, 14/14 : 5*0,14*4</t>
  </si>
  <si>
    <t>kontralatě : 108/0,9*(0,04*2+0,06*2)</t>
  </si>
  <si>
    <t>62/0,9*(0,04*2+0,06*2)</t>
  </si>
  <si>
    <t>13*(0,04*2+0,06*2)</t>
  </si>
  <si>
    <t>S3 - římsa se straým bedněním : 4,5*4*(0,06*2+0,04*2)</t>
  </si>
  <si>
    <t>S3 - římsa se straým bedněním : (0,5+0,2)*4,5*2</t>
  </si>
  <si>
    <t>784452911R00</t>
  </si>
  <si>
    <t>Oprava maleby z malířských směsí se začištěním v místnostech do 3,8 m, z malířských směsí tekutých, dvojnásobné bez pačokování, jednobarevné, s obroušením a oprášením</t>
  </si>
  <si>
    <t>800-784</t>
  </si>
  <si>
    <t>RTS 20/ I</t>
  </si>
  <si>
    <t>oprava maleb po zatačení : 300</t>
  </si>
  <si>
    <t>784496913R00</t>
  </si>
  <si>
    <t>Ostatní práce izolování skvrn (např. od kouře, sazí, nikotinu, rzi, vody) dvojnásobné, v místnostech do 3,8 m</t>
  </si>
  <si>
    <t>50</t>
  </si>
  <si>
    <t>784498931R00</t>
  </si>
  <si>
    <t>Ostatní práce tmelení trhlin v omítce š. do 4 mm akryl. tmelem , v místnostech do 3,8 m</t>
  </si>
  <si>
    <t>784011111R00</t>
  </si>
  <si>
    <t xml:space="preserve">Ostatní práce oprášení/ometení podkladu,  ,   </t>
  </si>
  <si>
    <t>784011221RT2</t>
  </si>
  <si>
    <t>Ostatní práce zakrytí předmětů,  , včetně dodávky fólie tl. 0,04 mm</t>
  </si>
  <si>
    <t>200</t>
  </si>
  <si>
    <t>784011222RT2</t>
  </si>
  <si>
    <t>Ostatní práce zakrytí podlah,  , včetně papírové lepenky</t>
  </si>
  <si>
    <t>210220101RT1</t>
  </si>
  <si>
    <t>Montáž svodového vodiče  , a podpěr, včetně drátu FeZn 8 mm a podpěr pro plechové střechy PV 23</t>
  </si>
  <si>
    <t>13+5</t>
  </si>
  <si>
    <t>210220201R00</t>
  </si>
  <si>
    <t xml:space="preserve">Montáž jímací tyče na střešní hřeben  , do 3 m délky tyče,  </t>
  </si>
  <si>
    <t>210220301RT2</t>
  </si>
  <si>
    <t>Montáž svorky hromosvodové včetně dodávky svorky spojovací (SS)</t>
  </si>
  <si>
    <t>650811112R00</t>
  </si>
  <si>
    <t>Demontáž vodiče svodového do D 10 mm vč. podpěr</t>
  </si>
  <si>
    <t>650811151R00</t>
  </si>
  <si>
    <t>Demontáž jímací tyče na hřebenu střechy</t>
  </si>
  <si>
    <t>979012112R00</t>
  </si>
  <si>
    <t xml:space="preserve">Svislá doprava suti a vybouraných hmot svislá doprava suti na výšku do 3,5 m,  </t>
  </si>
  <si>
    <t>821-1</t>
  </si>
  <si>
    <t>Přesun suti</t>
  </si>
  <si>
    <t>POL8_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</si>
  <si>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</si>
  <si>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>979012119R00</t>
  </si>
  <si>
    <t>Svislá doprava suti a vybouraných hmot svislá doprava suti na výšku do 3,5 m, příplatek za každých dalších i započatých 3,5 m výšky přes 3,5 m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</si>
  <si>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</si>
  <si>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</si>
  <si>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</si>
  <si>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</si>
  <si>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</si>
  <si>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</si>
  <si>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</si>
  <si>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</si>
  <si>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979990001R00</t>
  </si>
  <si>
    <t>Poplatek za skládku stavební suti, skupina 17 09 04 z Katalogu odpadů</t>
  </si>
  <si>
    <t>979093111R00</t>
  </si>
  <si>
    <t>Uložení suti na skládku bez zhutnění</t>
  </si>
  <si>
    <t>800-6</t>
  </si>
  <si>
    <t>s hrubým urovnáním,</t>
  </si>
  <si>
    <t>005121 R</t>
  </si>
  <si>
    <t>Zařízení staveniště</t>
  </si>
  <si>
    <t>Soubor</t>
  </si>
  <si>
    <t>Indiv</t>
  </si>
  <si>
    <t>VRN</t>
  </si>
  <si>
    <t>POL99_2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</si>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</sst>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0" fontId="18" fillId="0" borderId="0" xfId="0" applyNumberFormat="1" applyFont="1" applyAlignment="1">
      <alignment wrapText="1"/>
    </xf>
    <xf numFmtId="0" fontId="16" fillId="0" borderId="0" xfId="0" applyNumberFormat="1" applyFont="1" applyBorder="1" applyAlignment="1">
      <alignment vertical="top" wrapText="1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DSBpCx4lMlQOtouSUYIwQdzFhLC/JdIjLRtqiC0Eyep6gLSxkmQnjUtDi0F1bUC+wECoghBoVPKphSOkF8PiAA==" saltValue="3ROWwPC7jJez6SyeB7N0j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5"/>
  <sheetViews>
    <sheetView showGridLines="0" topLeftCell="B44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802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SUMIF(F50:F61,A16,I50:I61)+SUMIF(F50:F61,"PSU",I50:I61)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SUMIF(F50:F61,A17,I50:I61)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SUMIF(F50:F61,A18,I50:I61)</f>
        <v>0</v>
      </c>
      <c r="J18" s="85"/>
    </row>
    <row r="19" spans="1:10" ht="23.25" customHeight="1" x14ac:dyDescent="0.2">
      <c r="A19" s="198" t="s">
        <v>87</v>
      </c>
      <c r="B19" s="38" t="s">
        <v>27</v>
      </c>
      <c r="C19" s="62"/>
      <c r="D19" s="63"/>
      <c r="E19" s="83"/>
      <c r="F19" s="84"/>
      <c r="G19" s="83"/>
      <c r="H19" s="84"/>
      <c r="I19" s="83">
        <f>SUMIF(F50:F61,A19,I50:I61)</f>
        <v>0</v>
      </c>
      <c r="J19" s="85"/>
    </row>
    <row r="20" spans="1:10" ht="23.25" customHeight="1" x14ac:dyDescent="0.2">
      <c r="A20" s="198" t="s">
        <v>88</v>
      </c>
      <c r="B20" s="38" t="s">
        <v>28</v>
      </c>
      <c r="C20" s="62"/>
      <c r="D20" s="63"/>
      <c r="E20" s="83"/>
      <c r="F20" s="84"/>
      <c r="G20" s="83"/>
      <c r="H20" s="84"/>
      <c r="I20" s="83">
        <f>SUMIF(F50:F61,A20,I50:I61)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8" t="s">
        <v>23</v>
      </c>
      <c r="C28" s="169"/>
      <c r="D28" s="169"/>
      <c r="E28" s="170"/>
      <c r="F28" s="171"/>
      <c r="G28" s="172">
        <f>ZakladDPHSniVypocet+ZakladDPHZaklVypocet</f>
        <v>0</v>
      </c>
      <c r="H28" s="172"/>
      <c r="I28" s="172"/>
      <c r="J28" s="173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8" t="s">
        <v>35</v>
      </c>
      <c r="C29" s="174"/>
      <c r="D29" s="174"/>
      <c r="E29" s="174"/>
      <c r="F29" s="175"/>
      <c r="G29" s="176">
        <f>IF(A29&gt;50, ROUNDUP(A27, 0), ROUNDDOWN(A27, 0))</f>
        <v>0</v>
      </c>
      <c r="H29" s="176"/>
      <c r="I29" s="176"/>
      <c r="J29" s="177" t="s">
        <v>61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 t="s">
        <v>57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40" t="s">
        <v>16</v>
      </c>
      <c r="C37" s="141"/>
      <c r="D37" s="141"/>
      <c r="E37" s="141"/>
      <c r="F37" s="142"/>
      <c r="G37" s="142"/>
      <c r="H37" s="142"/>
      <c r="I37" s="142"/>
      <c r="J37" s="143"/>
    </row>
    <row r="38" spans="1:10" ht="25.5" hidden="1" customHeight="1" x14ac:dyDescent="0.2">
      <c r="A38" s="139" t="s">
        <v>37</v>
      </c>
      <c r="B38" s="144" t="s">
        <v>17</v>
      </c>
      <c r="C38" s="145" t="s">
        <v>5</v>
      </c>
      <c r="D38" s="145"/>
      <c r="E38" s="145"/>
      <c r="F38" s="146" t="str">
        <f>B23</f>
        <v>Základ pro sníženou DPH</v>
      </c>
      <c r="G38" s="146" t="str">
        <f>B25</f>
        <v>Základ pro základní DPH</v>
      </c>
      <c r="H38" s="147" t="s">
        <v>18</v>
      </c>
      <c r="I38" s="147" t="s">
        <v>1</v>
      </c>
      <c r="J38" s="148" t="s">
        <v>0</v>
      </c>
    </row>
    <row r="39" spans="1:10" ht="25.5" hidden="1" customHeight="1" x14ac:dyDescent="0.2">
      <c r="A39" s="139">
        <v>1</v>
      </c>
      <c r="B39" s="149" t="s">
        <v>58</v>
      </c>
      <c r="C39" s="150"/>
      <c r="D39" s="150"/>
      <c r="E39" s="150"/>
      <c r="F39" s="151">
        <f>'02 2006_02 Pol'!AE292</f>
        <v>0</v>
      </c>
      <c r="G39" s="152">
        <f>'02 2006_02 Pol'!AF292</f>
        <v>0</v>
      </c>
      <c r="H39" s="153">
        <f>(F39*SazbaDPH1/100)+(G39*SazbaDPH2/100)</f>
        <v>0</v>
      </c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 x14ac:dyDescent="0.2">
      <c r="A40" s="139">
        <v>2</v>
      </c>
      <c r="B40" s="155"/>
      <c r="C40" s="156" t="s">
        <v>59</v>
      </c>
      <c r="D40" s="156"/>
      <c r="E40" s="156"/>
      <c r="F40" s="157"/>
      <c r="G40" s="158"/>
      <c r="H40" s="158">
        <f>(F40*SazbaDPH1/100)+(G40*SazbaDPH2/100)</f>
        <v>0</v>
      </c>
      <c r="I40" s="158"/>
      <c r="J40" s="159"/>
    </row>
    <row r="41" spans="1:10" ht="25.5" hidden="1" customHeight="1" x14ac:dyDescent="0.2">
      <c r="A41" s="139">
        <v>2</v>
      </c>
      <c r="B41" s="155" t="s">
        <v>45</v>
      </c>
      <c r="C41" s="156" t="s">
        <v>46</v>
      </c>
      <c r="D41" s="156"/>
      <c r="E41" s="156"/>
      <c r="F41" s="157">
        <f>'02 2006_02 Pol'!AE292</f>
        <v>0</v>
      </c>
      <c r="G41" s="158">
        <f>'02 2006_02 Pol'!AF292</f>
        <v>0</v>
      </c>
      <c r="H41" s="158">
        <f>(F41*SazbaDPH1/100)+(G41*SazbaDPH2/100)</f>
        <v>0</v>
      </c>
      <c r="I41" s="158">
        <f>F41+G41+H41</f>
        <v>0</v>
      </c>
      <c r="J41" s="159" t="str">
        <f>IF(CenaCelkemVypocet=0,"",I41/CenaCelkemVypocet*100)</f>
        <v/>
      </c>
    </row>
    <row r="42" spans="1:10" ht="25.5" hidden="1" customHeight="1" x14ac:dyDescent="0.2">
      <c r="A42" s="139">
        <v>3</v>
      </c>
      <c r="B42" s="160" t="s">
        <v>43</v>
      </c>
      <c r="C42" s="150" t="s">
        <v>44</v>
      </c>
      <c r="D42" s="150"/>
      <c r="E42" s="150"/>
      <c r="F42" s="161">
        <f>'02 2006_02 Pol'!AE292</f>
        <v>0</v>
      </c>
      <c r="G42" s="153">
        <f>'02 2006_02 Pol'!AF292</f>
        <v>0</v>
      </c>
      <c r="H42" s="153">
        <f>(F42*SazbaDPH1/100)+(G42*SazbaDPH2/100)</f>
        <v>0</v>
      </c>
      <c r="I42" s="153">
        <f>F42+G42+H42</f>
        <v>0</v>
      </c>
      <c r="J42" s="154" t="str">
        <f>IF(CenaCelkemVypocet=0,"",I42/CenaCelkemVypocet*100)</f>
        <v/>
      </c>
    </row>
    <row r="43" spans="1:10" ht="25.5" hidden="1" customHeight="1" x14ac:dyDescent="0.2">
      <c r="A43" s="139"/>
      <c r="B43" s="162" t="s">
        <v>60</v>
      </c>
      <c r="C43" s="163"/>
      <c r="D43" s="163"/>
      <c r="E43" s="164"/>
      <c r="F43" s="165">
        <f>SUMIF(A39:A42,"=1",F39:F42)</f>
        <v>0</v>
      </c>
      <c r="G43" s="166">
        <f>SUMIF(A39:A42,"=1",G39:G42)</f>
        <v>0</v>
      </c>
      <c r="H43" s="166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7" spans="1:10" ht="15.75" x14ac:dyDescent="0.25">
      <c r="B47" s="178" t="s">
        <v>62</v>
      </c>
    </row>
    <row r="49" spans="1:10" ht="25.5" customHeight="1" x14ac:dyDescent="0.2">
      <c r="A49" s="180"/>
      <c r="B49" s="183" t="s">
        <v>17</v>
      </c>
      <c r="C49" s="183" t="s">
        <v>5</v>
      </c>
      <c r="D49" s="184"/>
      <c r="E49" s="184"/>
      <c r="F49" s="185" t="s">
        <v>63</v>
      </c>
      <c r="G49" s="185"/>
      <c r="H49" s="185"/>
      <c r="I49" s="185" t="s">
        <v>29</v>
      </c>
      <c r="J49" s="185" t="s">
        <v>0</v>
      </c>
    </row>
    <row r="50" spans="1:10" ht="36.75" customHeight="1" x14ac:dyDescent="0.2">
      <c r="A50" s="181"/>
      <c r="B50" s="186" t="s">
        <v>64</v>
      </c>
      <c r="C50" s="187" t="s">
        <v>65</v>
      </c>
      <c r="D50" s="188"/>
      <c r="E50" s="188"/>
      <c r="F50" s="194" t="s">
        <v>24</v>
      </c>
      <c r="G50" s="195"/>
      <c r="H50" s="195"/>
      <c r="I50" s="195">
        <f>'02 2006_02 Pol'!G8</f>
        <v>0</v>
      </c>
      <c r="J50" s="192" t="str">
        <f>IF(I62=0,"",I50/I62*100)</f>
        <v/>
      </c>
    </row>
    <row r="51" spans="1:10" ht="36.75" customHeight="1" x14ac:dyDescent="0.2">
      <c r="A51" s="181"/>
      <c r="B51" s="186" t="s">
        <v>66</v>
      </c>
      <c r="C51" s="187" t="s">
        <v>67</v>
      </c>
      <c r="D51" s="188"/>
      <c r="E51" s="188"/>
      <c r="F51" s="194" t="s">
        <v>24</v>
      </c>
      <c r="G51" s="195"/>
      <c r="H51" s="195"/>
      <c r="I51" s="195">
        <f>'02 2006_02 Pol'!G25</f>
        <v>0</v>
      </c>
      <c r="J51" s="192" t="str">
        <f>IF(I62=0,"",I51/I62*100)</f>
        <v/>
      </c>
    </row>
    <row r="52" spans="1:10" ht="36.75" customHeight="1" x14ac:dyDescent="0.2">
      <c r="A52" s="181"/>
      <c r="B52" s="186" t="s">
        <v>68</v>
      </c>
      <c r="C52" s="187" t="s">
        <v>69</v>
      </c>
      <c r="D52" s="188"/>
      <c r="E52" s="188"/>
      <c r="F52" s="194" t="s">
        <v>24</v>
      </c>
      <c r="G52" s="195"/>
      <c r="H52" s="195"/>
      <c r="I52" s="195">
        <f>'02 2006_02 Pol'!G30</f>
        <v>0</v>
      </c>
      <c r="J52" s="192" t="str">
        <f>IF(I62=0,"",I52/I62*100)</f>
        <v/>
      </c>
    </row>
    <row r="53" spans="1:10" ht="36.75" customHeight="1" x14ac:dyDescent="0.2">
      <c r="A53" s="181"/>
      <c r="B53" s="186" t="s">
        <v>70</v>
      </c>
      <c r="C53" s="187" t="s">
        <v>71</v>
      </c>
      <c r="D53" s="188"/>
      <c r="E53" s="188"/>
      <c r="F53" s="194" t="s">
        <v>25</v>
      </c>
      <c r="G53" s="195"/>
      <c r="H53" s="195"/>
      <c r="I53" s="195">
        <f>'02 2006_02 Pol'!G34</f>
        <v>0</v>
      </c>
      <c r="J53" s="192" t="str">
        <f>IF(I62=0,"",I53/I62*100)</f>
        <v/>
      </c>
    </row>
    <row r="54" spans="1:10" ht="36.75" customHeight="1" x14ac:dyDescent="0.2">
      <c r="A54" s="181"/>
      <c r="B54" s="186" t="s">
        <v>72</v>
      </c>
      <c r="C54" s="187" t="s">
        <v>73</v>
      </c>
      <c r="D54" s="188"/>
      <c r="E54" s="188"/>
      <c r="F54" s="194" t="s">
        <v>25</v>
      </c>
      <c r="G54" s="195"/>
      <c r="H54" s="195"/>
      <c r="I54" s="195">
        <f>'02 2006_02 Pol'!G98</f>
        <v>0</v>
      </c>
      <c r="J54" s="192" t="str">
        <f>IF(I62=0,"",I54/I62*100)</f>
        <v/>
      </c>
    </row>
    <row r="55" spans="1:10" ht="36.75" customHeight="1" x14ac:dyDescent="0.2">
      <c r="A55" s="181"/>
      <c r="B55" s="186" t="s">
        <v>74</v>
      </c>
      <c r="C55" s="187" t="s">
        <v>75</v>
      </c>
      <c r="D55" s="188"/>
      <c r="E55" s="188"/>
      <c r="F55" s="194" t="s">
        <v>25</v>
      </c>
      <c r="G55" s="195"/>
      <c r="H55" s="195"/>
      <c r="I55" s="195">
        <f>'02 2006_02 Pol'!G142</f>
        <v>0</v>
      </c>
      <c r="J55" s="192" t="str">
        <f>IF(I62=0,"",I55/I62*100)</f>
        <v/>
      </c>
    </row>
    <row r="56" spans="1:10" ht="36.75" customHeight="1" x14ac:dyDescent="0.2">
      <c r="A56" s="181"/>
      <c r="B56" s="186" t="s">
        <v>76</v>
      </c>
      <c r="C56" s="187" t="s">
        <v>77</v>
      </c>
      <c r="D56" s="188"/>
      <c r="E56" s="188"/>
      <c r="F56" s="194" t="s">
        <v>25</v>
      </c>
      <c r="G56" s="195"/>
      <c r="H56" s="195"/>
      <c r="I56" s="195">
        <f>'02 2006_02 Pol'!G199</f>
        <v>0</v>
      </c>
      <c r="J56" s="192" t="str">
        <f>IF(I62=0,"",I56/I62*100)</f>
        <v/>
      </c>
    </row>
    <row r="57" spans="1:10" ht="36.75" customHeight="1" x14ac:dyDescent="0.2">
      <c r="A57" s="181"/>
      <c r="B57" s="186" t="s">
        <v>78</v>
      </c>
      <c r="C57" s="187" t="s">
        <v>79</v>
      </c>
      <c r="D57" s="188"/>
      <c r="E57" s="188"/>
      <c r="F57" s="194" t="s">
        <v>25</v>
      </c>
      <c r="G57" s="195"/>
      <c r="H57" s="195"/>
      <c r="I57" s="195">
        <f>'02 2006_02 Pol'!G209</f>
        <v>0</v>
      </c>
      <c r="J57" s="192" t="str">
        <f>IF(I62=0,"",I57/I62*100)</f>
        <v/>
      </c>
    </row>
    <row r="58" spans="1:10" ht="36.75" customHeight="1" x14ac:dyDescent="0.2">
      <c r="A58" s="181"/>
      <c r="B58" s="186" t="s">
        <v>80</v>
      </c>
      <c r="C58" s="187" t="s">
        <v>81</v>
      </c>
      <c r="D58" s="188"/>
      <c r="E58" s="188"/>
      <c r="F58" s="194" t="s">
        <v>25</v>
      </c>
      <c r="G58" s="195"/>
      <c r="H58" s="195"/>
      <c r="I58" s="195">
        <f>'02 2006_02 Pol'!G233</f>
        <v>0</v>
      </c>
      <c r="J58" s="192" t="str">
        <f>IF(I62=0,"",I58/I62*100)</f>
        <v/>
      </c>
    </row>
    <row r="59" spans="1:10" ht="36.75" customHeight="1" x14ac:dyDescent="0.2">
      <c r="A59" s="181"/>
      <c r="B59" s="186" t="s">
        <v>82</v>
      </c>
      <c r="C59" s="187" t="s">
        <v>83</v>
      </c>
      <c r="D59" s="188"/>
      <c r="E59" s="188"/>
      <c r="F59" s="194" t="s">
        <v>26</v>
      </c>
      <c r="G59" s="195"/>
      <c r="H59" s="195"/>
      <c r="I59" s="195">
        <f>'02 2006_02 Pol'!G252</f>
        <v>0</v>
      </c>
      <c r="J59" s="192" t="str">
        <f>IF(I62=0,"",I59/I62*100)</f>
        <v/>
      </c>
    </row>
    <row r="60" spans="1:10" ht="36.75" customHeight="1" x14ac:dyDescent="0.2">
      <c r="A60" s="181"/>
      <c r="B60" s="186" t="s">
        <v>84</v>
      </c>
      <c r="C60" s="187" t="s">
        <v>85</v>
      </c>
      <c r="D60" s="188"/>
      <c r="E60" s="188"/>
      <c r="F60" s="194" t="s">
        <v>86</v>
      </c>
      <c r="G60" s="195"/>
      <c r="H60" s="195"/>
      <c r="I60" s="195">
        <f>'02 2006_02 Pol'!G268</f>
        <v>0</v>
      </c>
      <c r="J60" s="192" t="str">
        <f>IF(I62=0,"",I60/I62*100)</f>
        <v/>
      </c>
    </row>
    <row r="61" spans="1:10" ht="36.75" customHeight="1" x14ac:dyDescent="0.2">
      <c r="A61" s="181"/>
      <c r="B61" s="186" t="s">
        <v>87</v>
      </c>
      <c r="C61" s="187" t="s">
        <v>27</v>
      </c>
      <c r="D61" s="188"/>
      <c r="E61" s="188"/>
      <c r="F61" s="194" t="s">
        <v>87</v>
      </c>
      <c r="G61" s="195"/>
      <c r="H61" s="195"/>
      <c r="I61" s="195">
        <f>'02 2006_02 Pol'!G288</f>
        <v>0</v>
      </c>
      <c r="J61" s="192" t="str">
        <f>IF(I62=0,"",I61/I62*100)</f>
        <v/>
      </c>
    </row>
    <row r="62" spans="1:10" ht="25.5" customHeight="1" x14ac:dyDescent="0.2">
      <c r="A62" s="182"/>
      <c r="B62" s="189" t="s">
        <v>1</v>
      </c>
      <c r="C62" s="190"/>
      <c r="D62" s="191"/>
      <c r="E62" s="191"/>
      <c r="F62" s="196"/>
      <c r="G62" s="197"/>
      <c r="H62" s="197"/>
      <c r="I62" s="197">
        <f>SUM(I50:I61)</f>
        <v>0</v>
      </c>
      <c r="J62" s="193">
        <f>SUM(J50:J61)</f>
        <v>0</v>
      </c>
    </row>
    <row r="63" spans="1:10" x14ac:dyDescent="0.2">
      <c r="F63" s="137"/>
      <c r="G63" s="137"/>
      <c r="H63" s="137"/>
      <c r="I63" s="137"/>
      <c r="J63" s="138"/>
    </row>
    <row r="64" spans="1:10" x14ac:dyDescent="0.2">
      <c r="F64" s="137"/>
      <c r="G64" s="137"/>
      <c r="H64" s="137"/>
      <c r="I64" s="137"/>
      <c r="J64" s="138"/>
    </row>
    <row r="65" spans="6:10" x14ac:dyDescent="0.2">
      <c r="F65" s="137"/>
      <c r="G65" s="137"/>
      <c r="H65" s="137"/>
      <c r="I65" s="137"/>
      <c r="J65" s="138"/>
    </row>
  </sheetData>
  <sheetProtection algorithmName="SHA-512" hashValue="ubNuS5bWROoHQJA8Kwsenk+Xo1LtiLgxYFFpU7wwPVGAvgzwRcJX2XyRzp2u4E58s7bB8HCJjk/2OacrEekYmQ==" saltValue="hi4bekKBs7WjSZwnbOZju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0:E60"/>
    <mergeCell ref="C61:E61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XMhkYDKADgnQlnFgh7bSU4QqZdAdfuh8EskpTWPSAO3Av7AZC5TSQRoRKkpqiE7hIPTRY2la3bRrMuMK5b/cCg==" saltValue="pA6GzU2gFf+D5r/5tlaRj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33D6-33DE-4CE1-AAA6-C49DF66D1416}">
  <sheetPr>
    <outlinePr summaryBelow="0"/>
  </sheetPr>
  <dimension ref="A1:BH5000"/>
  <sheetViews>
    <sheetView workbookViewId="0">
      <pane ySplit="7" topLeftCell="A172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9" t="s">
        <v>89</v>
      </c>
      <c r="B1" s="199"/>
      <c r="C1" s="199"/>
      <c r="D1" s="199"/>
      <c r="E1" s="199"/>
      <c r="F1" s="199"/>
      <c r="G1" s="199"/>
      <c r="AG1" t="s">
        <v>90</v>
      </c>
    </row>
    <row r="2" spans="1:60" ht="24.95" customHeight="1" x14ac:dyDescent="0.2">
      <c r="A2" s="200" t="s">
        <v>7</v>
      </c>
      <c r="B2" s="49" t="s">
        <v>49</v>
      </c>
      <c r="C2" s="203" t="s">
        <v>50</v>
      </c>
      <c r="D2" s="201"/>
      <c r="E2" s="201"/>
      <c r="F2" s="201"/>
      <c r="G2" s="202"/>
      <c r="AG2" t="s">
        <v>91</v>
      </c>
    </row>
    <row r="3" spans="1:60" ht="24.95" customHeight="1" x14ac:dyDescent="0.2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9" t="s">
        <v>91</v>
      </c>
      <c r="AG3" t="s">
        <v>92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93</v>
      </c>
    </row>
    <row r="5" spans="1:60" x14ac:dyDescent="0.2">
      <c r="D5" s="10"/>
    </row>
    <row r="6" spans="1:60" ht="38.25" x14ac:dyDescent="0.2">
      <c r="A6" s="210" t="s">
        <v>94</v>
      </c>
      <c r="B6" s="212" t="s">
        <v>95</v>
      </c>
      <c r="C6" s="212" t="s">
        <v>96</v>
      </c>
      <c r="D6" s="211" t="s">
        <v>97</v>
      </c>
      <c r="E6" s="210" t="s">
        <v>98</v>
      </c>
      <c r="F6" s="209" t="s">
        <v>99</v>
      </c>
      <c r="G6" s="210" t="s">
        <v>29</v>
      </c>
      <c r="H6" s="213" t="s">
        <v>30</v>
      </c>
      <c r="I6" s="213" t="s">
        <v>100</v>
      </c>
      <c r="J6" s="213" t="s">
        <v>31</v>
      </c>
      <c r="K6" s="213" t="s">
        <v>101</v>
      </c>
      <c r="L6" s="213" t="s">
        <v>102</v>
      </c>
      <c r="M6" s="213" t="s">
        <v>103</v>
      </c>
      <c r="N6" s="213" t="s">
        <v>104</v>
      </c>
      <c r="O6" s="213" t="s">
        <v>105</v>
      </c>
      <c r="P6" s="213" t="s">
        <v>106</v>
      </c>
      <c r="Q6" s="213" t="s">
        <v>107</v>
      </c>
      <c r="R6" s="213" t="s">
        <v>108</v>
      </c>
      <c r="S6" s="213" t="s">
        <v>109</v>
      </c>
      <c r="T6" s="213" t="s">
        <v>110</v>
      </c>
      <c r="U6" s="213" t="s">
        <v>111</v>
      </c>
      <c r="V6" s="213" t="s">
        <v>112</v>
      </c>
      <c r="W6" s="213" t="s">
        <v>113</v>
      </c>
      <c r="X6" s="213" t="s">
        <v>114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</row>
    <row r="8" spans="1:60" x14ac:dyDescent="0.2">
      <c r="A8" s="229" t="s">
        <v>115</v>
      </c>
      <c r="B8" s="230" t="s">
        <v>64</v>
      </c>
      <c r="C8" s="249" t="s">
        <v>65</v>
      </c>
      <c r="D8" s="231"/>
      <c r="E8" s="232"/>
      <c r="F8" s="233"/>
      <c r="G8" s="233">
        <f>SUMIF(AG9:AG24,"&lt;&gt;NOR",G9:G24)</f>
        <v>0</v>
      </c>
      <c r="H8" s="233"/>
      <c r="I8" s="233">
        <f>SUM(I9:I24)</f>
        <v>0</v>
      </c>
      <c r="J8" s="233"/>
      <c r="K8" s="233">
        <f>SUM(K9:K24)</f>
        <v>0</v>
      </c>
      <c r="L8" s="233"/>
      <c r="M8" s="233">
        <f>SUM(M9:M24)</f>
        <v>0</v>
      </c>
      <c r="N8" s="233"/>
      <c r="O8" s="233">
        <f>SUM(O9:O24)</f>
        <v>4.41</v>
      </c>
      <c r="P8" s="233"/>
      <c r="Q8" s="233">
        <f>SUM(Q9:Q24)</f>
        <v>0</v>
      </c>
      <c r="R8" s="233"/>
      <c r="S8" s="233"/>
      <c r="T8" s="234"/>
      <c r="U8" s="228"/>
      <c r="V8" s="228">
        <f>SUM(V9:V24)</f>
        <v>59.09</v>
      </c>
      <c r="W8" s="228"/>
      <c r="X8" s="228"/>
      <c r="AG8" t="s">
        <v>116</v>
      </c>
    </row>
    <row r="9" spans="1:60" ht="22.5" outlineLevel="1" x14ac:dyDescent="0.2">
      <c r="A9" s="235">
        <v>1</v>
      </c>
      <c r="B9" s="236" t="s">
        <v>117</v>
      </c>
      <c r="C9" s="250" t="s">
        <v>118</v>
      </c>
      <c r="D9" s="237" t="s">
        <v>119</v>
      </c>
      <c r="E9" s="238">
        <v>233.5</v>
      </c>
      <c r="F9" s="239"/>
      <c r="G9" s="240">
        <f>ROUND(E9*F9,2)</f>
        <v>0</v>
      </c>
      <c r="H9" s="239"/>
      <c r="I9" s="240">
        <f>ROUND(E9*H9,2)</f>
        <v>0</v>
      </c>
      <c r="J9" s="239"/>
      <c r="K9" s="240">
        <f>ROUND(E9*J9,2)</f>
        <v>0</v>
      </c>
      <c r="L9" s="240">
        <v>21</v>
      </c>
      <c r="M9" s="240">
        <f>G9*(1+L9/100)</f>
        <v>0</v>
      </c>
      <c r="N9" s="240">
        <v>1.8380000000000001E-2</v>
      </c>
      <c r="O9" s="240">
        <f>ROUND(E9*N9,2)</f>
        <v>4.29</v>
      </c>
      <c r="P9" s="240">
        <v>0</v>
      </c>
      <c r="Q9" s="240">
        <f>ROUND(E9*P9,2)</f>
        <v>0</v>
      </c>
      <c r="R9" s="240" t="s">
        <v>120</v>
      </c>
      <c r="S9" s="240" t="s">
        <v>121</v>
      </c>
      <c r="T9" s="241" t="s">
        <v>121</v>
      </c>
      <c r="U9" s="224">
        <v>0.13</v>
      </c>
      <c r="V9" s="224">
        <f>ROUND(E9*U9,2)</f>
        <v>30.36</v>
      </c>
      <c r="W9" s="224"/>
      <c r="X9" s="224" t="s">
        <v>122</v>
      </c>
      <c r="Y9" s="214"/>
      <c r="Z9" s="214"/>
      <c r="AA9" s="214"/>
      <c r="AB9" s="214"/>
      <c r="AC9" s="214"/>
      <c r="AD9" s="214"/>
      <c r="AE9" s="214"/>
      <c r="AF9" s="214"/>
      <c r="AG9" s="214" t="s">
        <v>123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1" x14ac:dyDescent="0.2">
      <c r="A10" s="221"/>
      <c r="B10" s="222"/>
      <c r="C10" s="251" t="s">
        <v>124</v>
      </c>
      <c r="D10" s="242"/>
      <c r="E10" s="242"/>
      <c r="F10" s="242"/>
      <c r="G10" s="242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14"/>
      <c r="Z10" s="214"/>
      <c r="AA10" s="214"/>
      <c r="AB10" s="214"/>
      <c r="AC10" s="214"/>
      <c r="AD10" s="214"/>
      <c r="AE10" s="214"/>
      <c r="AF10" s="214"/>
      <c r="AG10" s="214" t="s">
        <v>125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21"/>
      <c r="B11" s="222"/>
      <c r="C11" s="252" t="s">
        <v>126</v>
      </c>
      <c r="D11" s="226"/>
      <c r="E11" s="227">
        <v>176</v>
      </c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14"/>
      <c r="Z11" s="214"/>
      <c r="AA11" s="214"/>
      <c r="AB11" s="214"/>
      <c r="AC11" s="214"/>
      <c r="AD11" s="214"/>
      <c r="AE11" s="214"/>
      <c r="AF11" s="214"/>
      <c r="AG11" s="214" t="s">
        <v>127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2">
      <c r="A12" s="221"/>
      <c r="B12" s="222"/>
      <c r="C12" s="252" t="s">
        <v>128</v>
      </c>
      <c r="D12" s="226"/>
      <c r="E12" s="227">
        <v>57.5</v>
      </c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14"/>
      <c r="Z12" s="214"/>
      <c r="AA12" s="214"/>
      <c r="AB12" s="214"/>
      <c r="AC12" s="214"/>
      <c r="AD12" s="214"/>
      <c r="AE12" s="214"/>
      <c r="AF12" s="214"/>
      <c r="AG12" s="214" t="s">
        <v>127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21"/>
      <c r="B13" s="222"/>
      <c r="C13" s="253"/>
      <c r="D13" s="244"/>
      <c r="E13" s="244"/>
      <c r="F13" s="244"/>
      <c r="G13" s="24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14"/>
      <c r="Z13" s="214"/>
      <c r="AA13" s="214"/>
      <c r="AB13" s="214"/>
      <c r="AC13" s="214"/>
      <c r="AD13" s="214"/>
      <c r="AE13" s="214"/>
      <c r="AF13" s="214"/>
      <c r="AG13" s="214" t="s">
        <v>129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ht="33.75" outlineLevel="1" x14ac:dyDescent="0.2">
      <c r="A14" s="235">
        <v>2</v>
      </c>
      <c r="B14" s="236" t="s">
        <v>130</v>
      </c>
      <c r="C14" s="250" t="s">
        <v>131</v>
      </c>
      <c r="D14" s="237" t="s">
        <v>119</v>
      </c>
      <c r="E14" s="238">
        <v>233.5</v>
      </c>
      <c r="F14" s="239"/>
      <c r="G14" s="240">
        <f>ROUND(E14*F14,2)</f>
        <v>0</v>
      </c>
      <c r="H14" s="239"/>
      <c r="I14" s="240">
        <f>ROUND(E14*H14,2)</f>
        <v>0</v>
      </c>
      <c r="J14" s="239"/>
      <c r="K14" s="240">
        <f>ROUND(E14*J14,2)</f>
        <v>0</v>
      </c>
      <c r="L14" s="240">
        <v>21</v>
      </c>
      <c r="M14" s="240">
        <f>G14*(1+L14/100)</f>
        <v>0</v>
      </c>
      <c r="N14" s="240">
        <v>0</v>
      </c>
      <c r="O14" s="240">
        <f>ROUND(E14*N14,2)</f>
        <v>0</v>
      </c>
      <c r="P14" s="240">
        <v>0</v>
      </c>
      <c r="Q14" s="240">
        <f>ROUND(E14*P14,2)</f>
        <v>0</v>
      </c>
      <c r="R14" s="240" t="s">
        <v>120</v>
      </c>
      <c r="S14" s="240" t="s">
        <v>121</v>
      </c>
      <c r="T14" s="241" t="s">
        <v>121</v>
      </c>
      <c r="U14" s="224">
        <v>0</v>
      </c>
      <c r="V14" s="224">
        <f>ROUND(E14*U14,2)</f>
        <v>0</v>
      </c>
      <c r="W14" s="224"/>
      <c r="X14" s="224" t="s">
        <v>122</v>
      </c>
      <c r="Y14" s="214"/>
      <c r="Z14" s="214"/>
      <c r="AA14" s="214"/>
      <c r="AB14" s="214"/>
      <c r="AC14" s="214"/>
      <c r="AD14" s="214"/>
      <c r="AE14" s="214"/>
      <c r="AF14" s="214"/>
      <c r="AG14" s="214" t="s">
        <v>123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21"/>
      <c r="B15" s="222"/>
      <c r="C15" s="251" t="s">
        <v>124</v>
      </c>
      <c r="D15" s="242"/>
      <c r="E15" s="242"/>
      <c r="F15" s="242"/>
      <c r="G15" s="242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14"/>
      <c r="Z15" s="214"/>
      <c r="AA15" s="214"/>
      <c r="AB15" s="214"/>
      <c r="AC15" s="214"/>
      <c r="AD15" s="214"/>
      <c r="AE15" s="214"/>
      <c r="AF15" s="214"/>
      <c r="AG15" s="214" t="s">
        <v>125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1" x14ac:dyDescent="0.2">
      <c r="A16" s="221"/>
      <c r="B16" s="222"/>
      <c r="C16" s="252" t="s">
        <v>126</v>
      </c>
      <c r="D16" s="226"/>
      <c r="E16" s="227">
        <v>176</v>
      </c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14"/>
      <c r="Z16" s="214"/>
      <c r="AA16" s="214"/>
      <c r="AB16" s="214"/>
      <c r="AC16" s="214"/>
      <c r="AD16" s="214"/>
      <c r="AE16" s="214"/>
      <c r="AF16" s="214"/>
      <c r="AG16" s="214" t="s">
        <v>127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21"/>
      <c r="B17" s="222"/>
      <c r="C17" s="252" t="s">
        <v>128</v>
      </c>
      <c r="D17" s="226"/>
      <c r="E17" s="227">
        <v>57.5</v>
      </c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14"/>
      <c r="Z17" s="214"/>
      <c r="AA17" s="214"/>
      <c r="AB17" s="214"/>
      <c r="AC17" s="214"/>
      <c r="AD17" s="214"/>
      <c r="AE17" s="214"/>
      <c r="AF17" s="214"/>
      <c r="AG17" s="214" t="s">
        <v>127</v>
      </c>
      <c r="AH17" s="214">
        <v>0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1" x14ac:dyDescent="0.2">
      <c r="A18" s="221"/>
      <c r="B18" s="222"/>
      <c r="C18" s="253"/>
      <c r="D18" s="244"/>
      <c r="E18" s="244"/>
      <c r="F18" s="244"/>
      <c r="G18" s="24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14"/>
      <c r="Z18" s="214"/>
      <c r="AA18" s="214"/>
      <c r="AB18" s="214"/>
      <c r="AC18" s="214"/>
      <c r="AD18" s="214"/>
      <c r="AE18" s="214"/>
      <c r="AF18" s="214"/>
      <c r="AG18" s="214" t="s">
        <v>129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35">
        <v>3</v>
      </c>
      <c r="B19" s="236" t="s">
        <v>132</v>
      </c>
      <c r="C19" s="250" t="s">
        <v>133</v>
      </c>
      <c r="D19" s="237" t="s">
        <v>119</v>
      </c>
      <c r="E19" s="238">
        <v>233.5</v>
      </c>
      <c r="F19" s="239"/>
      <c r="G19" s="240">
        <f>ROUND(E19*F19,2)</f>
        <v>0</v>
      </c>
      <c r="H19" s="239"/>
      <c r="I19" s="240">
        <f>ROUND(E19*H19,2)</f>
        <v>0</v>
      </c>
      <c r="J19" s="239"/>
      <c r="K19" s="240">
        <f>ROUND(E19*J19,2)</f>
        <v>0</v>
      </c>
      <c r="L19" s="240">
        <v>21</v>
      </c>
      <c r="M19" s="240">
        <f>G19*(1+L19/100)</f>
        <v>0</v>
      </c>
      <c r="N19" s="240">
        <v>0</v>
      </c>
      <c r="O19" s="240">
        <f>ROUND(E19*N19,2)</f>
        <v>0</v>
      </c>
      <c r="P19" s="240">
        <v>0</v>
      </c>
      <c r="Q19" s="240">
        <f>ROUND(E19*P19,2)</f>
        <v>0</v>
      </c>
      <c r="R19" s="240" t="s">
        <v>120</v>
      </c>
      <c r="S19" s="240" t="s">
        <v>121</v>
      </c>
      <c r="T19" s="241" t="s">
        <v>121</v>
      </c>
      <c r="U19" s="224">
        <v>0.10199999999999999</v>
      </c>
      <c r="V19" s="224">
        <f>ROUND(E19*U19,2)</f>
        <v>23.82</v>
      </c>
      <c r="W19" s="224"/>
      <c r="X19" s="224" t="s">
        <v>122</v>
      </c>
      <c r="Y19" s="214"/>
      <c r="Z19" s="214"/>
      <c r="AA19" s="214"/>
      <c r="AB19" s="214"/>
      <c r="AC19" s="214"/>
      <c r="AD19" s="214"/>
      <c r="AE19" s="214"/>
      <c r="AF19" s="214"/>
      <c r="AG19" s="214" t="s">
        <v>123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">
      <c r="A20" s="221"/>
      <c r="B20" s="222"/>
      <c r="C20" s="252" t="s">
        <v>134</v>
      </c>
      <c r="D20" s="226"/>
      <c r="E20" s="227">
        <v>233.5</v>
      </c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14"/>
      <c r="Z20" s="214"/>
      <c r="AA20" s="214"/>
      <c r="AB20" s="214"/>
      <c r="AC20" s="214"/>
      <c r="AD20" s="214"/>
      <c r="AE20" s="214"/>
      <c r="AF20" s="214"/>
      <c r="AG20" s="214" t="s">
        <v>127</v>
      </c>
      <c r="AH20" s="214">
        <v>5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21"/>
      <c r="B21" s="222"/>
      <c r="C21" s="253"/>
      <c r="D21" s="244"/>
      <c r="E21" s="244"/>
      <c r="F21" s="244"/>
      <c r="G21" s="24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14"/>
      <c r="Z21" s="214"/>
      <c r="AA21" s="214"/>
      <c r="AB21" s="214"/>
      <c r="AC21" s="214"/>
      <c r="AD21" s="214"/>
      <c r="AE21" s="214"/>
      <c r="AF21" s="214"/>
      <c r="AG21" s="214" t="s">
        <v>129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35">
        <v>4</v>
      </c>
      <c r="B22" s="236" t="s">
        <v>135</v>
      </c>
      <c r="C22" s="250" t="s">
        <v>136</v>
      </c>
      <c r="D22" s="237" t="s">
        <v>119</v>
      </c>
      <c r="E22" s="238">
        <v>18.899999999999999</v>
      </c>
      <c r="F22" s="239"/>
      <c r="G22" s="240">
        <f>ROUND(E22*F22,2)</f>
        <v>0</v>
      </c>
      <c r="H22" s="239"/>
      <c r="I22" s="240">
        <f>ROUND(E22*H22,2)</f>
        <v>0</v>
      </c>
      <c r="J22" s="239"/>
      <c r="K22" s="240">
        <f>ROUND(E22*J22,2)</f>
        <v>0</v>
      </c>
      <c r="L22" s="240">
        <v>21</v>
      </c>
      <c r="M22" s="240">
        <f>G22*(1+L22/100)</f>
        <v>0</v>
      </c>
      <c r="N22" s="240">
        <v>6.3499999999999997E-3</v>
      </c>
      <c r="O22" s="240">
        <f>ROUND(E22*N22,2)</f>
        <v>0.12</v>
      </c>
      <c r="P22" s="240">
        <v>0</v>
      </c>
      <c r="Q22" s="240">
        <f>ROUND(E22*P22,2)</f>
        <v>0</v>
      </c>
      <c r="R22" s="240" t="s">
        <v>120</v>
      </c>
      <c r="S22" s="240" t="s">
        <v>121</v>
      </c>
      <c r="T22" s="241" t="s">
        <v>121</v>
      </c>
      <c r="U22" s="224">
        <v>0.26</v>
      </c>
      <c r="V22" s="224">
        <f>ROUND(E22*U22,2)</f>
        <v>4.91</v>
      </c>
      <c r="W22" s="224"/>
      <c r="X22" s="224" t="s">
        <v>122</v>
      </c>
      <c r="Y22" s="214"/>
      <c r="Z22" s="214"/>
      <c r="AA22" s="214"/>
      <c r="AB22" s="214"/>
      <c r="AC22" s="214"/>
      <c r="AD22" s="214"/>
      <c r="AE22" s="214"/>
      <c r="AF22" s="214"/>
      <c r="AG22" s="214" t="s">
        <v>123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">
      <c r="A23" s="221"/>
      <c r="B23" s="222"/>
      <c r="C23" s="252" t="s">
        <v>137</v>
      </c>
      <c r="D23" s="226"/>
      <c r="E23" s="227">
        <v>18.899999999999999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14"/>
      <c r="Z23" s="214"/>
      <c r="AA23" s="214"/>
      <c r="AB23" s="214"/>
      <c r="AC23" s="214"/>
      <c r="AD23" s="214"/>
      <c r="AE23" s="214"/>
      <c r="AF23" s="214"/>
      <c r="AG23" s="214" t="s">
        <v>127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">
      <c r="A24" s="221"/>
      <c r="B24" s="222"/>
      <c r="C24" s="253"/>
      <c r="D24" s="244"/>
      <c r="E24" s="244"/>
      <c r="F24" s="244"/>
      <c r="G24" s="24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14"/>
      <c r="Z24" s="214"/>
      <c r="AA24" s="214"/>
      <c r="AB24" s="214"/>
      <c r="AC24" s="214"/>
      <c r="AD24" s="214"/>
      <c r="AE24" s="214"/>
      <c r="AF24" s="214"/>
      <c r="AG24" s="214" t="s">
        <v>129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x14ac:dyDescent="0.2">
      <c r="A25" s="229" t="s">
        <v>115</v>
      </c>
      <c r="B25" s="230" t="s">
        <v>66</v>
      </c>
      <c r="C25" s="249" t="s">
        <v>67</v>
      </c>
      <c r="D25" s="231"/>
      <c r="E25" s="232"/>
      <c r="F25" s="233"/>
      <c r="G25" s="233">
        <f>SUMIF(AG26:AG29,"&lt;&gt;NOR",G26:G29)</f>
        <v>0</v>
      </c>
      <c r="H25" s="233"/>
      <c r="I25" s="233">
        <f>SUM(I26:I29)</f>
        <v>0</v>
      </c>
      <c r="J25" s="233"/>
      <c r="K25" s="233">
        <f>SUM(K26:K29)</f>
        <v>0</v>
      </c>
      <c r="L25" s="233"/>
      <c r="M25" s="233">
        <f>SUM(M26:M29)</f>
        <v>0</v>
      </c>
      <c r="N25" s="233"/>
      <c r="O25" s="233">
        <f>SUM(O26:O29)</f>
        <v>0</v>
      </c>
      <c r="P25" s="233"/>
      <c r="Q25" s="233">
        <f>SUM(Q26:Q29)</f>
        <v>1.43</v>
      </c>
      <c r="R25" s="233"/>
      <c r="S25" s="233"/>
      <c r="T25" s="234"/>
      <c r="U25" s="228"/>
      <c r="V25" s="228">
        <f>SUM(V26:V29)</f>
        <v>2.1800000000000002</v>
      </c>
      <c r="W25" s="228"/>
      <c r="X25" s="228"/>
      <c r="AG25" t="s">
        <v>116</v>
      </c>
    </row>
    <row r="26" spans="1:60" ht="22.5" outlineLevel="1" x14ac:dyDescent="0.2">
      <c r="A26" s="235">
        <v>5</v>
      </c>
      <c r="B26" s="236" t="s">
        <v>138</v>
      </c>
      <c r="C26" s="250" t="s">
        <v>139</v>
      </c>
      <c r="D26" s="237" t="s">
        <v>140</v>
      </c>
      <c r="E26" s="238">
        <v>0.9</v>
      </c>
      <c r="F26" s="239"/>
      <c r="G26" s="240">
        <f>ROUND(E26*F26,2)</f>
        <v>0</v>
      </c>
      <c r="H26" s="239"/>
      <c r="I26" s="240">
        <f>ROUND(E26*H26,2)</f>
        <v>0</v>
      </c>
      <c r="J26" s="239"/>
      <c r="K26" s="240">
        <f>ROUND(E26*J26,2)</f>
        <v>0</v>
      </c>
      <c r="L26" s="240">
        <v>21</v>
      </c>
      <c r="M26" s="240">
        <f>G26*(1+L26/100)</f>
        <v>0</v>
      </c>
      <c r="N26" s="240">
        <v>0</v>
      </c>
      <c r="O26" s="240">
        <f>ROUND(E26*N26,2)</f>
        <v>0</v>
      </c>
      <c r="P26" s="240">
        <v>1.5940000000000001</v>
      </c>
      <c r="Q26" s="240">
        <f>ROUND(E26*P26,2)</f>
        <v>1.43</v>
      </c>
      <c r="R26" s="240" t="s">
        <v>141</v>
      </c>
      <c r="S26" s="240" t="s">
        <v>121</v>
      </c>
      <c r="T26" s="241" t="s">
        <v>121</v>
      </c>
      <c r="U26" s="224">
        <v>2.42</v>
      </c>
      <c r="V26" s="224">
        <f>ROUND(E26*U26,2)</f>
        <v>2.1800000000000002</v>
      </c>
      <c r="W26" s="224"/>
      <c r="X26" s="224" t="s">
        <v>122</v>
      </c>
      <c r="Y26" s="214"/>
      <c r="Z26" s="214"/>
      <c r="AA26" s="214"/>
      <c r="AB26" s="214"/>
      <c r="AC26" s="214"/>
      <c r="AD26" s="214"/>
      <c r="AE26" s="214"/>
      <c r="AF26" s="214"/>
      <c r="AG26" s="214" t="s">
        <v>123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ht="22.5" outlineLevel="1" x14ac:dyDescent="0.2">
      <c r="A27" s="221"/>
      <c r="B27" s="222"/>
      <c r="C27" s="251" t="s">
        <v>142</v>
      </c>
      <c r="D27" s="242"/>
      <c r="E27" s="242"/>
      <c r="F27" s="242"/>
      <c r="G27" s="242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14"/>
      <c r="Z27" s="214"/>
      <c r="AA27" s="214"/>
      <c r="AB27" s="214"/>
      <c r="AC27" s="214"/>
      <c r="AD27" s="214"/>
      <c r="AE27" s="214"/>
      <c r="AF27" s="214"/>
      <c r="AG27" s="214" t="s">
        <v>125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45" t="str">
        <f>C27</f>
        <v>nebo vybourání otvorů průřezové plochy přes 4 m2 ve zdivu nadzákladovém, včetně pomocného lešení o výšce podlahy do 1900 mm a pro zatížení do 1,5 kPa  (150 kg/m2)</v>
      </c>
      <c r="BB27" s="214"/>
      <c r="BC27" s="214"/>
      <c r="BD27" s="214"/>
      <c r="BE27" s="214"/>
      <c r="BF27" s="214"/>
      <c r="BG27" s="214"/>
      <c r="BH27" s="214"/>
    </row>
    <row r="28" spans="1:60" outlineLevel="1" x14ac:dyDescent="0.2">
      <c r="A28" s="221"/>
      <c r="B28" s="222"/>
      <c r="C28" s="252" t="s">
        <v>143</v>
      </c>
      <c r="D28" s="226"/>
      <c r="E28" s="227">
        <v>0.9</v>
      </c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14"/>
      <c r="Z28" s="214"/>
      <c r="AA28" s="214"/>
      <c r="AB28" s="214"/>
      <c r="AC28" s="214"/>
      <c r="AD28" s="214"/>
      <c r="AE28" s="214"/>
      <c r="AF28" s="214"/>
      <c r="AG28" s="214" t="s">
        <v>127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1" x14ac:dyDescent="0.2">
      <c r="A29" s="221"/>
      <c r="B29" s="222"/>
      <c r="C29" s="253"/>
      <c r="D29" s="244"/>
      <c r="E29" s="244"/>
      <c r="F29" s="244"/>
      <c r="G29" s="24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14"/>
      <c r="Z29" s="214"/>
      <c r="AA29" s="214"/>
      <c r="AB29" s="214"/>
      <c r="AC29" s="214"/>
      <c r="AD29" s="214"/>
      <c r="AE29" s="214"/>
      <c r="AF29" s="214"/>
      <c r="AG29" s="214" t="s">
        <v>129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x14ac:dyDescent="0.2">
      <c r="A30" s="229" t="s">
        <v>115</v>
      </c>
      <c r="B30" s="230" t="s">
        <v>68</v>
      </c>
      <c r="C30" s="249" t="s">
        <v>69</v>
      </c>
      <c r="D30" s="231"/>
      <c r="E30" s="232"/>
      <c r="F30" s="233"/>
      <c r="G30" s="233">
        <f>SUMIF(AG31:AG33,"&lt;&gt;NOR",G31:G33)</f>
        <v>0</v>
      </c>
      <c r="H30" s="233"/>
      <c r="I30" s="233">
        <f>SUM(I31:I33)</f>
        <v>0</v>
      </c>
      <c r="J30" s="233"/>
      <c r="K30" s="233">
        <f>SUM(K31:K33)</f>
        <v>0</v>
      </c>
      <c r="L30" s="233"/>
      <c r="M30" s="233">
        <f>SUM(M31:M33)</f>
        <v>0</v>
      </c>
      <c r="N30" s="233"/>
      <c r="O30" s="233">
        <f>SUM(O31:O33)</f>
        <v>0</v>
      </c>
      <c r="P30" s="233"/>
      <c r="Q30" s="233">
        <f>SUM(Q31:Q33)</f>
        <v>0</v>
      </c>
      <c r="R30" s="233"/>
      <c r="S30" s="233"/>
      <c r="T30" s="234"/>
      <c r="U30" s="228"/>
      <c r="V30" s="228">
        <f>SUM(V31:V33)</f>
        <v>8.35</v>
      </c>
      <c r="W30" s="228"/>
      <c r="X30" s="228"/>
      <c r="AG30" t="s">
        <v>116</v>
      </c>
    </row>
    <row r="31" spans="1:60" ht="33.75" outlineLevel="1" x14ac:dyDescent="0.2">
      <c r="A31" s="235">
        <v>6</v>
      </c>
      <c r="B31" s="236" t="s">
        <v>144</v>
      </c>
      <c r="C31" s="250" t="s">
        <v>145</v>
      </c>
      <c r="D31" s="237" t="s">
        <v>146</v>
      </c>
      <c r="E31" s="238">
        <v>4.4117499999999996</v>
      </c>
      <c r="F31" s="239"/>
      <c r="G31" s="240">
        <f>ROUND(E31*F31,2)</f>
        <v>0</v>
      </c>
      <c r="H31" s="239"/>
      <c r="I31" s="240">
        <f>ROUND(E31*H31,2)</f>
        <v>0</v>
      </c>
      <c r="J31" s="239"/>
      <c r="K31" s="240">
        <f>ROUND(E31*J31,2)</f>
        <v>0</v>
      </c>
      <c r="L31" s="240">
        <v>21</v>
      </c>
      <c r="M31" s="240">
        <f>G31*(1+L31/100)</f>
        <v>0</v>
      </c>
      <c r="N31" s="240">
        <v>0</v>
      </c>
      <c r="O31" s="240">
        <f>ROUND(E31*N31,2)</f>
        <v>0</v>
      </c>
      <c r="P31" s="240">
        <v>0</v>
      </c>
      <c r="Q31" s="240">
        <f>ROUND(E31*P31,2)</f>
        <v>0</v>
      </c>
      <c r="R31" s="240" t="s">
        <v>147</v>
      </c>
      <c r="S31" s="240" t="s">
        <v>121</v>
      </c>
      <c r="T31" s="241" t="s">
        <v>121</v>
      </c>
      <c r="U31" s="224">
        <v>1.8919999999999999</v>
      </c>
      <c r="V31" s="224">
        <f>ROUND(E31*U31,2)</f>
        <v>8.35</v>
      </c>
      <c r="W31" s="224"/>
      <c r="X31" s="224" t="s">
        <v>148</v>
      </c>
      <c r="Y31" s="214"/>
      <c r="Z31" s="214"/>
      <c r="AA31" s="214"/>
      <c r="AB31" s="214"/>
      <c r="AC31" s="214"/>
      <c r="AD31" s="214"/>
      <c r="AE31" s="214"/>
      <c r="AF31" s="214"/>
      <c r="AG31" s="214" t="s">
        <v>149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 x14ac:dyDescent="0.2">
      <c r="A32" s="221"/>
      <c r="B32" s="222"/>
      <c r="C32" s="251" t="s">
        <v>150</v>
      </c>
      <c r="D32" s="242"/>
      <c r="E32" s="242"/>
      <c r="F32" s="242"/>
      <c r="G32" s="242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14"/>
      <c r="Z32" s="214"/>
      <c r="AA32" s="214"/>
      <c r="AB32" s="214"/>
      <c r="AC32" s="214"/>
      <c r="AD32" s="214"/>
      <c r="AE32" s="214"/>
      <c r="AF32" s="214"/>
      <c r="AG32" s="214" t="s">
        <v>125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1" x14ac:dyDescent="0.2">
      <c r="A33" s="221"/>
      <c r="B33" s="222"/>
      <c r="C33" s="253"/>
      <c r="D33" s="244"/>
      <c r="E33" s="244"/>
      <c r="F33" s="244"/>
      <c r="G33" s="24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14"/>
      <c r="Z33" s="214"/>
      <c r="AA33" s="214"/>
      <c r="AB33" s="214"/>
      <c r="AC33" s="214"/>
      <c r="AD33" s="214"/>
      <c r="AE33" s="214"/>
      <c r="AF33" s="214"/>
      <c r="AG33" s="214" t="s">
        <v>129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x14ac:dyDescent="0.2">
      <c r="A34" s="229" t="s">
        <v>115</v>
      </c>
      <c r="B34" s="230" t="s">
        <v>70</v>
      </c>
      <c r="C34" s="249" t="s">
        <v>71</v>
      </c>
      <c r="D34" s="231"/>
      <c r="E34" s="232"/>
      <c r="F34" s="233"/>
      <c r="G34" s="233">
        <f>SUMIF(AG35:AG97,"&lt;&gt;NOR",G35:G97)</f>
        <v>0</v>
      </c>
      <c r="H34" s="233"/>
      <c r="I34" s="233">
        <f>SUM(I35:I97)</f>
        <v>0</v>
      </c>
      <c r="J34" s="233"/>
      <c r="K34" s="233">
        <f>SUM(K35:K97)</f>
        <v>0</v>
      </c>
      <c r="L34" s="233"/>
      <c r="M34" s="233">
        <f>SUM(M35:M97)</f>
        <v>0</v>
      </c>
      <c r="N34" s="233"/>
      <c r="O34" s="233">
        <f>SUM(O35:O97)</f>
        <v>2.37</v>
      </c>
      <c r="P34" s="233"/>
      <c r="Q34" s="233">
        <f>SUM(Q35:Q97)</f>
        <v>1.37</v>
      </c>
      <c r="R34" s="233"/>
      <c r="S34" s="233"/>
      <c r="T34" s="234"/>
      <c r="U34" s="228"/>
      <c r="V34" s="228">
        <f>SUM(V35:V97)</f>
        <v>171.86999999999998</v>
      </c>
      <c r="W34" s="228"/>
      <c r="X34" s="228"/>
      <c r="AG34" t="s">
        <v>116</v>
      </c>
    </row>
    <row r="35" spans="1:60" ht="22.5" outlineLevel="1" x14ac:dyDescent="0.2">
      <c r="A35" s="235">
        <v>7</v>
      </c>
      <c r="B35" s="236" t="s">
        <v>151</v>
      </c>
      <c r="C35" s="250" t="s">
        <v>152</v>
      </c>
      <c r="D35" s="237" t="s">
        <v>153</v>
      </c>
      <c r="E35" s="238">
        <v>2</v>
      </c>
      <c r="F35" s="239"/>
      <c r="G35" s="240">
        <f>ROUND(E35*F35,2)</f>
        <v>0</v>
      </c>
      <c r="H35" s="239"/>
      <c r="I35" s="240">
        <f>ROUND(E35*H35,2)</f>
        <v>0</v>
      </c>
      <c r="J35" s="239"/>
      <c r="K35" s="240">
        <f>ROUND(E35*J35,2)</f>
        <v>0</v>
      </c>
      <c r="L35" s="240">
        <v>21</v>
      </c>
      <c r="M35" s="240">
        <f>G35*(1+L35/100)</f>
        <v>0</v>
      </c>
      <c r="N35" s="240">
        <v>8.4709999999999994E-2</v>
      </c>
      <c r="O35" s="240">
        <f>ROUND(E35*N35,2)</f>
        <v>0.17</v>
      </c>
      <c r="P35" s="240">
        <v>0</v>
      </c>
      <c r="Q35" s="240">
        <f>ROUND(E35*P35,2)</f>
        <v>0</v>
      </c>
      <c r="R35" s="240" t="s">
        <v>154</v>
      </c>
      <c r="S35" s="240" t="s">
        <v>121</v>
      </c>
      <c r="T35" s="241" t="s">
        <v>121</v>
      </c>
      <c r="U35" s="224">
        <v>26</v>
      </c>
      <c r="V35" s="224">
        <f>ROUND(E35*U35,2)</f>
        <v>52</v>
      </c>
      <c r="W35" s="224"/>
      <c r="X35" s="224" t="s">
        <v>122</v>
      </c>
      <c r="Y35" s="214"/>
      <c r="Z35" s="214"/>
      <c r="AA35" s="214"/>
      <c r="AB35" s="214"/>
      <c r="AC35" s="214"/>
      <c r="AD35" s="214"/>
      <c r="AE35" s="214"/>
      <c r="AF35" s="214"/>
      <c r="AG35" s="214" t="s">
        <v>123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 x14ac:dyDescent="0.2">
      <c r="A36" s="221"/>
      <c r="B36" s="222"/>
      <c r="C36" s="252" t="s">
        <v>155</v>
      </c>
      <c r="D36" s="226"/>
      <c r="E36" s="227">
        <v>2</v>
      </c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14"/>
      <c r="Z36" s="214"/>
      <c r="AA36" s="214"/>
      <c r="AB36" s="214"/>
      <c r="AC36" s="214"/>
      <c r="AD36" s="214"/>
      <c r="AE36" s="214"/>
      <c r="AF36" s="214"/>
      <c r="AG36" s="214" t="s">
        <v>127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1" x14ac:dyDescent="0.2">
      <c r="A37" s="221"/>
      <c r="B37" s="222"/>
      <c r="C37" s="253"/>
      <c r="D37" s="244"/>
      <c r="E37" s="244"/>
      <c r="F37" s="244"/>
      <c r="G37" s="24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14"/>
      <c r="Z37" s="214"/>
      <c r="AA37" s="214"/>
      <c r="AB37" s="214"/>
      <c r="AC37" s="214"/>
      <c r="AD37" s="214"/>
      <c r="AE37" s="214"/>
      <c r="AF37" s="214"/>
      <c r="AG37" s="214" t="s">
        <v>129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ht="22.5" outlineLevel="1" x14ac:dyDescent="0.2">
      <c r="A38" s="235">
        <v>8</v>
      </c>
      <c r="B38" s="236" t="s">
        <v>156</v>
      </c>
      <c r="C38" s="250" t="s">
        <v>157</v>
      </c>
      <c r="D38" s="237" t="s">
        <v>158</v>
      </c>
      <c r="E38" s="238">
        <v>5</v>
      </c>
      <c r="F38" s="239"/>
      <c r="G38" s="240">
        <f>ROUND(E38*F38,2)</f>
        <v>0</v>
      </c>
      <c r="H38" s="239"/>
      <c r="I38" s="240">
        <f>ROUND(E38*H38,2)</f>
        <v>0</v>
      </c>
      <c r="J38" s="239"/>
      <c r="K38" s="240">
        <f>ROUND(E38*J38,2)</f>
        <v>0</v>
      </c>
      <c r="L38" s="240">
        <v>21</v>
      </c>
      <c r="M38" s="240">
        <f>G38*(1+L38/100)</f>
        <v>0</v>
      </c>
      <c r="N38" s="240">
        <v>1.6000000000000001E-4</v>
      </c>
      <c r="O38" s="240">
        <f>ROUND(E38*N38,2)</f>
        <v>0</v>
      </c>
      <c r="P38" s="240">
        <v>1.584E-2</v>
      </c>
      <c r="Q38" s="240">
        <f>ROUND(E38*P38,2)</f>
        <v>0.08</v>
      </c>
      <c r="R38" s="240" t="s">
        <v>154</v>
      </c>
      <c r="S38" s="240" t="s">
        <v>121</v>
      </c>
      <c r="T38" s="241" t="s">
        <v>121</v>
      </c>
      <c r="U38" s="224">
        <v>0.41909999999999997</v>
      </c>
      <c r="V38" s="224">
        <f>ROUND(E38*U38,2)</f>
        <v>2.1</v>
      </c>
      <c r="W38" s="224"/>
      <c r="X38" s="224" t="s">
        <v>122</v>
      </c>
      <c r="Y38" s="214"/>
      <c r="Z38" s="214"/>
      <c r="AA38" s="214"/>
      <c r="AB38" s="214"/>
      <c r="AC38" s="214"/>
      <c r="AD38" s="214"/>
      <c r="AE38" s="214"/>
      <c r="AF38" s="214"/>
      <c r="AG38" s="214" t="s">
        <v>123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21"/>
      <c r="B39" s="222"/>
      <c r="C39" s="252" t="s">
        <v>159</v>
      </c>
      <c r="D39" s="226"/>
      <c r="E39" s="227">
        <v>5</v>
      </c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14"/>
      <c r="Z39" s="214"/>
      <c r="AA39" s="214"/>
      <c r="AB39" s="214"/>
      <c r="AC39" s="214"/>
      <c r="AD39" s="214"/>
      <c r="AE39" s="214"/>
      <c r="AF39" s="214"/>
      <c r="AG39" s="214" t="s">
        <v>127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">
      <c r="A40" s="221"/>
      <c r="B40" s="222"/>
      <c r="C40" s="253"/>
      <c r="D40" s="244"/>
      <c r="E40" s="244"/>
      <c r="F40" s="244"/>
      <c r="G40" s="24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14"/>
      <c r="Z40" s="214"/>
      <c r="AA40" s="214"/>
      <c r="AB40" s="214"/>
      <c r="AC40" s="214"/>
      <c r="AD40" s="214"/>
      <c r="AE40" s="214"/>
      <c r="AF40" s="214"/>
      <c r="AG40" s="214" t="s">
        <v>129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ht="33.75" outlineLevel="1" x14ac:dyDescent="0.2">
      <c r="A41" s="235">
        <v>9</v>
      </c>
      <c r="B41" s="236" t="s">
        <v>160</v>
      </c>
      <c r="C41" s="250" t="s">
        <v>161</v>
      </c>
      <c r="D41" s="237" t="s">
        <v>158</v>
      </c>
      <c r="E41" s="238">
        <v>120</v>
      </c>
      <c r="F41" s="239"/>
      <c r="G41" s="240">
        <f>ROUND(E41*F41,2)</f>
        <v>0</v>
      </c>
      <c r="H41" s="239"/>
      <c r="I41" s="240">
        <f>ROUND(E41*H41,2)</f>
        <v>0</v>
      </c>
      <c r="J41" s="239"/>
      <c r="K41" s="240">
        <f>ROUND(E41*J41,2)</f>
        <v>0</v>
      </c>
      <c r="L41" s="240">
        <v>21</v>
      </c>
      <c r="M41" s="240">
        <f>G41*(1+L41/100)</f>
        <v>0</v>
      </c>
      <c r="N41" s="240">
        <v>6.9999999999999994E-5</v>
      </c>
      <c r="O41" s="240">
        <f>ROUND(E41*N41,2)</f>
        <v>0.01</v>
      </c>
      <c r="P41" s="240">
        <v>0</v>
      </c>
      <c r="Q41" s="240">
        <f>ROUND(E41*P41,2)</f>
        <v>0</v>
      </c>
      <c r="R41" s="240" t="s">
        <v>154</v>
      </c>
      <c r="S41" s="240" t="s">
        <v>121</v>
      </c>
      <c r="T41" s="241" t="s">
        <v>121</v>
      </c>
      <c r="U41" s="224">
        <v>0.34200000000000003</v>
      </c>
      <c r="V41" s="224">
        <f>ROUND(E41*U41,2)</f>
        <v>41.04</v>
      </c>
      <c r="W41" s="224"/>
      <c r="X41" s="224" t="s">
        <v>122</v>
      </c>
      <c r="Y41" s="214"/>
      <c r="Z41" s="214"/>
      <c r="AA41" s="214"/>
      <c r="AB41" s="214"/>
      <c r="AC41" s="214"/>
      <c r="AD41" s="214"/>
      <c r="AE41" s="214"/>
      <c r="AF41" s="214"/>
      <c r="AG41" s="214" t="s">
        <v>123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">
      <c r="A42" s="221"/>
      <c r="B42" s="222"/>
      <c r="C42" s="252" t="s">
        <v>162</v>
      </c>
      <c r="D42" s="226"/>
      <c r="E42" s="227">
        <v>120</v>
      </c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14"/>
      <c r="Z42" s="214"/>
      <c r="AA42" s="214"/>
      <c r="AB42" s="214"/>
      <c r="AC42" s="214"/>
      <c r="AD42" s="214"/>
      <c r="AE42" s="214"/>
      <c r="AF42" s="214"/>
      <c r="AG42" s="214" t="s">
        <v>127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1" x14ac:dyDescent="0.2">
      <c r="A43" s="221"/>
      <c r="B43" s="222"/>
      <c r="C43" s="253"/>
      <c r="D43" s="244"/>
      <c r="E43" s="244"/>
      <c r="F43" s="244"/>
      <c r="G43" s="24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14"/>
      <c r="Z43" s="214"/>
      <c r="AA43" s="214"/>
      <c r="AB43" s="214"/>
      <c r="AC43" s="214"/>
      <c r="AD43" s="214"/>
      <c r="AE43" s="214"/>
      <c r="AF43" s="214"/>
      <c r="AG43" s="214" t="s">
        <v>129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ht="33.75" outlineLevel="1" x14ac:dyDescent="0.2">
      <c r="A44" s="235">
        <v>10</v>
      </c>
      <c r="B44" s="236" t="s">
        <v>163</v>
      </c>
      <c r="C44" s="250" t="s">
        <v>164</v>
      </c>
      <c r="D44" s="237" t="s">
        <v>158</v>
      </c>
      <c r="E44" s="238">
        <v>5</v>
      </c>
      <c r="F44" s="239"/>
      <c r="G44" s="240">
        <f>ROUND(E44*F44,2)</f>
        <v>0</v>
      </c>
      <c r="H44" s="239"/>
      <c r="I44" s="240">
        <f>ROUND(E44*H44,2)</f>
        <v>0</v>
      </c>
      <c r="J44" s="239"/>
      <c r="K44" s="240">
        <f>ROUND(E44*J44,2)</f>
        <v>0</v>
      </c>
      <c r="L44" s="240">
        <v>21</v>
      </c>
      <c r="M44" s="240">
        <f>G44*(1+L44/100)</f>
        <v>0</v>
      </c>
      <c r="N44" s="240">
        <v>1E-4</v>
      </c>
      <c r="O44" s="240">
        <f>ROUND(E44*N44,2)</f>
        <v>0</v>
      </c>
      <c r="P44" s="240">
        <v>0</v>
      </c>
      <c r="Q44" s="240">
        <f>ROUND(E44*P44,2)</f>
        <v>0</v>
      </c>
      <c r="R44" s="240" t="s">
        <v>154</v>
      </c>
      <c r="S44" s="240" t="s">
        <v>121</v>
      </c>
      <c r="T44" s="241" t="s">
        <v>121</v>
      </c>
      <c r="U44" s="224">
        <v>0.496</v>
      </c>
      <c r="V44" s="224">
        <f>ROUND(E44*U44,2)</f>
        <v>2.48</v>
      </c>
      <c r="W44" s="224"/>
      <c r="X44" s="224" t="s">
        <v>122</v>
      </c>
      <c r="Y44" s="214"/>
      <c r="Z44" s="214"/>
      <c r="AA44" s="214"/>
      <c r="AB44" s="214"/>
      <c r="AC44" s="214"/>
      <c r="AD44" s="214"/>
      <c r="AE44" s="214"/>
      <c r="AF44" s="214"/>
      <c r="AG44" s="214" t="s">
        <v>123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">
      <c r="A45" s="221"/>
      <c r="B45" s="222"/>
      <c r="C45" s="252" t="s">
        <v>159</v>
      </c>
      <c r="D45" s="226"/>
      <c r="E45" s="227">
        <v>5</v>
      </c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14"/>
      <c r="Z45" s="214"/>
      <c r="AA45" s="214"/>
      <c r="AB45" s="214"/>
      <c r="AC45" s="214"/>
      <c r="AD45" s="214"/>
      <c r="AE45" s="214"/>
      <c r="AF45" s="214"/>
      <c r="AG45" s="214" t="s">
        <v>127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1" x14ac:dyDescent="0.2">
      <c r="A46" s="221"/>
      <c r="B46" s="222"/>
      <c r="C46" s="253"/>
      <c r="D46" s="244"/>
      <c r="E46" s="244"/>
      <c r="F46" s="244"/>
      <c r="G46" s="24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14"/>
      <c r="Z46" s="214"/>
      <c r="AA46" s="214"/>
      <c r="AB46" s="214"/>
      <c r="AC46" s="214"/>
      <c r="AD46" s="214"/>
      <c r="AE46" s="214"/>
      <c r="AF46" s="214"/>
      <c r="AG46" s="214" t="s">
        <v>129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ht="22.5" outlineLevel="1" x14ac:dyDescent="0.2">
      <c r="A47" s="235">
        <v>11</v>
      </c>
      <c r="B47" s="236" t="s">
        <v>165</v>
      </c>
      <c r="C47" s="250" t="s">
        <v>166</v>
      </c>
      <c r="D47" s="237" t="s">
        <v>146</v>
      </c>
      <c r="E47" s="238">
        <v>7</v>
      </c>
      <c r="F47" s="239"/>
      <c r="G47" s="240">
        <f>ROUND(E47*F47,2)</f>
        <v>0</v>
      </c>
      <c r="H47" s="239"/>
      <c r="I47" s="240">
        <f>ROUND(E47*H47,2)</f>
        <v>0</v>
      </c>
      <c r="J47" s="239"/>
      <c r="K47" s="240">
        <f>ROUND(E47*J47,2)</f>
        <v>0</v>
      </c>
      <c r="L47" s="240">
        <v>21</v>
      </c>
      <c r="M47" s="240">
        <f>G47*(1+L47/100)</f>
        <v>0</v>
      </c>
      <c r="N47" s="240">
        <v>2.0000000000000002E-5</v>
      </c>
      <c r="O47" s="240">
        <f>ROUND(E47*N47,2)</f>
        <v>0</v>
      </c>
      <c r="P47" s="240">
        <v>8.0000000000000002E-3</v>
      </c>
      <c r="Q47" s="240">
        <f>ROUND(E47*P47,2)</f>
        <v>0.06</v>
      </c>
      <c r="R47" s="240" t="s">
        <v>154</v>
      </c>
      <c r="S47" s="240" t="s">
        <v>121</v>
      </c>
      <c r="T47" s="241" t="s">
        <v>121</v>
      </c>
      <c r="U47" s="224">
        <v>1.2</v>
      </c>
      <c r="V47" s="224">
        <f>ROUND(E47*U47,2)</f>
        <v>8.4</v>
      </c>
      <c r="W47" s="224"/>
      <c r="X47" s="224" t="s">
        <v>122</v>
      </c>
      <c r="Y47" s="214"/>
      <c r="Z47" s="214"/>
      <c r="AA47" s="214"/>
      <c r="AB47" s="214"/>
      <c r="AC47" s="214"/>
      <c r="AD47" s="214"/>
      <c r="AE47" s="214"/>
      <c r="AF47" s="214"/>
      <c r="AG47" s="214" t="s">
        <v>123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1" x14ac:dyDescent="0.2">
      <c r="A48" s="221"/>
      <c r="B48" s="222"/>
      <c r="C48" s="252" t="s">
        <v>167</v>
      </c>
      <c r="D48" s="226"/>
      <c r="E48" s="227">
        <v>7</v>
      </c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14"/>
      <c r="Z48" s="214"/>
      <c r="AA48" s="214"/>
      <c r="AB48" s="214"/>
      <c r="AC48" s="214"/>
      <c r="AD48" s="214"/>
      <c r="AE48" s="214"/>
      <c r="AF48" s="214"/>
      <c r="AG48" s="214" t="s">
        <v>127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1" x14ac:dyDescent="0.2">
      <c r="A49" s="221"/>
      <c r="B49" s="222"/>
      <c r="C49" s="253"/>
      <c r="D49" s="244"/>
      <c r="E49" s="244"/>
      <c r="F49" s="244"/>
      <c r="G49" s="24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14"/>
      <c r="Z49" s="214"/>
      <c r="AA49" s="214"/>
      <c r="AB49" s="214"/>
      <c r="AC49" s="214"/>
      <c r="AD49" s="214"/>
      <c r="AE49" s="214"/>
      <c r="AF49" s="214"/>
      <c r="AG49" s="214" t="s">
        <v>129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ht="22.5" outlineLevel="1" x14ac:dyDescent="0.2">
      <c r="A50" s="235">
        <v>12</v>
      </c>
      <c r="B50" s="236" t="s">
        <v>168</v>
      </c>
      <c r="C50" s="250" t="s">
        <v>169</v>
      </c>
      <c r="D50" s="237" t="s">
        <v>119</v>
      </c>
      <c r="E50" s="238">
        <v>3.15</v>
      </c>
      <c r="F50" s="239"/>
      <c r="G50" s="240">
        <f>ROUND(E50*F50,2)</f>
        <v>0</v>
      </c>
      <c r="H50" s="239"/>
      <c r="I50" s="240">
        <f>ROUND(E50*H50,2)</f>
        <v>0</v>
      </c>
      <c r="J50" s="239"/>
      <c r="K50" s="240">
        <f>ROUND(E50*J50,2)</f>
        <v>0</v>
      </c>
      <c r="L50" s="240">
        <v>21</v>
      </c>
      <c r="M50" s="240">
        <f>G50*(1+L50/100)</f>
        <v>0</v>
      </c>
      <c r="N50" s="240">
        <v>0</v>
      </c>
      <c r="O50" s="240">
        <f>ROUND(E50*N50,2)</f>
        <v>0</v>
      </c>
      <c r="P50" s="240">
        <v>0</v>
      </c>
      <c r="Q50" s="240">
        <f>ROUND(E50*P50,2)</f>
        <v>0</v>
      </c>
      <c r="R50" s="240" t="s">
        <v>154</v>
      </c>
      <c r="S50" s="240" t="s">
        <v>121</v>
      </c>
      <c r="T50" s="241" t="s">
        <v>121</v>
      </c>
      <c r="U50" s="224">
        <v>0.87</v>
      </c>
      <c r="V50" s="224">
        <f>ROUND(E50*U50,2)</f>
        <v>2.74</v>
      </c>
      <c r="W50" s="224"/>
      <c r="X50" s="224" t="s">
        <v>122</v>
      </c>
      <c r="Y50" s="214"/>
      <c r="Z50" s="214"/>
      <c r="AA50" s="214"/>
      <c r="AB50" s="214"/>
      <c r="AC50" s="214"/>
      <c r="AD50" s="214"/>
      <c r="AE50" s="214"/>
      <c r="AF50" s="214"/>
      <c r="AG50" s="214" t="s">
        <v>123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">
      <c r="A51" s="221"/>
      <c r="B51" s="222"/>
      <c r="C51" s="252" t="s">
        <v>170</v>
      </c>
      <c r="D51" s="226"/>
      <c r="E51" s="227">
        <v>3.15</v>
      </c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14"/>
      <c r="Z51" s="214"/>
      <c r="AA51" s="214"/>
      <c r="AB51" s="214"/>
      <c r="AC51" s="214"/>
      <c r="AD51" s="214"/>
      <c r="AE51" s="214"/>
      <c r="AF51" s="214"/>
      <c r="AG51" s="214" t="s">
        <v>127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1" x14ac:dyDescent="0.2">
      <c r="A52" s="221"/>
      <c r="B52" s="222"/>
      <c r="C52" s="253"/>
      <c r="D52" s="244"/>
      <c r="E52" s="244"/>
      <c r="F52" s="244"/>
      <c r="G52" s="24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14"/>
      <c r="Z52" s="214"/>
      <c r="AA52" s="214"/>
      <c r="AB52" s="214"/>
      <c r="AC52" s="214"/>
      <c r="AD52" s="214"/>
      <c r="AE52" s="214"/>
      <c r="AF52" s="214"/>
      <c r="AG52" s="214" t="s">
        <v>129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1" x14ac:dyDescent="0.2">
      <c r="A53" s="235">
        <v>13</v>
      </c>
      <c r="B53" s="236" t="s">
        <v>171</v>
      </c>
      <c r="C53" s="250" t="s">
        <v>172</v>
      </c>
      <c r="D53" s="237" t="s">
        <v>119</v>
      </c>
      <c r="E53" s="238">
        <v>108</v>
      </c>
      <c r="F53" s="239"/>
      <c r="G53" s="240">
        <f>ROUND(E53*F53,2)</f>
        <v>0</v>
      </c>
      <c r="H53" s="239"/>
      <c r="I53" s="240">
        <f>ROUND(E53*H53,2)</f>
        <v>0</v>
      </c>
      <c r="J53" s="239"/>
      <c r="K53" s="240">
        <f>ROUND(E53*J53,2)</f>
        <v>0</v>
      </c>
      <c r="L53" s="240">
        <v>21</v>
      </c>
      <c r="M53" s="240">
        <f>G53*(1+L53/100)</f>
        <v>0</v>
      </c>
      <c r="N53" s="240">
        <v>0</v>
      </c>
      <c r="O53" s="240">
        <f>ROUND(E53*N53,2)</f>
        <v>0</v>
      </c>
      <c r="P53" s="240">
        <v>0</v>
      </c>
      <c r="Q53" s="240">
        <f>ROUND(E53*P53,2)</f>
        <v>0</v>
      </c>
      <c r="R53" s="240" t="s">
        <v>154</v>
      </c>
      <c r="S53" s="240" t="s">
        <v>121</v>
      </c>
      <c r="T53" s="241" t="s">
        <v>121</v>
      </c>
      <c r="U53" s="224">
        <v>0.20799999999999999</v>
      </c>
      <c r="V53" s="224">
        <f>ROUND(E53*U53,2)</f>
        <v>22.46</v>
      </c>
      <c r="W53" s="224"/>
      <c r="X53" s="224" t="s">
        <v>122</v>
      </c>
      <c r="Y53" s="214"/>
      <c r="Z53" s="214"/>
      <c r="AA53" s="214"/>
      <c r="AB53" s="214"/>
      <c r="AC53" s="214"/>
      <c r="AD53" s="214"/>
      <c r="AE53" s="214"/>
      <c r="AF53" s="214"/>
      <c r="AG53" s="214" t="s">
        <v>123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1" x14ac:dyDescent="0.2">
      <c r="A54" s="221"/>
      <c r="B54" s="222"/>
      <c r="C54" s="252" t="s">
        <v>173</v>
      </c>
      <c r="D54" s="226"/>
      <c r="E54" s="227">
        <v>108</v>
      </c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14"/>
      <c r="Z54" s="214"/>
      <c r="AA54" s="214"/>
      <c r="AB54" s="214"/>
      <c r="AC54" s="214"/>
      <c r="AD54" s="214"/>
      <c r="AE54" s="214"/>
      <c r="AF54" s="214"/>
      <c r="AG54" s="214" t="s">
        <v>127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1" x14ac:dyDescent="0.2">
      <c r="A55" s="221"/>
      <c r="B55" s="222"/>
      <c r="C55" s="253"/>
      <c r="D55" s="244"/>
      <c r="E55" s="244"/>
      <c r="F55" s="244"/>
      <c r="G55" s="24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14"/>
      <c r="Z55" s="214"/>
      <c r="AA55" s="214"/>
      <c r="AB55" s="214"/>
      <c r="AC55" s="214"/>
      <c r="AD55" s="214"/>
      <c r="AE55" s="214"/>
      <c r="AF55" s="214"/>
      <c r="AG55" s="214" t="s">
        <v>129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 x14ac:dyDescent="0.2">
      <c r="A56" s="235">
        <v>14</v>
      </c>
      <c r="B56" s="236" t="s">
        <v>174</v>
      </c>
      <c r="C56" s="250" t="s">
        <v>175</v>
      </c>
      <c r="D56" s="237" t="s">
        <v>119</v>
      </c>
      <c r="E56" s="238">
        <v>62</v>
      </c>
      <c r="F56" s="239"/>
      <c r="G56" s="240">
        <f>ROUND(E56*F56,2)</f>
        <v>0</v>
      </c>
      <c r="H56" s="239"/>
      <c r="I56" s="240">
        <f>ROUND(E56*H56,2)</f>
        <v>0</v>
      </c>
      <c r="J56" s="239"/>
      <c r="K56" s="240">
        <f>ROUND(E56*J56,2)</f>
        <v>0</v>
      </c>
      <c r="L56" s="240">
        <v>21</v>
      </c>
      <c r="M56" s="240">
        <f>G56*(1+L56/100)</f>
        <v>0</v>
      </c>
      <c r="N56" s="240">
        <v>0</v>
      </c>
      <c r="O56" s="240">
        <f>ROUND(E56*N56,2)</f>
        <v>0</v>
      </c>
      <c r="P56" s="240">
        <v>0</v>
      </c>
      <c r="Q56" s="240">
        <f>ROUND(E56*P56,2)</f>
        <v>0</v>
      </c>
      <c r="R56" s="240" t="s">
        <v>154</v>
      </c>
      <c r="S56" s="240" t="s">
        <v>121</v>
      </c>
      <c r="T56" s="241" t="s">
        <v>121</v>
      </c>
      <c r="U56" s="224">
        <v>0.156</v>
      </c>
      <c r="V56" s="224">
        <f>ROUND(E56*U56,2)</f>
        <v>9.67</v>
      </c>
      <c r="W56" s="224"/>
      <c r="X56" s="224" t="s">
        <v>122</v>
      </c>
      <c r="Y56" s="214"/>
      <c r="Z56" s="214"/>
      <c r="AA56" s="214"/>
      <c r="AB56" s="214"/>
      <c r="AC56" s="214"/>
      <c r="AD56" s="214"/>
      <c r="AE56" s="214"/>
      <c r="AF56" s="214"/>
      <c r="AG56" s="214" t="s">
        <v>123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 x14ac:dyDescent="0.2">
      <c r="A57" s="221"/>
      <c r="B57" s="222"/>
      <c r="C57" s="252" t="s">
        <v>176</v>
      </c>
      <c r="D57" s="226"/>
      <c r="E57" s="227">
        <v>62</v>
      </c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14"/>
      <c r="Z57" s="214"/>
      <c r="AA57" s="214"/>
      <c r="AB57" s="214"/>
      <c r="AC57" s="214"/>
      <c r="AD57" s="214"/>
      <c r="AE57" s="214"/>
      <c r="AF57" s="214"/>
      <c r="AG57" s="214" t="s">
        <v>127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1" x14ac:dyDescent="0.2">
      <c r="A58" s="221"/>
      <c r="B58" s="222"/>
      <c r="C58" s="253"/>
      <c r="D58" s="244"/>
      <c r="E58" s="244"/>
      <c r="F58" s="244"/>
      <c r="G58" s="24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14"/>
      <c r="Z58" s="214"/>
      <c r="AA58" s="214"/>
      <c r="AB58" s="214"/>
      <c r="AC58" s="214"/>
      <c r="AD58" s="214"/>
      <c r="AE58" s="214"/>
      <c r="AF58" s="214"/>
      <c r="AG58" s="214" t="s">
        <v>129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1" x14ac:dyDescent="0.2">
      <c r="A59" s="235">
        <v>15</v>
      </c>
      <c r="B59" s="236" t="s">
        <v>177</v>
      </c>
      <c r="C59" s="250" t="s">
        <v>178</v>
      </c>
      <c r="D59" s="237" t="s">
        <v>119</v>
      </c>
      <c r="E59" s="238">
        <v>108</v>
      </c>
      <c r="F59" s="239"/>
      <c r="G59" s="240">
        <f>ROUND(E59*F59,2)</f>
        <v>0</v>
      </c>
      <c r="H59" s="239"/>
      <c r="I59" s="240">
        <f>ROUND(E59*H59,2)</f>
        <v>0</v>
      </c>
      <c r="J59" s="239"/>
      <c r="K59" s="240">
        <f>ROUND(E59*J59,2)</f>
        <v>0</v>
      </c>
      <c r="L59" s="240">
        <v>21</v>
      </c>
      <c r="M59" s="240">
        <f>G59*(1+L59/100)</f>
        <v>0</v>
      </c>
      <c r="N59" s="240">
        <v>0</v>
      </c>
      <c r="O59" s="240">
        <f>ROUND(E59*N59,2)</f>
        <v>0</v>
      </c>
      <c r="P59" s="240">
        <v>0</v>
      </c>
      <c r="Q59" s="240">
        <f>ROUND(E59*P59,2)</f>
        <v>0</v>
      </c>
      <c r="R59" s="240" t="s">
        <v>154</v>
      </c>
      <c r="S59" s="240" t="s">
        <v>121</v>
      </c>
      <c r="T59" s="241" t="s">
        <v>121</v>
      </c>
      <c r="U59" s="224">
        <v>0.06</v>
      </c>
      <c r="V59" s="224">
        <f>ROUND(E59*U59,2)</f>
        <v>6.48</v>
      </c>
      <c r="W59" s="224"/>
      <c r="X59" s="224" t="s">
        <v>122</v>
      </c>
      <c r="Y59" s="214"/>
      <c r="Z59" s="214"/>
      <c r="AA59" s="214"/>
      <c r="AB59" s="214"/>
      <c r="AC59" s="214"/>
      <c r="AD59" s="214"/>
      <c r="AE59" s="214"/>
      <c r="AF59" s="214"/>
      <c r="AG59" s="214" t="s">
        <v>123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1" x14ac:dyDescent="0.2">
      <c r="A60" s="221"/>
      <c r="B60" s="222"/>
      <c r="C60" s="252" t="s">
        <v>173</v>
      </c>
      <c r="D60" s="226"/>
      <c r="E60" s="227">
        <v>108</v>
      </c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14"/>
      <c r="Z60" s="214"/>
      <c r="AA60" s="214"/>
      <c r="AB60" s="214"/>
      <c r="AC60" s="214"/>
      <c r="AD60" s="214"/>
      <c r="AE60" s="214"/>
      <c r="AF60" s="214"/>
      <c r="AG60" s="214" t="s">
        <v>127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1" x14ac:dyDescent="0.2">
      <c r="A61" s="221"/>
      <c r="B61" s="222"/>
      <c r="C61" s="253"/>
      <c r="D61" s="244"/>
      <c r="E61" s="244"/>
      <c r="F61" s="244"/>
      <c r="G61" s="24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14"/>
      <c r="Z61" s="214"/>
      <c r="AA61" s="214"/>
      <c r="AB61" s="214"/>
      <c r="AC61" s="214"/>
      <c r="AD61" s="214"/>
      <c r="AE61" s="214"/>
      <c r="AF61" s="214"/>
      <c r="AG61" s="214" t="s">
        <v>129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ht="22.5" outlineLevel="1" x14ac:dyDescent="0.2">
      <c r="A62" s="235">
        <v>16</v>
      </c>
      <c r="B62" s="236" t="s">
        <v>179</v>
      </c>
      <c r="C62" s="250" t="s">
        <v>180</v>
      </c>
      <c r="D62" s="237" t="s">
        <v>119</v>
      </c>
      <c r="E62" s="238">
        <v>62</v>
      </c>
      <c r="F62" s="239"/>
      <c r="G62" s="240">
        <f>ROUND(E62*F62,2)</f>
        <v>0</v>
      </c>
      <c r="H62" s="239"/>
      <c r="I62" s="240">
        <f>ROUND(E62*H62,2)</f>
        <v>0</v>
      </c>
      <c r="J62" s="239"/>
      <c r="K62" s="240">
        <f>ROUND(E62*J62,2)</f>
        <v>0</v>
      </c>
      <c r="L62" s="240">
        <v>21</v>
      </c>
      <c r="M62" s="240">
        <f>G62*(1+L62/100)</f>
        <v>0</v>
      </c>
      <c r="N62" s="240">
        <v>2.0000000000000002E-5</v>
      </c>
      <c r="O62" s="240">
        <f>ROUND(E62*N62,2)</f>
        <v>0</v>
      </c>
      <c r="P62" s="240">
        <v>0</v>
      </c>
      <c r="Q62" s="240">
        <f>ROUND(E62*P62,2)</f>
        <v>0</v>
      </c>
      <c r="R62" s="240" t="s">
        <v>154</v>
      </c>
      <c r="S62" s="240" t="s">
        <v>121</v>
      </c>
      <c r="T62" s="241" t="s">
        <v>121</v>
      </c>
      <c r="U62" s="224">
        <v>0.08</v>
      </c>
      <c r="V62" s="224">
        <f>ROUND(E62*U62,2)</f>
        <v>4.96</v>
      </c>
      <c r="W62" s="224"/>
      <c r="X62" s="224" t="s">
        <v>122</v>
      </c>
      <c r="Y62" s="214"/>
      <c r="Z62" s="214"/>
      <c r="AA62" s="214"/>
      <c r="AB62" s="214"/>
      <c r="AC62" s="214"/>
      <c r="AD62" s="214"/>
      <c r="AE62" s="214"/>
      <c r="AF62" s="214"/>
      <c r="AG62" s="214" t="s">
        <v>123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1" x14ac:dyDescent="0.2">
      <c r="A63" s="221"/>
      <c r="B63" s="222"/>
      <c r="C63" s="252" t="s">
        <v>181</v>
      </c>
      <c r="D63" s="226"/>
      <c r="E63" s="227">
        <v>62</v>
      </c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14"/>
      <c r="Z63" s="214"/>
      <c r="AA63" s="214"/>
      <c r="AB63" s="214"/>
      <c r="AC63" s="214"/>
      <c r="AD63" s="214"/>
      <c r="AE63" s="214"/>
      <c r="AF63" s="214"/>
      <c r="AG63" s="214" t="s">
        <v>127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1" x14ac:dyDescent="0.2">
      <c r="A64" s="221"/>
      <c r="B64" s="222"/>
      <c r="C64" s="253"/>
      <c r="D64" s="244"/>
      <c r="E64" s="244"/>
      <c r="F64" s="244"/>
      <c r="G64" s="24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14"/>
      <c r="Z64" s="214"/>
      <c r="AA64" s="214"/>
      <c r="AB64" s="214"/>
      <c r="AC64" s="214"/>
      <c r="AD64" s="214"/>
      <c r="AE64" s="214"/>
      <c r="AF64" s="214"/>
      <c r="AG64" s="214" t="s">
        <v>129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ht="22.5" outlineLevel="1" x14ac:dyDescent="0.2">
      <c r="A65" s="235">
        <v>17</v>
      </c>
      <c r="B65" s="236" t="s">
        <v>182</v>
      </c>
      <c r="C65" s="250" t="s">
        <v>183</v>
      </c>
      <c r="D65" s="237" t="s">
        <v>119</v>
      </c>
      <c r="E65" s="238">
        <v>170</v>
      </c>
      <c r="F65" s="239"/>
      <c r="G65" s="240">
        <f>ROUND(E65*F65,2)</f>
        <v>0</v>
      </c>
      <c r="H65" s="239"/>
      <c r="I65" s="240">
        <f>ROUND(E65*H65,2)</f>
        <v>0</v>
      </c>
      <c r="J65" s="239"/>
      <c r="K65" s="240">
        <f>ROUND(E65*J65,2)</f>
        <v>0</v>
      </c>
      <c r="L65" s="240">
        <v>21</v>
      </c>
      <c r="M65" s="240">
        <f>G65*(1+L65/100)</f>
        <v>0</v>
      </c>
      <c r="N65" s="240">
        <v>0</v>
      </c>
      <c r="O65" s="240">
        <f>ROUND(E65*N65,2)</f>
        <v>0</v>
      </c>
      <c r="P65" s="240">
        <v>7.0000000000000001E-3</v>
      </c>
      <c r="Q65" s="240">
        <f>ROUND(E65*P65,2)</f>
        <v>1.19</v>
      </c>
      <c r="R65" s="240" t="s">
        <v>154</v>
      </c>
      <c r="S65" s="240" t="s">
        <v>121</v>
      </c>
      <c r="T65" s="241" t="s">
        <v>121</v>
      </c>
      <c r="U65" s="224">
        <v>0.06</v>
      </c>
      <c r="V65" s="224">
        <f>ROUND(E65*U65,2)</f>
        <v>10.199999999999999</v>
      </c>
      <c r="W65" s="224"/>
      <c r="X65" s="224" t="s">
        <v>122</v>
      </c>
      <c r="Y65" s="214"/>
      <c r="Z65" s="214"/>
      <c r="AA65" s="214"/>
      <c r="AB65" s="214"/>
      <c r="AC65" s="214"/>
      <c r="AD65" s="214"/>
      <c r="AE65" s="214"/>
      <c r="AF65" s="214"/>
      <c r="AG65" s="214" t="s">
        <v>123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">
      <c r="A66" s="221"/>
      <c r="B66" s="222"/>
      <c r="C66" s="252" t="s">
        <v>184</v>
      </c>
      <c r="D66" s="226"/>
      <c r="E66" s="227">
        <v>170</v>
      </c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14"/>
      <c r="Z66" s="214"/>
      <c r="AA66" s="214"/>
      <c r="AB66" s="214"/>
      <c r="AC66" s="214"/>
      <c r="AD66" s="214"/>
      <c r="AE66" s="214"/>
      <c r="AF66" s="214"/>
      <c r="AG66" s="214" t="s">
        <v>127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1" x14ac:dyDescent="0.2">
      <c r="A67" s="221"/>
      <c r="B67" s="222"/>
      <c r="C67" s="253"/>
      <c r="D67" s="244"/>
      <c r="E67" s="244"/>
      <c r="F67" s="244"/>
      <c r="G67" s="24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14"/>
      <c r="Z67" s="214"/>
      <c r="AA67" s="214"/>
      <c r="AB67" s="214"/>
      <c r="AC67" s="214"/>
      <c r="AD67" s="214"/>
      <c r="AE67" s="214"/>
      <c r="AF67" s="214"/>
      <c r="AG67" s="214" t="s">
        <v>129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ht="22.5" outlineLevel="1" x14ac:dyDescent="0.2">
      <c r="A68" s="235">
        <v>18</v>
      </c>
      <c r="B68" s="236" t="s">
        <v>185</v>
      </c>
      <c r="C68" s="250" t="s">
        <v>186</v>
      </c>
      <c r="D68" s="237" t="s">
        <v>119</v>
      </c>
      <c r="E68" s="238">
        <v>0.6</v>
      </c>
      <c r="F68" s="239"/>
      <c r="G68" s="240">
        <f>ROUND(E68*F68,2)</f>
        <v>0</v>
      </c>
      <c r="H68" s="239"/>
      <c r="I68" s="240">
        <f>ROUND(E68*H68,2)</f>
        <v>0</v>
      </c>
      <c r="J68" s="239"/>
      <c r="K68" s="240">
        <f>ROUND(E68*J68,2)</f>
        <v>0</v>
      </c>
      <c r="L68" s="240">
        <v>21</v>
      </c>
      <c r="M68" s="240">
        <f>G68*(1+L68/100)</f>
        <v>0</v>
      </c>
      <c r="N68" s="240">
        <v>1.4619999999999999E-2</v>
      </c>
      <c r="O68" s="240">
        <f>ROUND(E68*N68,2)</f>
        <v>0.01</v>
      </c>
      <c r="P68" s="240">
        <v>0</v>
      </c>
      <c r="Q68" s="240">
        <f>ROUND(E68*P68,2)</f>
        <v>0</v>
      </c>
      <c r="R68" s="240" t="s">
        <v>154</v>
      </c>
      <c r="S68" s="240" t="s">
        <v>121</v>
      </c>
      <c r="T68" s="241" t="s">
        <v>121</v>
      </c>
      <c r="U68" s="224">
        <v>1.68</v>
      </c>
      <c r="V68" s="224">
        <f>ROUND(E68*U68,2)</f>
        <v>1.01</v>
      </c>
      <c r="W68" s="224"/>
      <c r="X68" s="224" t="s">
        <v>122</v>
      </c>
      <c r="Y68" s="214"/>
      <c r="Z68" s="214"/>
      <c r="AA68" s="214"/>
      <c r="AB68" s="214"/>
      <c r="AC68" s="214"/>
      <c r="AD68" s="214"/>
      <c r="AE68" s="214"/>
      <c r="AF68" s="214"/>
      <c r="AG68" s="214" t="s">
        <v>123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 x14ac:dyDescent="0.2">
      <c r="A69" s="221"/>
      <c r="B69" s="222"/>
      <c r="C69" s="252" t="s">
        <v>187</v>
      </c>
      <c r="D69" s="226"/>
      <c r="E69" s="227">
        <v>0.6</v>
      </c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14"/>
      <c r="Z69" s="214"/>
      <c r="AA69" s="214"/>
      <c r="AB69" s="214"/>
      <c r="AC69" s="214"/>
      <c r="AD69" s="214"/>
      <c r="AE69" s="214"/>
      <c r="AF69" s="214"/>
      <c r="AG69" s="214" t="s">
        <v>127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1" x14ac:dyDescent="0.2">
      <c r="A70" s="221"/>
      <c r="B70" s="222"/>
      <c r="C70" s="253"/>
      <c r="D70" s="244"/>
      <c r="E70" s="244"/>
      <c r="F70" s="244"/>
      <c r="G70" s="24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14"/>
      <c r="Z70" s="214"/>
      <c r="AA70" s="214"/>
      <c r="AB70" s="214"/>
      <c r="AC70" s="214"/>
      <c r="AD70" s="214"/>
      <c r="AE70" s="214"/>
      <c r="AF70" s="214"/>
      <c r="AG70" s="214" t="s">
        <v>129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1" x14ac:dyDescent="0.2">
      <c r="A71" s="235">
        <v>19</v>
      </c>
      <c r="B71" s="236" t="s">
        <v>188</v>
      </c>
      <c r="C71" s="250" t="s">
        <v>189</v>
      </c>
      <c r="D71" s="237" t="s">
        <v>140</v>
      </c>
      <c r="E71" s="238">
        <v>3.72431</v>
      </c>
      <c r="F71" s="239"/>
      <c r="G71" s="240">
        <f>ROUND(E71*F71,2)</f>
        <v>0</v>
      </c>
      <c r="H71" s="239"/>
      <c r="I71" s="240">
        <f>ROUND(E71*H71,2)</f>
        <v>0</v>
      </c>
      <c r="J71" s="239"/>
      <c r="K71" s="240">
        <f>ROUND(E71*J71,2)</f>
        <v>0</v>
      </c>
      <c r="L71" s="240">
        <v>21</v>
      </c>
      <c r="M71" s="240">
        <f>G71*(1+L71/100)</f>
        <v>0</v>
      </c>
      <c r="N71" s="240">
        <v>2.3570000000000001E-2</v>
      </c>
      <c r="O71" s="240">
        <f>ROUND(E71*N71,2)</f>
        <v>0.09</v>
      </c>
      <c r="P71" s="240">
        <v>0</v>
      </c>
      <c r="Q71" s="240">
        <f>ROUND(E71*P71,2)</f>
        <v>0</v>
      </c>
      <c r="R71" s="240" t="s">
        <v>154</v>
      </c>
      <c r="S71" s="240" t="s">
        <v>121</v>
      </c>
      <c r="T71" s="241" t="s">
        <v>121</v>
      </c>
      <c r="U71" s="224">
        <v>0</v>
      </c>
      <c r="V71" s="224">
        <f>ROUND(E71*U71,2)</f>
        <v>0</v>
      </c>
      <c r="W71" s="224"/>
      <c r="X71" s="224" t="s">
        <v>122</v>
      </c>
      <c r="Y71" s="214"/>
      <c r="Z71" s="214"/>
      <c r="AA71" s="214"/>
      <c r="AB71" s="214"/>
      <c r="AC71" s="214"/>
      <c r="AD71" s="214"/>
      <c r="AE71" s="214"/>
      <c r="AF71" s="214"/>
      <c r="AG71" s="214" t="s">
        <v>123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1" x14ac:dyDescent="0.2">
      <c r="A72" s="221"/>
      <c r="B72" s="222"/>
      <c r="C72" s="252" t="s">
        <v>190</v>
      </c>
      <c r="D72" s="226"/>
      <c r="E72" s="227">
        <v>3.0885099999999999</v>
      </c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14"/>
      <c r="Z72" s="214"/>
      <c r="AA72" s="214"/>
      <c r="AB72" s="214"/>
      <c r="AC72" s="214"/>
      <c r="AD72" s="214"/>
      <c r="AE72" s="214"/>
      <c r="AF72" s="214"/>
      <c r="AG72" s="214" t="s">
        <v>127</v>
      </c>
      <c r="AH72" s="214">
        <v>5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 x14ac:dyDescent="0.2">
      <c r="A73" s="221"/>
      <c r="B73" s="222"/>
      <c r="C73" s="252" t="s">
        <v>191</v>
      </c>
      <c r="D73" s="226"/>
      <c r="E73" s="227">
        <v>0.63580000000000003</v>
      </c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14"/>
      <c r="Z73" s="214"/>
      <c r="AA73" s="214"/>
      <c r="AB73" s="214"/>
      <c r="AC73" s="214"/>
      <c r="AD73" s="214"/>
      <c r="AE73" s="214"/>
      <c r="AF73" s="214"/>
      <c r="AG73" s="214" t="s">
        <v>127</v>
      </c>
      <c r="AH73" s="214">
        <v>5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1" x14ac:dyDescent="0.2">
      <c r="A74" s="221"/>
      <c r="B74" s="222"/>
      <c r="C74" s="253"/>
      <c r="D74" s="244"/>
      <c r="E74" s="244"/>
      <c r="F74" s="244"/>
      <c r="G74" s="24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14"/>
      <c r="Z74" s="214"/>
      <c r="AA74" s="214"/>
      <c r="AB74" s="214"/>
      <c r="AC74" s="214"/>
      <c r="AD74" s="214"/>
      <c r="AE74" s="214"/>
      <c r="AF74" s="214"/>
      <c r="AG74" s="214" t="s">
        <v>129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1" x14ac:dyDescent="0.2">
      <c r="A75" s="235">
        <v>20</v>
      </c>
      <c r="B75" s="236" t="s">
        <v>192</v>
      </c>
      <c r="C75" s="250" t="s">
        <v>193</v>
      </c>
      <c r="D75" s="237" t="s">
        <v>119</v>
      </c>
      <c r="E75" s="238">
        <v>3.15</v>
      </c>
      <c r="F75" s="239"/>
      <c r="G75" s="240">
        <f>ROUND(E75*F75,2)</f>
        <v>0</v>
      </c>
      <c r="H75" s="239"/>
      <c r="I75" s="240">
        <f>ROUND(E75*H75,2)</f>
        <v>0</v>
      </c>
      <c r="J75" s="239"/>
      <c r="K75" s="240">
        <f>ROUND(E75*J75,2)</f>
        <v>0</v>
      </c>
      <c r="L75" s="240">
        <v>21</v>
      </c>
      <c r="M75" s="240">
        <f>G75*(1+L75/100)</f>
        <v>0</v>
      </c>
      <c r="N75" s="240">
        <v>1.6000000000000001E-4</v>
      </c>
      <c r="O75" s="240">
        <f>ROUND(E75*N75,2)</f>
        <v>0</v>
      </c>
      <c r="P75" s="240">
        <v>1.4E-2</v>
      </c>
      <c r="Q75" s="240">
        <f>ROUND(E75*P75,2)</f>
        <v>0.04</v>
      </c>
      <c r="R75" s="240" t="s">
        <v>154</v>
      </c>
      <c r="S75" s="240" t="s">
        <v>121</v>
      </c>
      <c r="T75" s="241" t="s">
        <v>121</v>
      </c>
      <c r="U75" s="224">
        <v>0.106</v>
      </c>
      <c r="V75" s="224">
        <f>ROUND(E75*U75,2)</f>
        <v>0.33</v>
      </c>
      <c r="W75" s="224"/>
      <c r="X75" s="224" t="s">
        <v>122</v>
      </c>
      <c r="Y75" s="214"/>
      <c r="Z75" s="214"/>
      <c r="AA75" s="214"/>
      <c r="AB75" s="214"/>
      <c r="AC75" s="214"/>
      <c r="AD75" s="214"/>
      <c r="AE75" s="214"/>
      <c r="AF75" s="214"/>
      <c r="AG75" s="214" t="s">
        <v>123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1" x14ac:dyDescent="0.2">
      <c r="A76" s="221"/>
      <c r="B76" s="222"/>
      <c r="C76" s="252" t="s">
        <v>194</v>
      </c>
      <c r="D76" s="226"/>
      <c r="E76" s="227">
        <v>3.15</v>
      </c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14"/>
      <c r="Z76" s="214"/>
      <c r="AA76" s="214"/>
      <c r="AB76" s="214"/>
      <c r="AC76" s="214"/>
      <c r="AD76" s="214"/>
      <c r="AE76" s="214"/>
      <c r="AF76" s="214"/>
      <c r="AG76" s="214" t="s">
        <v>127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1" x14ac:dyDescent="0.2">
      <c r="A77" s="221"/>
      <c r="B77" s="222"/>
      <c r="C77" s="253"/>
      <c r="D77" s="244"/>
      <c r="E77" s="244"/>
      <c r="F77" s="244"/>
      <c r="G77" s="24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14"/>
      <c r="Z77" s="214"/>
      <c r="AA77" s="214"/>
      <c r="AB77" s="214"/>
      <c r="AC77" s="214"/>
      <c r="AD77" s="214"/>
      <c r="AE77" s="214"/>
      <c r="AF77" s="214"/>
      <c r="AG77" s="214" t="s">
        <v>129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1" x14ac:dyDescent="0.2">
      <c r="A78" s="235">
        <v>21</v>
      </c>
      <c r="B78" s="236" t="s">
        <v>195</v>
      </c>
      <c r="C78" s="250" t="s">
        <v>196</v>
      </c>
      <c r="D78" s="237" t="s">
        <v>197</v>
      </c>
      <c r="E78" s="238">
        <v>8</v>
      </c>
      <c r="F78" s="239"/>
      <c r="G78" s="240">
        <f>ROUND(E78*F78,2)</f>
        <v>0</v>
      </c>
      <c r="H78" s="239"/>
      <c r="I78" s="240">
        <f>ROUND(E78*H78,2)</f>
        <v>0</v>
      </c>
      <c r="J78" s="239"/>
      <c r="K78" s="240">
        <f>ROUND(E78*J78,2)</f>
        <v>0</v>
      </c>
      <c r="L78" s="240">
        <v>21</v>
      </c>
      <c r="M78" s="240">
        <f>G78*(1+L78/100)</f>
        <v>0</v>
      </c>
      <c r="N78" s="240">
        <v>0</v>
      </c>
      <c r="O78" s="240">
        <f>ROUND(E78*N78,2)</f>
        <v>0</v>
      </c>
      <c r="P78" s="240">
        <v>0</v>
      </c>
      <c r="Q78" s="240">
        <f>ROUND(E78*P78,2)</f>
        <v>0</v>
      </c>
      <c r="R78" s="240" t="s">
        <v>198</v>
      </c>
      <c r="S78" s="240" t="s">
        <v>121</v>
      </c>
      <c r="T78" s="241" t="s">
        <v>121</v>
      </c>
      <c r="U78" s="224">
        <v>1</v>
      </c>
      <c r="V78" s="224">
        <f>ROUND(E78*U78,2)</f>
        <v>8</v>
      </c>
      <c r="W78" s="224"/>
      <c r="X78" s="224" t="s">
        <v>199</v>
      </c>
      <c r="Y78" s="214"/>
      <c r="Z78" s="214"/>
      <c r="AA78" s="214"/>
      <c r="AB78" s="214"/>
      <c r="AC78" s="214"/>
      <c r="AD78" s="214"/>
      <c r="AE78" s="214"/>
      <c r="AF78" s="214"/>
      <c r="AG78" s="214" t="s">
        <v>200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1" x14ac:dyDescent="0.2">
      <c r="A79" s="221"/>
      <c r="B79" s="222"/>
      <c r="C79" s="252" t="s">
        <v>201</v>
      </c>
      <c r="D79" s="226"/>
      <c r="E79" s="227">
        <v>8</v>
      </c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14"/>
      <c r="Z79" s="214"/>
      <c r="AA79" s="214"/>
      <c r="AB79" s="214"/>
      <c r="AC79" s="214"/>
      <c r="AD79" s="214"/>
      <c r="AE79" s="214"/>
      <c r="AF79" s="214"/>
      <c r="AG79" s="214" t="s">
        <v>127</v>
      </c>
      <c r="AH79" s="214">
        <v>0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1" x14ac:dyDescent="0.2">
      <c r="A80" s="221"/>
      <c r="B80" s="222"/>
      <c r="C80" s="253"/>
      <c r="D80" s="244"/>
      <c r="E80" s="244"/>
      <c r="F80" s="244"/>
      <c r="G80" s="24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14"/>
      <c r="Z80" s="214"/>
      <c r="AA80" s="214"/>
      <c r="AB80" s="214"/>
      <c r="AC80" s="214"/>
      <c r="AD80" s="214"/>
      <c r="AE80" s="214"/>
      <c r="AF80" s="214"/>
      <c r="AG80" s="214" t="s">
        <v>129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1" x14ac:dyDescent="0.2">
      <c r="A81" s="235">
        <v>22</v>
      </c>
      <c r="B81" s="236" t="s">
        <v>202</v>
      </c>
      <c r="C81" s="250" t="s">
        <v>203</v>
      </c>
      <c r="D81" s="237" t="s">
        <v>140</v>
      </c>
      <c r="E81" s="238">
        <v>0.63580000000000003</v>
      </c>
      <c r="F81" s="239"/>
      <c r="G81" s="240">
        <f>ROUND(E81*F81,2)</f>
        <v>0</v>
      </c>
      <c r="H81" s="239"/>
      <c r="I81" s="240">
        <f>ROUND(E81*H81,2)</f>
        <v>0</v>
      </c>
      <c r="J81" s="239"/>
      <c r="K81" s="240">
        <f>ROUND(E81*J81,2)</f>
        <v>0</v>
      </c>
      <c r="L81" s="240">
        <v>21</v>
      </c>
      <c r="M81" s="240">
        <f>G81*(1+L81/100)</f>
        <v>0</v>
      </c>
      <c r="N81" s="240">
        <v>0.55000000000000004</v>
      </c>
      <c r="O81" s="240">
        <f>ROUND(E81*N81,2)</f>
        <v>0.35</v>
      </c>
      <c r="P81" s="240">
        <v>0</v>
      </c>
      <c r="Q81" s="240">
        <f>ROUND(E81*P81,2)</f>
        <v>0</v>
      </c>
      <c r="R81" s="240" t="s">
        <v>204</v>
      </c>
      <c r="S81" s="240" t="s">
        <v>121</v>
      </c>
      <c r="T81" s="241" t="s">
        <v>121</v>
      </c>
      <c r="U81" s="224">
        <v>0</v>
      </c>
      <c r="V81" s="224">
        <f>ROUND(E81*U81,2)</f>
        <v>0</v>
      </c>
      <c r="W81" s="224"/>
      <c r="X81" s="224" t="s">
        <v>205</v>
      </c>
      <c r="Y81" s="214"/>
      <c r="Z81" s="214"/>
      <c r="AA81" s="214"/>
      <c r="AB81" s="214"/>
      <c r="AC81" s="214"/>
      <c r="AD81" s="214"/>
      <c r="AE81" s="214"/>
      <c r="AF81" s="214"/>
      <c r="AG81" s="214" t="s">
        <v>206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 x14ac:dyDescent="0.2">
      <c r="A82" s="221"/>
      <c r="B82" s="222"/>
      <c r="C82" s="252" t="s">
        <v>207</v>
      </c>
      <c r="D82" s="226"/>
      <c r="E82" s="227">
        <v>0.52800000000000002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14"/>
      <c r="Z82" s="214"/>
      <c r="AA82" s="214"/>
      <c r="AB82" s="214"/>
      <c r="AC82" s="214"/>
      <c r="AD82" s="214"/>
      <c r="AE82" s="214"/>
      <c r="AF82" s="214"/>
      <c r="AG82" s="214" t="s">
        <v>127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1" x14ac:dyDescent="0.2">
      <c r="A83" s="221"/>
      <c r="B83" s="222"/>
      <c r="C83" s="252" t="s">
        <v>208</v>
      </c>
      <c r="D83" s="226"/>
      <c r="E83" s="227">
        <v>0.10780000000000001</v>
      </c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14"/>
      <c r="Z83" s="214"/>
      <c r="AA83" s="214"/>
      <c r="AB83" s="214"/>
      <c r="AC83" s="214"/>
      <c r="AD83" s="214"/>
      <c r="AE83" s="214"/>
      <c r="AF83" s="214"/>
      <c r="AG83" s="214" t="s">
        <v>127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1" x14ac:dyDescent="0.2">
      <c r="A84" s="221"/>
      <c r="B84" s="222"/>
      <c r="C84" s="253"/>
      <c r="D84" s="244"/>
      <c r="E84" s="244"/>
      <c r="F84" s="244"/>
      <c r="G84" s="24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14"/>
      <c r="Z84" s="214"/>
      <c r="AA84" s="214"/>
      <c r="AB84" s="214"/>
      <c r="AC84" s="214"/>
      <c r="AD84" s="214"/>
      <c r="AE84" s="214"/>
      <c r="AF84" s="214"/>
      <c r="AG84" s="214" t="s">
        <v>129</v>
      </c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1" x14ac:dyDescent="0.2">
      <c r="A85" s="235">
        <v>23</v>
      </c>
      <c r="B85" s="236" t="s">
        <v>209</v>
      </c>
      <c r="C85" s="250" t="s">
        <v>210</v>
      </c>
      <c r="D85" s="237" t="s">
        <v>140</v>
      </c>
      <c r="E85" s="238">
        <v>3.0885099999999999</v>
      </c>
      <c r="F85" s="239"/>
      <c r="G85" s="240">
        <f>ROUND(E85*F85,2)</f>
        <v>0</v>
      </c>
      <c r="H85" s="239"/>
      <c r="I85" s="240">
        <f>ROUND(E85*H85,2)</f>
        <v>0</v>
      </c>
      <c r="J85" s="239"/>
      <c r="K85" s="240">
        <f>ROUND(E85*J85,2)</f>
        <v>0</v>
      </c>
      <c r="L85" s="240">
        <v>21</v>
      </c>
      <c r="M85" s="240">
        <f>G85*(1+L85/100)</f>
        <v>0</v>
      </c>
      <c r="N85" s="240">
        <v>0.55000000000000004</v>
      </c>
      <c r="O85" s="240">
        <f>ROUND(E85*N85,2)</f>
        <v>1.7</v>
      </c>
      <c r="P85" s="240">
        <v>0</v>
      </c>
      <c r="Q85" s="240">
        <f>ROUND(E85*P85,2)</f>
        <v>0</v>
      </c>
      <c r="R85" s="240" t="s">
        <v>204</v>
      </c>
      <c r="S85" s="240" t="s">
        <v>121</v>
      </c>
      <c r="T85" s="241" t="s">
        <v>121</v>
      </c>
      <c r="U85" s="224">
        <v>0</v>
      </c>
      <c r="V85" s="224">
        <f>ROUND(E85*U85,2)</f>
        <v>0</v>
      </c>
      <c r="W85" s="224"/>
      <c r="X85" s="224" t="s">
        <v>205</v>
      </c>
      <c r="Y85" s="214"/>
      <c r="Z85" s="214"/>
      <c r="AA85" s="214"/>
      <c r="AB85" s="214"/>
      <c r="AC85" s="214"/>
      <c r="AD85" s="214"/>
      <c r="AE85" s="214"/>
      <c r="AF85" s="214"/>
      <c r="AG85" s="214" t="s">
        <v>206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 x14ac:dyDescent="0.2">
      <c r="A86" s="221"/>
      <c r="B86" s="222"/>
      <c r="C86" s="252" t="s">
        <v>211</v>
      </c>
      <c r="D86" s="226"/>
      <c r="E86" s="227">
        <v>1.9008</v>
      </c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14"/>
      <c r="Z86" s="214"/>
      <c r="AA86" s="214"/>
      <c r="AB86" s="214"/>
      <c r="AC86" s="214"/>
      <c r="AD86" s="214"/>
      <c r="AE86" s="214"/>
      <c r="AF86" s="214"/>
      <c r="AG86" s="214" t="s">
        <v>127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1" x14ac:dyDescent="0.2">
      <c r="A87" s="221"/>
      <c r="B87" s="222"/>
      <c r="C87" s="252" t="s">
        <v>212</v>
      </c>
      <c r="D87" s="226"/>
      <c r="E87" s="227">
        <v>0.65471999999999997</v>
      </c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14"/>
      <c r="Z87" s="214"/>
      <c r="AA87" s="214"/>
      <c r="AB87" s="214"/>
      <c r="AC87" s="214"/>
      <c r="AD87" s="214"/>
      <c r="AE87" s="214"/>
      <c r="AF87" s="214"/>
      <c r="AG87" s="214" t="s">
        <v>127</v>
      </c>
      <c r="AH87" s="214">
        <v>0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">
      <c r="A88" s="221"/>
      <c r="B88" s="222"/>
      <c r="C88" s="252" t="s">
        <v>213</v>
      </c>
      <c r="D88" s="226"/>
      <c r="E88" s="227">
        <v>0.31680000000000003</v>
      </c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14"/>
      <c r="Z88" s="214"/>
      <c r="AA88" s="214"/>
      <c r="AB88" s="214"/>
      <c r="AC88" s="214"/>
      <c r="AD88" s="214"/>
      <c r="AE88" s="214"/>
      <c r="AF88" s="214"/>
      <c r="AG88" s="214" t="s">
        <v>127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 x14ac:dyDescent="0.2">
      <c r="A89" s="221"/>
      <c r="B89" s="222"/>
      <c r="C89" s="252" t="s">
        <v>214</v>
      </c>
      <c r="D89" s="226"/>
      <c r="E89" s="227">
        <v>0.18187</v>
      </c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14"/>
      <c r="Z89" s="214"/>
      <c r="AA89" s="214"/>
      <c r="AB89" s="214"/>
      <c r="AC89" s="214"/>
      <c r="AD89" s="214"/>
      <c r="AE89" s="214"/>
      <c r="AF89" s="214"/>
      <c r="AG89" s="214" t="s">
        <v>127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1" x14ac:dyDescent="0.2">
      <c r="A90" s="221"/>
      <c r="B90" s="222"/>
      <c r="C90" s="252" t="s">
        <v>215</v>
      </c>
      <c r="D90" s="226"/>
      <c r="E90" s="227">
        <v>3.4320000000000003E-2</v>
      </c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14"/>
      <c r="Z90" s="214"/>
      <c r="AA90" s="214"/>
      <c r="AB90" s="214"/>
      <c r="AC90" s="214"/>
      <c r="AD90" s="214"/>
      <c r="AE90" s="214"/>
      <c r="AF90" s="214"/>
      <c r="AG90" s="214" t="s">
        <v>127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1" x14ac:dyDescent="0.2">
      <c r="A91" s="221"/>
      <c r="B91" s="222"/>
      <c r="C91" s="253"/>
      <c r="D91" s="244"/>
      <c r="E91" s="244"/>
      <c r="F91" s="244"/>
      <c r="G91" s="24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14"/>
      <c r="Z91" s="214"/>
      <c r="AA91" s="214"/>
      <c r="AB91" s="214"/>
      <c r="AC91" s="214"/>
      <c r="AD91" s="214"/>
      <c r="AE91" s="214"/>
      <c r="AF91" s="214"/>
      <c r="AG91" s="214" t="s">
        <v>129</v>
      </c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1" x14ac:dyDescent="0.2">
      <c r="A92" s="235">
        <v>24</v>
      </c>
      <c r="B92" s="236" t="s">
        <v>216</v>
      </c>
      <c r="C92" s="250" t="s">
        <v>217</v>
      </c>
      <c r="D92" s="237" t="s">
        <v>119</v>
      </c>
      <c r="E92" s="238">
        <v>3.4649999999999999</v>
      </c>
      <c r="F92" s="239"/>
      <c r="G92" s="240">
        <f>ROUND(E92*F92,2)</f>
        <v>0</v>
      </c>
      <c r="H92" s="239"/>
      <c r="I92" s="240">
        <f>ROUND(E92*H92,2)</f>
        <v>0</v>
      </c>
      <c r="J92" s="239"/>
      <c r="K92" s="240">
        <f>ROUND(E92*J92,2)</f>
        <v>0</v>
      </c>
      <c r="L92" s="240">
        <v>21</v>
      </c>
      <c r="M92" s="240">
        <f>G92*(1+L92/100)</f>
        <v>0</v>
      </c>
      <c r="N92" s="240">
        <v>1.2200000000000001E-2</v>
      </c>
      <c r="O92" s="240">
        <f>ROUND(E92*N92,2)</f>
        <v>0.04</v>
      </c>
      <c r="P92" s="240">
        <v>0</v>
      </c>
      <c r="Q92" s="240">
        <f>ROUND(E92*P92,2)</f>
        <v>0</v>
      </c>
      <c r="R92" s="240" t="s">
        <v>204</v>
      </c>
      <c r="S92" s="240" t="s">
        <v>121</v>
      </c>
      <c r="T92" s="241" t="s">
        <v>121</v>
      </c>
      <c r="U92" s="224">
        <v>0</v>
      </c>
      <c r="V92" s="224">
        <f>ROUND(E92*U92,2)</f>
        <v>0</v>
      </c>
      <c r="W92" s="224"/>
      <c r="X92" s="224" t="s">
        <v>205</v>
      </c>
      <c r="Y92" s="214"/>
      <c r="Z92" s="214"/>
      <c r="AA92" s="214"/>
      <c r="AB92" s="214"/>
      <c r="AC92" s="214"/>
      <c r="AD92" s="214"/>
      <c r="AE92" s="214"/>
      <c r="AF92" s="214"/>
      <c r="AG92" s="214" t="s">
        <v>206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1" x14ac:dyDescent="0.2">
      <c r="A93" s="221"/>
      <c r="B93" s="222"/>
      <c r="C93" s="252" t="s">
        <v>218</v>
      </c>
      <c r="D93" s="226"/>
      <c r="E93" s="227">
        <v>3.4649999999999999</v>
      </c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14"/>
      <c r="Z93" s="214"/>
      <c r="AA93" s="214"/>
      <c r="AB93" s="214"/>
      <c r="AC93" s="214"/>
      <c r="AD93" s="214"/>
      <c r="AE93" s="214"/>
      <c r="AF93" s="214"/>
      <c r="AG93" s="214" t="s">
        <v>127</v>
      </c>
      <c r="AH93" s="214">
        <v>5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">
      <c r="A94" s="221"/>
      <c r="B94" s="222"/>
      <c r="C94" s="253"/>
      <c r="D94" s="244"/>
      <c r="E94" s="244"/>
      <c r="F94" s="244"/>
      <c r="G94" s="24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14"/>
      <c r="Z94" s="214"/>
      <c r="AA94" s="214"/>
      <c r="AB94" s="214"/>
      <c r="AC94" s="214"/>
      <c r="AD94" s="214"/>
      <c r="AE94" s="214"/>
      <c r="AF94" s="214"/>
      <c r="AG94" s="214" t="s">
        <v>129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 x14ac:dyDescent="0.2">
      <c r="A95" s="221">
        <v>25</v>
      </c>
      <c r="B95" s="222" t="s">
        <v>219</v>
      </c>
      <c r="C95" s="254" t="s">
        <v>220</v>
      </c>
      <c r="D95" s="223" t="s">
        <v>0</v>
      </c>
      <c r="E95" s="243"/>
      <c r="F95" s="225"/>
      <c r="G95" s="224">
        <f>ROUND(E95*F95,2)</f>
        <v>0</v>
      </c>
      <c r="H95" s="225"/>
      <c r="I95" s="224">
        <f>ROUND(E95*H95,2)</f>
        <v>0</v>
      </c>
      <c r="J95" s="225"/>
      <c r="K95" s="224">
        <f>ROUND(E95*J95,2)</f>
        <v>0</v>
      </c>
      <c r="L95" s="224">
        <v>21</v>
      </c>
      <c r="M95" s="224">
        <f>G95*(1+L95/100)</f>
        <v>0</v>
      </c>
      <c r="N95" s="224">
        <v>0</v>
      </c>
      <c r="O95" s="224">
        <f>ROUND(E95*N95,2)</f>
        <v>0</v>
      </c>
      <c r="P95" s="224">
        <v>0</v>
      </c>
      <c r="Q95" s="224">
        <f>ROUND(E95*P95,2)</f>
        <v>0</v>
      </c>
      <c r="R95" s="224" t="s">
        <v>154</v>
      </c>
      <c r="S95" s="224" t="s">
        <v>121</v>
      </c>
      <c r="T95" s="224" t="s">
        <v>121</v>
      </c>
      <c r="U95" s="224">
        <v>0</v>
      </c>
      <c r="V95" s="224">
        <f>ROUND(E95*U95,2)</f>
        <v>0</v>
      </c>
      <c r="W95" s="224"/>
      <c r="X95" s="224" t="s">
        <v>148</v>
      </c>
      <c r="Y95" s="214"/>
      <c r="Z95" s="214"/>
      <c r="AA95" s="214"/>
      <c r="AB95" s="214"/>
      <c r="AC95" s="214"/>
      <c r="AD95" s="214"/>
      <c r="AE95" s="214"/>
      <c r="AF95" s="214"/>
      <c r="AG95" s="214" t="s">
        <v>149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1" x14ac:dyDescent="0.2">
      <c r="A96" s="221"/>
      <c r="B96" s="222"/>
      <c r="C96" s="255" t="s">
        <v>221</v>
      </c>
      <c r="D96" s="246"/>
      <c r="E96" s="246"/>
      <c r="F96" s="246"/>
      <c r="G96" s="246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14"/>
      <c r="Z96" s="214"/>
      <c r="AA96" s="214"/>
      <c r="AB96" s="214"/>
      <c r="AC96" s="214"/>
      <c r="AD96" s="214"/>
      <c r="AE96" s="214"/>
      <c r="AF96" s="214"/>
      <c r="AG96" s="214" t="s">
        <v>125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1" x14ac:dyDescent="0.2">
      <c r="A97" s="221"/>
      <c r="B97" s="222"/>
      <c r="C97" s="253"/>
      <c r="D97" s="244"/>
      <c r="E97" s="244"/>
      <c r="F97" s="244"/>
      <c r="G97" s="24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14"/>
      <c r="Z97" s="214"/>
      <c r="AA97" s="214"/>
      <c r="AB97" s="214"/>
      <c r="AC97" s="214"/>
      <c r="AD97" s="214"/>
      <c r="AE97" s="214"/>
      <c r="AF97" s="214"/>
      <c r="AG97" s="214" t="s">
        <v>129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x14ac:dyDescent="0.2">
      <c r="A98" s="229" t="s">
        <v>115</v>
      </c>
      <c r="B98" s="230" t="s">
        <v>72</v>
      </c>
      <c r="C98" s="249" t="s">
        <v>73</v>
      </c>
      <c r="D98" s="231"/>
      <c r="E98" s="232"/>
      <c r="F98" s="233"/>
      <c r="G98" s="233">
        <f>SUMIF(AG99:AG141,"&lt;&gt;NOR",G99:G141)</f>
        <v>0</v>
      </c>
      <c r="H98" s="233"/>
      <c r="I98" s="233">
        <f>SUM(I99:I141)</f>
        <v>0</v>
      </c>
      <c r="J98" s="233"/>
      <c r="K98" s="233">
        <f>SUM(K99:K141)</f>
        <v>0</v>
      </c>
      <c r="L98" s="233"/>
      <c r="M98" s="233">
        <f>SUM(M99:M141)</f>
        <v>0</v>
      </c>
      <c r="N98" s="233"/>
      <c r="O98" s="233">
        <f>SUM(O99:O141)</f>
        <v>0.26</v>
      </c>
      <c r="P98" s="233"/>
      <c r="Q98" s="233">
        <f>SUM(Q99:Q141)</f>
        <v>0.19</v>
      </c>
      <c r="R98" s="233"/>
      <c r="S98" s="233"/>
      <c r="T98" s="234"/>
      <c r="U98" s="228"/>
      <c r="V98" s="228">
        <f>SUM(V99:V141)</f>
        <v>62.28</v>
      </c>
      <c r="W98" s="228"/>
      <c r="X98" s="228"/>
      <c r="AG98" t="s">
        <v>116</v>
      </c>
    </row>
    <row r="99" spans="1:60" ht="22.5" outlineLevel="1" x14ac:dyDescent="0.2">
      <c r="A99" s="235">
        <v>26</v>
      </c>
      <c r="B99" s="236" t="s">
        <v>222</v>
      </c>
      <c r="C99" s="250" t="s">
        <v>223</v>
      </c>
      <c r="D99" s="237" t="s">
        <v>158</v>
      </c>
      <c r="E99" s="238">
        <v>15</v>
      </c>
      <c r="F99" s="239"/>
      <c r="G99" s="240">
        <f>ROUND(E99*F99,2)</f>
        <v>0</v>
      </c>
      <c r="H99" s="239"/>
      <c r="I99" s="240">
        <f>ROUND(E99*H99,2)</f>
        <v>0</v>
      </c>
      <c r="J99" s="239"/>
      <c r="K99" s="240">
        <f>ROUND(E99*J99,2)</f>
        <v>0</v>
      </c>
      <c r="L99" s="240">
        <v>21</v>
      </c>
      <c r="M99" s="240">
        <f>G99*(1+L99/100)</f>
        <v>0</v>
      </c>
      <c r="N99" s="240">
        <v>1.9300000000000001E-3</v>
      </c>
      <c r="O99" s="240">
        <f>ROUND(E99*N99,2)</f>
        <v>0.03</v>
      </c>
      <c r="P99" s="240">
        <v>0</v>
      </c>
      <c r="Q99" s="240">
        <f>ROUND(E99*P99,2)</f>
        <v>0</v>
      </c>
      <c r="R99" s="240" t="s">
        <v>224</v>
      </c>
      <c r="S99" s="240" t="s">
        <v>121</v>
      </c>
      <c r="T99" s="241" t="s">
        <v>121</v>
      </c>
      <c r="U99" s="224">
        <v>0.25069999999999998</v>
      </c>
      <c r="V99" s="224">
        <f>ROUND(E99*U99,2)</f>
        <v>3.76</v>
      </c>
      <c r="W99" s="224"/>
      <c r="X99" s="224" t="s">
        <v>122</v>
      </c>
      <c r="Y99" s="214"/>
      <c r="Z99" s="214"/>
      <c r="AA99" s="214"/>
      <c r="AB99" s="214"/>
      <c r="AC99" s="214"/>
      <c r="AD99" s="214"/>
      <c r="AE99" s="214"/>
      <c r="AF99" s="214"/>
      <c r="AG99" s="214" t="s">
        <v>123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1" x14ac:dyDescent="0.2">
      <c r="A100" s="221"/>
      <c r="B100" s="222"/>
      <c r="C100" s="252" t="s">
        <v>225</v>
      </c>
      <c r="D100" s="226"/>
      <c r="E100" s="227">
        <v>15</v>
      </c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14"/>
      <c r="Z100" s="214"/>
      <c r="AA100" s="214"/>
      <c r="AB100" s="214"/>
      <c r="AC100" s="214"/>
      <c r="AD100" s="214"/>
      <c r="AE100" s="214"/>
      <c r="AF100" s="214"/>
      <c r="AG100" s="214" t="s">
        <v>127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1" x14ac:dyDescent="0.2">
      <c r="A101" s="221"/>
      <c r="B101" s="222"/>
      <c r="C101" s="253"/>
      <c r="D101" s="244"/>
      <c r="E101" s="244"/>
      <c r="F101" s="244"/>
      <c r="G101" s="24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14"/>
      <c r="Z101" s="214"/>
      <c r="AA101" s="214"/>
      <c r="AB101" s="214"/>
      <c r="AC101" s="214"/>
      <c r="AD101" s="214"/>
      <c r="AE101" s="214"/>
      <c r="AF101" s="214"/>
      <c r="AG101" s="214" t="s">
        <v>129</v>
      </c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ht="33.75" outlineLevel="1" x14ac:dyDescent="0.2">
      <c r="A102" s="235">
        <v>27</v>
      </c>
      <c r="B102" s="236" t="s">
        <v>226</v>
      </c>
      <c r="C102" s="250" t="s">
        <v>227</v>
      </c>
      <c r="D102" s="237" t="s">
        <v>158</v>
      </c>
      <c r="E102" s="238">
        <v>38.200000000000003</v>
      </c>
      <c r="F102" s="239"/>
      <c r="G102" s="240">
        <f>ROUND(E102*F102,2)</f>
        <v>0</v>
      </c>
      <c r="H102" s="239"/>
      <c r="I102" s="240">
        <f>ROUND(E102*H102,2)</f>
        <v>0</v>
      </c>
      <c r="J102" s="239"/>
      <c r="K102" s="240">
        <f>ROUND(E102*J102,2)</f>
        <v>0</v>
      </c>
      <c r="L102" s="240">
        <v>21</v>
      </c>
      <c r="M102" s="240">
        <f>G102*(1+L102/100)</f>
        <v>0</v>
      </c>
      <c r="N102" s="240">
        <v>3.0799999999999998E-3</v>
      </c>
      <c r="O102" s="240">
        <f>ROUND(E102*N102,2)</f>
        <v>0.12</v>
      </c>
      <c r="P102" s="240">
        <v>0</v>
      </c>
      <c r="Q102" s="240">
        <f>ROUND(E102*P102,2)</f>
        <v>0</v>
      </c>
      <c r="R102" s="240" t="s">
        <v>224</v>
      </c>
      <c r="S102" s="240" t="s">
        <v>121</v>
      </c>
      <c r="T102" s="241" t="s">
        <v>121</v>
      </c>
      <c r="U102" s="224">
        <v>0.57499999999999996</v>
      </c>
      <c r="V102" s="224">
        <f>ROUND(E102*U102,2)</f>
        <v>21.97</v>
      </c>
      <c r="W102" s="224"/>
      <c r="X102" s="224" t="s">
        <v>122</v>
      </c>
      <c r="Y102" s="214"/>
      <c r="Z102" s="214"/>
      <c r="AA102" s="214"/>
      <c r="AB102" s="214"/>
      <c r="AC102" s="214"/>
      <c r="AD102" s="214"/>
      <c r="AE102" s="214"/>
      <c r="AF102" s="214"/>
      <c r="AG102" s="214" t="s">
        <v>123</v>
      </c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1" x14ac:dyDescent="0.2">
      <c r="A103" s="221"/>
      <c r="B103" s="222"/>
      <c r="C103" s="252" t="s">
        <v>228</v>
      </c>
      <c r="D103" s="226"/>
      <c r="E103" s="227">
        <v>38.200000000000003</v>
      </c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14"/>
      <c r="Z103" s="214"/>
      <c r="AA103" s="214"/>
      <c r="AB103" s="214"/>
      <c r="AC103" s="214"/>
      <c r="AD103" s="214"/>
      <c r="AE103" s="214"/>
      <c r="AF103" s="214"/>
      <c r="AG103" s="214" t="s">
        <v>127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1" x14ac:dyDescent="0.2">
      <c r="A104" s="221"/>
      <c r="B104" s="222"/>
      <c r="C104" s="253"/>
      <c r="D104" s="244"/>
      <c r="E104" s="244"/>
      <c r="F104" s="244"/>
      <c r="G104" s="24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14"/>
      <c r="Z104" s="214"/>
      <c r="AA104" s="214"/>
      <c r="AB104" s="214"/>
      <c r="AC104" s="214"/>
      <c r="AD104" s="214"/>
      <c r="AE104" s="214"/>
      <c r="AF104" s="214"/>
      <c r="AG104" s="214" t="s">
        <v>129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ht="22.5" outlineLevel="1" x14ac:dyDescent="0.2">
      <c r="A105" s="235">
        <v>28</v>
      </c>
      <c r="B105" s="236" t="s">
        <v>229</v>
      </c>
      <c r="C105" s="250" t="s">
        <v>230</v>
      </c>
      <c r="D105" s="237" t="s">
        <v>153</v>
      </c>
      <c r="E105" s="238">
        <v>4</v>
      </c>
      <c r="F105" s="239"/>
      <c r="G105" s="240">
        <f>ROUND(E105*F105,2)</f>
        <v>0</v>
      </c>
      <c r="H105" s="239"/>
      <c r="I105" s="240">
        <f>ROUND(E105*H105,2)</f>
        <v>0</v>
      </c>
      <c r="J105" s="239"/>
      <c r="K105" s="240">
        <f>ROUND(E105*J105,2)</f>
        <v>0</v>
      </c>
      <c r="L105" s="240">
        <v>21</v>
      </c>
      <c r="M105" s="240">
        <f>G105*(1+L105/100)</f>
        <v>0</v>
      </c>
      <c r="N105" s="240">
        <v>1.65E-3</v>
      </c>
      <c r="O105" s="240">
        <f>ROUND(E105*N105,2)</f>
        <v>0.01</v>
      </c>
      <c r="P105" s="240">
        <v>0</v>
      </c>
      <c r="Q105" s="240">
        <f>ROUND(E105*P105,2)</f>
        <v>0</v>
      </c>
      <c r="R105" s="240" t="s">
        <v>224</v>
      </c>
      <c r="S105" s="240" t="s">
        <v>121</v>
      </c>
      <c r="T105" s="241" t="s">
        <v>121</v>
      </c>
      <c r="U105" s="224">
        <v>1.0649</v>
      </c>
      <c r="V105" s="224">
        <f>ROUND(E105*U105,2)</f>
        <v>4.26</v>
      </c>
      <c r="W105" s="224"/>
      <c r="X105" s="224" t="s">
        <v>122</v>
      </c>
      <c r="Y105" s="214"/>
      <c r="Z105" s="214"/>
      <c r="AA105" s="214"/>
      <c r="AB105" s="214"/>
      <c r="AC105" s="214"/>
      <c r="AD105" s="214"/>
      <c r="AE105" s="214"/>
      <c r="AF105" s="214"/>
      <c r="AG105" s="214" t="s">
        <v>123</v>
      </c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1" x14ac:dyDescent="0.2">
      <c r="A106" s="221"/>
      <c r="B106" s="222"/>
      <c r="C106" s="252" t="s">
        <v>231</v>
      </c>
      <c r="D106" s="226"/>
      <c r="E106" s="227">
        <v>4</v>
      </c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14"/>
      <c r="Z106" s="214"/>
      <c r="AA106" s="214"/>
      <c r="AB106" s="214"/>
      <c r="AC106" s="214"/>
      <c r="AD106" s="214"/>
      <c r="AE106" s="214"/>
      <c r="AF106" s="214"/>
      <c r="AG106" s="214" t="s">
        <v>127</v>
      </c>
      <c r="AH106" s="214">
        <v>5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1" x14ac:dyDescent="0.2">
      <c r="A107" s="221"/>
      <c r="B107" s="222"/>
      <c r="C107" s="253"/>
      <c r="D107" s="244"/>
      <c r="E107" s="244"/>
      <c r="F107" s="244"/>
      <c r="G107" s="24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14"/>
      <c r="Z107" s="214"/>
      <c r="AA107" s="214"/>
      <c r="AB107" s="214"/>
      <c r="AC107" s="214"/>
      <c r="AD107" s="214"/>
      <c r="AE107" s="214"/>
      <c r="AF107" s="214"/>
      <c r="AG107" s="214" t="s">
        <v>129</v>
      </c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ht="22.5" outlineLevel="1" x14ac:dyDescent="0.2">
      <c r="A108" s="235">
        <v>29</v>
      </c>
      <c r="B108" s="236" t="s">
        <v>232</v>
      </c>
      <c r="C108" s="250" t="s">
        <v>233</v>
      </c>
      <c r="D108" s="237" t="s">
        <v>158</v>
      </c>
      <c r="E108" s="238">
        <v>9.5</v>
      </c>
      <c r="F108" s="239"/>
      <c r="G108" s="240">
        <f>ROUND(E108*F108,2)</f>
        <v>0</v>
      </c>
      <c r="H108" s="239"/>
      <c r="I108" s="240">
        <f>ROUND(E108*H108,2)</f>
        <v>0</v>
      </c>
      <c r="J108" s="239"/>
      <c r="K108" s="240">
        <f>ROUND(E108*J108,2)</f>
        <v>0</v>
      </c>
      <c r="L108" s="240">
        <v>21</v>
      </c>
      <c r="M108" s="240">
        <f>G108*(1+L108/100)</f>
        <v>0</v>
      </c>
      <c r="N108" s="240">
        <v>2.9299999999999999E-3</v>
      </c>
      <c r="O108" s="240">
        <f>ROUND(E108*N108,2)</f>
        <v>0.03</v>
      </c>
      <c r="P108" s="240">
        <v>0</v>
      </c>
      <c r="Q108" s="240">
        <f>ROUND(E108*P108,2)</f>
        <v>0</v>
      </c>
      <c r="R108" s="240" t="s">
        <v>224</v>
      </c>
      <c r="S108" s="240" t="s">
        <v>121</v>
      </c>
      <c r="T108" s="241" t="s">
        <v>121</v>
      </c>
      <c r="U108" s="224">
        <v>0.5645</v>
      </c>
      <c r="V108" s="224">
        <f>ROUND(E108*U108,2)</f>
        <v>5.36</v>
      </c>
      <c r="W108" s="224"/>
      <c r="X108" s="224" t="s">
        <v>122</v>
      </c>
      <c r="Y108" s="214"/>
      <c r="Z108" s="214"/>
      <c r="AA108" s="214"/>
      <c r="AB108" s="214"/>
      <c r="AC108" s="214"/>
      <c r="AD108" s="214"/>
      <c r="AE108" s="214"/>
      <c r="AF108" s="214"/>
      <c r="AG108" s="214" t="s">
        <v>123</v>
      </c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1" x14ac:dyDescent="0.2">
      <c r="A109" s="221"/>
      <c r="B109" s="222"/>
      <c r="C109" s="252" t="s">
        <v>234</v>
      </c>
      <c r="D109" s="226"/>
      <c r="E109" s="227">
        <v>9.5</v>
      </c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14"/>
      <c r="Z109" s="214"/>
      <c r="AA109" s="214"/>
      <c r="AB109" s="214"/>
      <c r="AC109" s="214"/>
      <c r="AD109" s="214"/>
      <c r="AE109" s="214"/>
      <c r="AF109" s="214"/>
      <c r="AG109" s="214" t="s">
        <v>127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1" x14ac:dyDescent="0.2">
      <c r="A110" s="221"/>
      <c r="B110" s="222"/>
      <c r="C110" s="253"/>
      <c r="D110" s="244"/>
      <c r="E110" s="244"/>
      <c r="F110" s="244"/>
      <c r="G110" s="24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14"/>
      <c r="Z110" s="214"/>
      <c r="AA110" s="214"/>
      <c r="AB110" s="214"/>
      <c r="AC110" s="214"/>
      <c r="AD110" s="214"/>
      <c r="AE110" s="214"/>
      <c r="AF110" s="214"/>
      <c r="AG110" s="214" t="s">
        <v>129</v>
      </c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ht="22.5" outlineLevel="1" x14ac:dyDescent="0.2">
      <c r="A111" s="235">
        <v>30</v>
      </c>
      <c r="B111" s="236" t="s">
        <v>235</v>
      </c>
      <c r="C111" s="250" t="s">
        <v>236</v>
      </c>
      <c r="D111" s="237" t="s">
        <v>158</v>
      </c>
      <c r="E111" s="238">
        <v>8</v>
      </c>
      <c r="F111" s="239"/>
      <c r="G111" s="240">
        <f>ROUND(E111*F111,2)</f>
        <v>0</v>
      </c>
      <c r="H111" s="239"/>
      <c r="I111" s="240">
        <f>ROUND(E111*H111,2)</f>
        <v>0</v>
      </c>
      <c r="J111" s="239"/>
      <c r="K111" s="240">
        <f>ROUND(E111*J111,2)</f>
        <v>0</v>
      </c>
      <c r="L111" s="240">
        <v>21</v>
      </c>
      <c r="M111" s="240">
        <f>G111*(1+L111/100)</f>
        <v>0</v>
      </c>
      <c r="N111" s="240">
        <v>4.0899999999999999E-3</v>
      </c>
      <c r="O111" s="240">
        <f>ROUND(E111*N111,2)</f>
        <v>0.03</v>
      </c>
      <c r="P111" s="240">
        <v>0</v>
      </c>
      <c r="Q111" s="240">
        <f>ROUND(E111*P111,2)</f>
        <v>0</v>
      </c>
      <c r="R111" s="240" t="s">
        <v>224</v>
      </c>
      <c r="S111" s="240" t="s">
        <v>121</v>
      </c>
      <c r="T111" s="241" t="s">
        <v>121</v>
      </c>
      <c r="U111" s="224">
        <v>0.33005000000000001</v>
      </c>
      <c r="V111" s="224">
        <f>ROUND(E111*U111,2)</f>
        <v>2.64</v>
      </c>
      <c r="W111" s="224"/>
      <c r="X111" s="224" t="s">
        <v>122</v>
      </c>
      <c r="Y111" s="214"/>
      <c r="Z111" s="214"/>
      <c r="AA111" s="214"/>
      <c r="AB111" s="214"/>
      <c r="AC111" s="214"/>
      <c r="AD111" s="214"/>
      <c r="AE111" s="214"/>
      <c r="AF111" s="214"/>
      <c r="AG111" s="214" t="s">
        <v>123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1" x14ac:dyDescent="0.2">
      <c r="A112" s="221"/>
      <c r="B112" s="222"/>
      <c r="C112" s="252" t="s">
        <v>237</v>
      </c>
      <c r="D112" s="226"/>
      <c r="E112" s="227">
        <v>8</v>
      </c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14"/>
      <c r="Z112" s="214"/>
      <c r="AA112" s="214"/>
      <c r="AB112" s="214"/>
      <c r="AC112" s="214"/>
      <c r="AD112" s="214"/>
      <c r="AE112" s="214"/>
      <c r="AF112" s="214"/>
      <c r="AG112" s="214" t="s">
        <v>127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1" x14ac:dyDescent="0.2">
      <c r="A113" s="221"/>
      <c r="B113" s="222"/>
      <c r="C113" s="253"/>
      <c r="D113" s="244"/>
      <c r="E113" s="244"/>
      <c r="F113" s="244"/>
      <c r="G113" s="24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14"/>
      <c r="Z113" s="214"/>
      <c r="AA113" s="214"/>
      <c r="AB113" s="214"/>
      <c r="AC113" s="214"/>
      <c r="AD113" s="214"/>
      <c r="AE113" s="214"/>
      <c r="AF113" s="214"/>
      <c r="AG113" s="214" t="s">
        <v>129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ht="22.5" outlineLevel="1" x14ac:dyDescent="0.2">
      <c r="A114" s="235">
        <v>31</v>
      </c>
      <c r="B114" s="236" t="s">
        <v>238</v>
      </c>
      <c r="C114" s="250" t="s">
        <v>239</v>
      </c>
      <c r="D114" s="237" t="s">
        <v>158</v>
      </c>
      <c r="E114" s="238">
        <v>38.200000000000003</v>
      </c>
      <c r="F114" s="239"/>
      <c r="G114" s="240">
        <f>ROUND(E114*F114,2)</f>
        <v>0</v>
      </c>
      <c r="H114" s="239"/>
      <c r="I114" s="240">
        <f>ROUND(E114*H114,2)</f>
        <v>0</v>
      </c>
      <c r="J114" s="239"/>
      <c r="K114" s="240">
        <f>ROUND(E114*J114,2)</f>
        <v>0</v>
      </c>
      <c r="L114" s="240">
        <v>21</v>
      </c>
      <c r="M114" s="240">
        <f>G114*(1+L114/100)</f>
        <v>0</v>
      </c>
      <c r="N114" s="240">
        <v>7.6000000000000004E-4</v>
      </c>
      <c r="O114" s="240">
        <f>ROUND(E114*N114,2)</f>
        <v>0.03</v>
      </c>
      <c r="P114" s="240">
        <v>0</v>
      </c>
      <c r="Q114" s="240">
        <f>ROUND(E114*P114,2)</f>
        <v>0</v>
      </c>
      <c r="R114" s="240" t="s">
        <v>224</v>
      </c>
      <c r="S114" s="240" t="s">
        <v>121</v>
      </c>
      <c r="T114" s="241" t="s">
        <v>121</v>
      </c>
      <c r="U114" s="224">
        <v>0.28000000000000003</v>
      </c>
      <c r="V114" s="224">
        <f>ROUND(E114*U114,2)</f>
        <v>10.7</v>
      </c>
      <c r="W114" s="224"/>
      <c r="X114" s="224" t="s">
        <v>122</v>
      </c>
      <c r="Y114" s="214"/>
      <c r="Z114" s="214"/>
      <c r="AA114" s="214"/>
      <c r="AB114" s="214"/>
      <c r="AC114" s="214"/>
      <c r="AD114" s="214"/>
      <c r="AE114" s="214"/>
      <c r="AF114" s="214"/>
      <c r="AG114" s="214" t="s">
        <v>123</v>
      </c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1" x14ac:dyDescent="0.2">
      <c r="A115" s="221"/>
      <c r="B115" s="222"/>
      <c r="C115" s="251" t="s">
        <v>240</v>
      </c>
      <c r="D115" s="242"/>
      <c r="E115" s="242"/>
      <c r="F115" s="242"/>
      <c r="G115" s="242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14"/>
      <c r="Z115" s="214"/>
      <c r="AA115" s="214"/>
      <c r="AB115" s="214"/>
      <c r="AC115" s="214"/>
      <c r="AD115" s="214"/>
      <c r="AE115" s="214"/>
      <c r="AF115" s="214"/>
      <c r="AG115" s="214" t="s">
        <v>125</v>
      </c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1" x14ac:dyDescent="0.2">
      <c r="A116" s="221"/>
      <c r="B116" s="222"/>
      <c r="C116" s="252" t="s">
        <v>241</v>
      </c>
      <c r="D116" s="226"/>
      <c r="E116" s="227">
        <v>38.200000000000003</v>
      </c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14"/>
      <c r="Z116" s="214"/>
      <c r="AA116" s="214"/>
      <c r="AB116" s="214"/>
      <c r="AC116" s="214"/>
      <c r="AD116" s="214"/>
      <c r="AE116" s="214"/>
      <c r="AF116" s="214"/>
      <c r="AG116" s="214" t="s">
        <v>127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1" x14ac:dyDescent="0.2">
      <c r="A117" s="221"/>
      <c r="B117" s="222"/>
      <c r="C117" s="253"/>
      <c r="D117" s="244"/>
      <c r="E117" s="244"/>
      <c r="F117" s="244"/>
      <c r="G117" s="24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14"/>
      <c r="Z117" s="214"/>
      <c r="AA117" s="214"/>
      <c r="AB117" s="214"/>
      <c r="AC117" s="214"/>
      <c r="AD117" s="214"/>
      <c r="AE117" s="214"/>
      <c r="AF117" s="214"/>
      <c r="AG117" s="214" t="s">
        <v>129</v>
      </c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ht="22.5" outlineLevel="1" x14ac:dyDescent="0.2">
      <c r="A118" s="235">
        <v>32</v>
      </c>
      <c r="B118" s="236" t="s">
        <v>242</v>
      </c>
      <c r="C118" s="250" t="s">
        <v>243</v>
      </c>
      <c r="D118" s="237" t="s">
        <v>158</v>
      </c>
      <c r="E118" s="238">
        <v>15</v>
      </c>
      <c r="F118" s="239"/>
      <c r="G118" s="240">
        <f>ROUND(E118*F118,2)</f>
        <v>0</v>
      </c>
      <c r="H118" s="239"/>
      <c r="I118" s="240">
        <f>ROUND(E118*H118,2)</f>
        <v>0</v>
      </c>
      <c r="J118" s="239"/>
      <c r="K118" s="240">
        <f>ROUND(E118*J118,2)</f>
        <v>0</v>
      </c>
      <c r="L118" s="240">
        <v>21</v>
      </c>
      <c r="M118" s="240">
        <f>G118*(1+L118/100)</f>
        <v>0</v>
      </c>
      <c r="N118" s="240">
        <v>0</v>
      </c>
      <c r="O118" s="240">
        <f>ROUND(E118*N118,2)</f>
        <v>0</v>
      </c>
      <c r="P118" s="240">
        <v>2.0500000000000002E-3</v>
      </c>
      <c r="Q118" s="240">
        <f>ROUND(E118*P118,2)</f>
        <v>0.03</v>
      </c>
      <c r="R118" s="240" t="s">
        <v>224</v>
      </c>
      <c r="S118" s="240" t="s">
        <v>121</v>
      </c>
      <c r="T118" s="241" t="s">
        <v>121</v>
      </c>
      <c r="U118" s="224">
        <v>5.2900000000000003E-2</v>
      </c>
      <c r="V118" s="224">
        <f>ROUND(E118*U118,2)</f>
        <v>0.79</v>
      </c>
      <c r="W118" s="224"/>
      <c r="X118" s="224" t="s">
        <v>122</v>
      </c>
      <c r="Y118" s="214"/>
      <c r="Z118" s="214"/>
      <c r="AA118" s="214"/>
      <c r="AB118" s="214"/>
      <c r="AC118" s="214"/>
      <c r="AD118" s="214"/>
      <c r="AE118" s="214"/>
      <c r="AF118" s="214"/>
      <c r="AG118" s="214" t="s">
        <v>123</v>
      </c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1" x14ac:dyDescent="0.2">
      <c r="A119" s="221"/>
      <c r="B119" s="222"/>
      <c r="C119" s="252" t="s">
        <v>225</v>
      </c>
      <c r="D119" s="226"/>
      <c r="E119" s="227">
        <v>15</v>
      </c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14"/>
      <c r="Z119" s="214"/>
      <c r="AA119" s="214"/>
      <c r="AB119" s="214"/>
      <c r="AC119" s="214"/>
      <c r="AD119" s="214"/>
      <c r="AE119" s="214"/>
      <c r="AF119" s="214"/>
      <c r="AG119" s="214" t="s">
        <v>127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1" x14ac:dyDescent="0.2">
      <c r="A120" s="221"/>
      <c r="B120" s="222"/>
      <c r="C120" s="253"/>
      <c r="D120" s="244"/>
      <c r="E120" s="244"/>
      <c r="F120" s="244"/>
      <c r="G120" s="24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14"/>
      <c r="Z120" s="214"/>
      <c r="AA120" s="214"/>
      <c r="AB120" s="214"/>
      <c r="AC120" s="214"/>
      <c r="AD120" s="214"/>
      <c r="AE120" s="214"/>
      <c r="AF120" s="214"/>
      <c r="AG120" s="214" t="s">
        <v>129</v>
      </c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ht="22.5" outlineLevel="1" x14ac:dyDescent="0.2">
      <c r="A121" s="235">
        <v>33</v>
      </c>
      <c r="B121" s="236" t="s">
        <v>244</v>
      </c>
      <c r="C121" s="250" t="s">
        <v>245</v>
      </c>
      <c r="D121" s="237" t="s">
        <v>119</v>
      </c>
      <c r="E121" s="238">
        <v>2.37</v>
      </c>
      <c r="F121" s="239"/>
      <c r="G121" s="240">
        <f>ROUND(E121*F121,2)</f>
        <v>0</v>
      </c>
      <c r="H121" s="239"/>
      <c r="I121" s="240">
        <f>ROUND(E121*H121,2)</f>
        <v>0</v>
      </c>
      <c r="J121" s="239"/>
      <c r="K121" s="240">
        <f>ROUND(E121*J121,2)</f>
        <v>0</v>
      </c>
      <c r="L121" s="240">
        <v>21</v>
      </c>
      <c r="M121" s="240">
        <f>G121*(1+L121/100)</f>
        <v>0</v>
      </c>
      <c r="N121" s="240">
        <v>0</v>
      </c>
      <c r="O121" s="240">
        <f>ROUND(E121*N121,2)</f>
        <v>0</v>
      </c>
      <c r="P121" s="240">
        <v>7.2100000000000003E-3</v>
      </c>
      <c r="Q121" s="240">
        <f>ROUND(E121*P121,2)</f>
        <v>0.02</v>
      </c>
      <c r="R121" s="240" t="s">
        <v>224</v>
      </c>
      <c r="S121" s="240" t="s">
        <v>121</v>
      </c>
      <c r="T121" s="241" t="s">
        <v>121</v>
      </c>
      <c r="U121" s="224">
        <v>0.17249999999999999</v>
      </c>
      <c r="V121" s="224">
        <f>ROUND(E121*U121,2)</f>
        <v>0.41</v>
      </c>
      <c r="W121" s="224"/>
      <c r="X121" s="224" t="s">
        <v>122</v>
      </c>
      <c r="Y121" s="214"/>
      <c r="Z121" s="214"/>
      <c r="AA121" s="214"/>
      <c r="AB121" s="214"/>
      <c r="AC121" s="214"/>
      <c r="AD121" s="214"/>
      <c r="AE121" s="214"/>
      <c r="AF121" s="214"/>
      <c r="AG121" s="214" t="s">
        <v>123</v>
      </c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1" x14ac:dyDescent="0.2">
      <c r="A122" s="221"/>
      <c r="B122" s="222"/>
      <c r="C122" s="252" t="s">
        <v>246</v>
      </c>
      <c r="D122" s="226"/>
      <c r="E122" s="227">
        <v>2.37</v>
      </c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14"/>
      <c r="Z122" s="214"/>
      <c r="AA122" s="214"/>
      <c r="AB122" s="214"/>
      <c r="AC122" s="214"/>
      <c r="AD122" s="214"/>
      <c r="AE122" s="214"/>
      <c r="AF122" s="214"/>
      <c r="AG122" s="214" t="s">
        <v>127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1" x14ac:dyDescent="0.2">
      <c r="A123" s="221"/>
      <c r="B123" s="222"/>
      <c r="C123" s="253"/>
      <c r="D123" s="244"/>
      <c r="E123" s="244"/>
      <c r="F123" s="244"/>
      <c r="G123" s="24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14"/>
      <c r="Z123" s="214"/>
      <c r="AA123" s="214"/>
      <c r="AB123" s="214"/>
      <c r="AC123" s="214"/>
      <c r="AD123" s="214"/>
      <c r="AE123" s="214"/>
      <c r="AF123" s="214"/>
      <c r="AG123" s="214" t="s">
        <v>129</v>
      </c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1" x14ac:dyDescent="0.2">
      <c r="A124" s="235">
        <v>34</v>
      </c>
      <c r="B124" s="236" t="s">
        <v>247</v>
      </c>
      <c r="C124" s="250" t="s">
        <v>248</v>
      </c>
      <c r="D124" s="237" t="s">
        <v>158</v>
      </c>
      <c r="E124" s="238">
        <v>38.200000000000003</v>
      </c>
      <c r="F124" s="239"/>
      <c r="G124" s="240">
        <f>ROUND(E124*F124,2)</f>
        <v>0</v>
      </c>
      <c r="H124" s="239"/>
      <c r="I124" s="240">
        <f>ROUND(E124*H124,2)</f>
        <v>0</v>
      </c>
      <c r="J124" s="239"/>
      <c r="K124" s="240">
        <f>ROUND(E124*J124,2)</f>
        <v>0</v>
      </c>
      <c r="L124" s="240">
        <v>21</v>
      </c>
      <c r="M124" s="240">
        <f>G124*(1+L124/100)</f>
        <v>0</v>
      </c>
      <c r="N124" s="240">
        <v>0</v>
      </c>
      <c r="O124" s="240">
        <f>ROUND(E124*N124,2)</f>
        <v>0</v>
      </c>
      <c r="P124" s="240">
        <v>3.3600000000000001E-3</v>
      </c>
      <c r="Q124" s="240">
        <f>ROUND(E124*P124,2)</f>
        <v>0.13</v>
      </c>
      <c r="R124" s="240" t="s">
        <v>224</v>
      </c>
      <c r="S124" s="240" t="s">
        <v>121</v>
      </c>
      <c r="T124" s="241" t="s">
        <v>121</v>
      </c>
      <c r="U124" s="224">
        <v>6.9000000000000006E-2</v>
      </c>
      <c r="V124" s="224">
        <f>ROUND(E124*U124,2)</f>
        <v>2.64</v>
      </c>
      <c r="W124" s="224"/>
      <c r="X124" s="224" t="s">
        <v>122</v>
      </c>
      <c r="Y124" s="214"/>
      <c r="Z124" s="214"/>
      <c r="AA124" s="214"/>
      <c r="AB124" s="214"/>
      <c r="AC124" s="214"/>
      <c r="AD124" s="214"/>
      <c r="AE124" s="214"/>
      <c r="AF124" s="214"/>
      <c r="AG124" s="214" t="s">
        <v>123</v>
      </c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1" x14ac:dyDescent="0.2">
      <c r="A125" s="221"/>
      <c r="B125" s="222"/>
      <c r="C125" s="252" t="s">
        <v>228</v>
      </c>
      <c r="D125" s="226"/>
      <c r="E125" s="227">
        <v>38.200000000000003</v>
      </c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14"/>
      <c r="Z125" s="214"/>
      <c r="AA125" s="214"/>
      <c r="AB125" s="214"/>
      <c r="AC125" s="214"/>
      <c r="AD125" s="214"/>
      <c r="AE125" s="214"/>
      <c r="AF125" s="214"/>
      <c r="AG125" s="214" t="s">
        <v>127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1" x14ac:dyDescent="0.2">
      <c r="A126" s="221"/>
      <c r="B126" s="222"/>
      <c r="C126" s="253"/>
      <c r="D126" s="244"/>
      <c r="E126" s="244"/>
      <c r="F126" s="244"/>
      <c r="G126" s="24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14"/>
      <c r="Z126" s="214"/>
      <c r="AA126" s="214"/>
      <c r="AB126" s="214"/>
      <c r="AC126" s="214"/>
      <c r="AD126" s="214"/>
      <c r="AE126" s="214"/>
      <c r="AF126" s="214"/>
      <c r="AG126" s="214" t="s">
        <v>129</v>
      </c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1" x14ac:dyDescent="0.2">
      <c r="A127" s="235">
        <v>35</v>
      </c>
      <c r="B127" s="236" t="s">
        <v>249</v>
      </c>
      <c r="C127" s="250" t="s">
        <v>250</v>
      </c>
      <c r="D127" s="237" t="s">
        <v>153</v>
      </c>
      <c r="E127" s="238">
        <v>4</v>
      </c>
      <c r="F127" s="239"/>
      <c r="G127" s="240">
        <f>ROUND(E127*F127,2)</f>
        <v>0</v>
      </c>
      <c r="H127" s="239"/>
      <c r="I127" s="240">
        <f>ROUND(E127*H127,2)</f>
        <v>0</v>
      </c>
      <c r="J127" s="239"/>
      <c r="K127" s="240">
        <f>ROUND(E127*J127,2)</f>
        <v>0</v>
      </c>
      <c r="L127" s="240">
        <v>21</v>
      </c>
      <c r="M127" s="240">
        <f>G127*(1+L127/100)</f>
        <v>0</v>
      </c>
      <c r="N127" s="240">
        <v>0</v>
      </c>
      <c r="O127" s="240">
        <f>ROUND(E127*N127,2)</f>
        <v>0</v>
      </c>
      <c r="P127" s="240">
        <v>1.15E-3</v>
      </c>
      <c r="Q127" s="240">
        <f>ROUND(E127*P127,2)</f>
        <v>0</v>
      </c>
      <c r="R127" s="240" t="s">
        <v>224</v>
      </c>
      <c r="S127" s="240" t="s">
        <v>121</v>
      </c>
      <c r="T127" s="241" t="s">
        <v>121</v>
      </c>
      <c r="U127" s="224">
        <v>0.10580000000000001</v>
      </c>
      <c r="V127" s="224">
        <f>ROUND(E127*U127,2)</f>
        <v>0.42</v>
      </c>
      <c r="W127" s="224"/>
      <c r="X127" s="224" t="s">
        <v>122</v>
      </c>
      <c r="Y127" s="214"/>
      <c r="Z127" s="214"/>
      <c r="AA127" s="214"/>
      <c r="AB127" s="214"/>
      <c r="AC127" s="214"/>
      <c r="AD127" s="214"/>
      <c r="AE127" s="214"/>
      <c r="AF127" s="214"/>
      <c r="AG127" s="214" t="s">
        <v>123</v>
      </c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1" x14ac:dyDescent="0.2">
      <c r="A128" s="221"/>
      <c r="B128" s="222"/>
      <c r="C128" s="252" t="s">
        <v>251</v>
      </c>
      <c r="D128" s="226"/>
      <c r="E128" s="227">
        <v>4</v>
      </c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14"/>
      <c r="Z128" s="214"/>
      <c r="AA128" s="214"/>
      <c r="AB128" s="214"/>
      <c r="AC128" s="214"/>
      <c r="AD128" s="214"/>
      <c r="AE128" s="214"/>
      <c r="AF128" s="214"/>
      <c r="AG128" s="214" t="s">
        <v>127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1" x14ac:dyDescent="0.2">
      <c r="A129" s="221"/>
      <c r="B129" s="222"/>
      <c r="C129" s="253"/>
      <c r="D129" s="244"/>
      <c r="E129" s="244"/>
      <c r="F129" s="244"/>
      <c r="G129" s="24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14"/>
      <c r="Z129" s="214"/>
      <c r="AA129" s="214"/>
      <c r="AB129" s="214"/>
      <c r="AC129" s="214"/>
      <c r="AD129" s="214"/>
      <c r="AE129" s="214"/>
      <c r="AF129" s="214"/>
      <c r="AG129" s="214" t="s">
        <v>129</v>
      </c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ht="22.5" outlineLevel="1" x14ac:dyDescent="0.2">
      <c r="A130" s="235">
        <v>36</v>
      </c>
      <c r="B130" s="236" t="s">
        <v>252</v>
      </c>
      <c r="C130" s="250" t="s">
        <v>253</v>
      </c>
      <c r="D130" s="237" t="s">
        <v>158</v>
      </c>
      <c r="E130" s="238">
        <v>3</v>
      </c>
      <c r="F130" s="239"/>
      <c r="G130" s="240">
        <f>ROUND(E130*F130,2)</f>
        <v>0</v>
      </c>
      <c r="H130" s="239"/>
      <c r="I130" s="240">
        <f>ROUND(E130*H130,2)</f>
        <v>0</v>
      </c>
      <c r="J130" s="239"/>
      <c r="K130" s="240">
        <f>ROUND(E130*J130,2)</f>
        <v>0</v>
      </c>
      <c r="L130" s="240">
        <v>21</v>
      </c>
      <c r="M130" s="240">
        <f>G130*(1+L130/100)</f>
        <v>0</v>
      </c>
      <c r="N130" s="240">
        <v>0</v>
      </c>
      <c r="O130" s="240">
        <f>ROUND(E130*N130,2)</f>
        <v>0</v>
      </c>
      <c r="P130" s="240">
        <v>1.92E-3</v>
      </c>
      <c r="Q130" s="240">
        <f>ROUND(E130*P130,2)</f>
        <v>0.01</v>
      </c>
      <c r="R130" s="240" t="s">
        <v>224</v>
      </c>
      <c r="S130" s="240" t="s">
        <v>121</v>
      </c>
      <c r="T130" s="241" t="s">
        <v>121</v>
      </c>
      <c r="U130" s="224">
        <v>6.5549999999999997E-2</v>
      </c>
      <c r="V130" s="224">
        <f>ROUND(E130*U130,2)</f>
        <v>0.2</v>
      </c>
      <c r="W130" s="224"/>
      <c r="X130" s="224" t="s">
        <v>122</v>
      </c>
      <c r="Y130" s="214"/>
      <c r="Z130" s="214"/>
      <c r="AA130" s="214"/>
      <c r="AB130" s="214"/>
      <c r="AC130" s="214"/>
      <c r="AD130" s="214"/>
      <c r="AE130" s="214"/>
      <c r="AF130" s="214"/>
      <c r="AG130" s="214" t="s">
        <v>123</v>
      </c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1" x14ac:dyDescent="0.2">
      <c r="A131" s="221"/>
      <c r="B131" s="222"/>
      <c r="C131" s="252" t="s">
        <v>254</v>
      </c>
      <c r="D131" s="226"/>
      <c r="E131" s="227">
        <v>3</v>
      </c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14"/>
      <c r="Z131" s="214"/>
      <c r="AA131" s="214"/>
      <c r="AB131" s="214"/>
      <c r="AC131" s="214"/>
      <c r="AD131" s="214"/>
      <c r="AE131" s="214"/>
      <c r="AF131" s="214"/>
      <c r="AG131" s="214" t="s">
        <v>127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1" x14ac:dyDescent="0.2">
      <c r="A132" s="221"/>
      <c r="B132" s="222"/>
      <c r="C132" s="253"/>
      <c r="D132" s="244"/>
      <c r="E132" s="244"/>
      <c r="F132" s="244"/>
      <c r="G132" s="24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14"/>
      <c r="Z132" s="214"/>
      <c r="AA132" s="214"/>
      <c r="AB132" s="214"/>
      <c r="AC132" s="214"/>
      <c r="AD132" s="214"/>
      <c r="AE132" s="214"/>
      <c r="AF132" s="214"/>
      <c r="AG132" s="214" t="s">
        <v>129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1" x14ac:dyDescent="0.2">
      <c r="A133" s="235">
        <v>37</v>
      </c>
      <c r="B133" s="236" t="s">
        <v>255</v>
      </c>
      <c r="C133" s="250" t="s">
        <v>256</v>
      </c>
      <c r="D133" s="237" t="s">
        <v>158</v>
      </c>
      <c r="E133" s="238">
        <v>4</v>
      </c>
      <c r="F133" s="239"/>
      <c r="G133" s="240">
        <f>ROUND(E133*F133,2)</f>
        <v>0</v>
      </c>
      <c r="H133" s="239"/>
      <c r="I133" s="240">
        <f>ROUND(E133*H133,2)</f>
        <v>0</v>
      </c>
      <c r="J133" s="239"/>
      <c r="K133" s="240">
        <f>ROUND(E133*J133,2)</f>
        <v>0</v>
      </c>
      <c r="L133" s="240">
        <v>21</v>
      </c>
      <c r="M133" s="240">
        <f>G133*(1+L133/100)</f>
        <v>0</v>
      </c>
      <c r="N133" s="240">
        <v>1.6900000000000001E-3</v>
      </c>
      <c r="O133" s="240">
        <f>ROUND(E133*N133,2)</f>
        <v>0.01</v>
      </c>
      <c r="P133" s="240">
        <v>0</v>
      </c>
      <c r="Q133" s="240">
        <f>ROUND(E133*P133,2)</f>
        <v>0</v>
      </c>
      <c r="R133" s="240" t="s">
        <v>224</v>
      </c>
      <c r="S133" s="240" t="s">
        <v>121</v>
      </c>
      <c r="T133" s="241" t="s">
        <v>121</v>
      </c>
      <c r="U133" s="224">
        <v>0.28175</v>
      </c>
      <c r="V133" s="224">
        <f>ROUND(E133*U133,2)</f>
        <v>1.1299999999999999</v>
      </c>
      <c r="W133" s="224"/>
      <c r="X133" s="224" t="s">
        <v>122</v>
      </c>
      <c r="Y133" s="214"/>
      <c r="Z133" s="214"/>
      <c r="AA133" s="214"/>
      <c r="AB133" s="214"/>
      <c r="AC133" s="214"/>
      <c r="AD133" s="214"/>
      <c r="AE133" s="214"/>
      <c r="AF133" s="214"/>
      <c r="AG133" s="214" t="s">
        <v>123</v>
      </c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1" x14ac:dyDescent="0.2">
      <c r="A134" s="221"/>
      <c r="B134" s="222"/>
      <c r="C134" s="252" t="s">
        <v>257</v>
      </c>
      <c r="D134" s="226"/>
      <c r="E134" s="227">
        <v>4</v>
      </c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14"/>
      <c r="Z134" s="214"/>
      <c r="AA134" s="214"/>
      <c r="AB134" s="214"/>
      <c r="AC134" s="214"/>
      <c r="AD134" s="214"/>
      <c r="AE134" s="214"/>
      <c r="AF134" s="214"/>
      <c r="AG134" s="214" t="s">
        <v>127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1" x14ac:dyDescent="0.2">
      <c r="A135" s="221"/>
      <c r="B135" s="222"/>
      <c r="C135" s="253"/>
      <c r="D135" s="244"/>
      <c r="E135" s="244"/>
      <c r="F135" s="244"/>
      <c r="G135" s="24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14"/>
      <c r="Z135" s="214"/>
      <c r="AA135" s="214"/>
      <c r="AB135" s="214"/>
      <c r="AC135" s="214"/>
      <c r="AD135" s="214"/>
      <c r="AE135" s="214"/>
      <c r="AF135" s="214"/>
      <c r="AG135" s="214" t="s">
        <v>129</v>
      </c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1" x14ac:dyDescent="0.2">
      <c r="A136" s="235">
        <v>38</v>
      </c>
      <c r="B136" s="236" t="s">
        <v>195</v>
      </c>
      <c r="C136" s="250" t="s">
        <v>196</v>
      </c>
      <c r="D136" s="237" t="s">
        <v>197</v>
      </c>
      <c r="E136" s="238">
        <v>8</v>
      </c>
      <c r="F136" s="239"/>
      <c r="G136" s="240">
        <f>ROUND(E136*F136,2)</f>
        <v>0</v>
      </c>
      <c r="H136" s="239"/>
      <c r="I136" s="240">
        <f>ROUND(E136*H136,2)</f>
        <v>0</v>
      </c>
      <c r="J136" s="239"/>
      <c r="K136" s="240">
        <f>ROUND(E136*J136,2)</f>
        <v>0</v>
      </c>
      <c r="L136" s="240">
        <v>21</v>
      </c>
      <c r="M136" s="240">
        <f>G136*(1+L136/100)</f>
        <v>0</v>
      </c>
      <c r="N136" s="240">
        <v>0</v>
      </c>
      <c r="O136" s="240">
        <f>ROUND(E136*N136,2)</f>
        <v>0</v>
      </c>
      <c r="P136" s="240">
        <v>0</v>
      </c>
      <c r="Q136" s="240">
        <f>ROUND(E136*P136,2)</f>
        <v>0</v>
      </c>
      <c r="R136" s="240" t="s">
        <v>198</v>
      </c>
      <c r="S136" s="240" t="s">
        <v>121</v>
      </c>
      <c r="T136" s="241" t="s">
        <v>121</v>
      </c>
      <c r="U136" s="224">
        <v>1</v>
      </c>
      <c r="V136" s="224">
        <f>ROUND(E136*U136,2)</f>
        <v>8</v>
      </c>
      <c r="W136" s="224"/>
      <c r="X136" s="224" t="s">
        <v>199</v>
      </c>
      <c r="Y136" s="214"/>
      <c r="Z136" s="214"/>
      <c r="AA136" s="214"/>
      <c r="AB136" s="214"/>
      <c r="AC136" s="214"/>
      <c r="AD136" s="214"/>
      <c r="AE136" s="214"/>
      <c r="AF136" s="214"/>
      <c r="AG136" s="214" t="s">
        <v>200</v>
      </c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1" x14ac:dyDescent="0.2">
      <c r="A137" s="221"/>
      <c r="B137" s="222"/>
      <c r="C137" s="252" t="s">
        <v>258</v>
      </c>
      <c r="D137" s="226"/>
      <c r="E137" s="227">
        <v>8</v>
      </c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14"/>
      <c r="Z137" s="214"/>
      <c r="AA137" s="214"/>
      <c r="AB137" s="214"/>
      <c r="AC137" s="214"/>
      <c r="AD137" s="214"/>
      <c r="AE137" s="214"/>
      <c r="AF137" s="214"/>
      <c r="AG137" s="214" t="s">
        <v>127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1" x14ac:dyDescent="0.2">
      <c r="A138" s="221"/>
      <c r="B138" s="222"/>
      <c r="C138" s="253"/>
      <c r="D138" s="244"/>
      <c r="E138" s="244"/>
      <c r="F138" s="244"/>
      <c r="G138" s="24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14"/>
      <c r="Z138" s="214"/>
      <c r="AA138" s="214"/>
      <c r="AB138" s="214"/>
      <c r="AC138" s="214"/>
      <c r="AD138" s="214"/>
      <c r="AE138" s="214"/>
      <c r="AF138" s="214"/>
      <c r="AG138" s="214" t="s">
        <v>129</v>
      </c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1" x14ac:dyDescent="0.2">
      <c r="A139" s="221">
        <v>39</v>
      </c>
      <c r="B139" s="222" t="s">
        <v>259</v>
      </c>
      <c r="C139" s="254" t="s">
        <v>260</v>
      </c>
      <c r="D139" s="223" t="s">
        <v>0</v>
      </c>
      <c r="E139" s="243"/>
      <c r="F139" s="225"/>
      <c r="G139" s="224">
        <f>ROUND(E139*F139,2)</f>
        <v>0</v>
      </c>
      <c r="H139" s="225"/>
      <c r="I139" s="224">
        <f>ROUND(E139*H139,2)</f>
        <v>0</v>
      </c>
      <c r="J139" s="225"/>
      <c r="K139" s="224">
        <f>ROUND(E139*J139,2)</f>
        <v>0</v>
      </c>
      <c r="L139" s="224">
        <v>21</v>
      </c>
      <c r="M139" s="224">
        <f>G139*(1+L139/100)</f>
        <v>0</v>
      </c>
      <c r="N139" s="224">
        <v>0</v>
      </c>
      <c r="O139" s="224">
        <f>ROUND(E139*N139,2)</f>
        <v>0</v>
      </c>
      <c r="P139" s="224">
        <v>0</v>
      </c>
      <c r="Q139" s="224">
        <f>ROUND(E139*P139,2)</f>
        <v>0</v>
      </c>
      <c r="R139" s="224" t="s">
        <v>224</v>
      </c>
      <c r="S139" s="224" t="s">
        <v>121</v>
      </c>
      <c r="T139" s="224" t="s">
        <v>121</v>
      </c>
      <c r="U139" s="224">
        <v>0</v>
      </c>
      <c r="V139" s="224">
        <f>ROUND(E139*U139,2)</f>
        <v>0</v>
      </c>
      <c r="W139" s="224"/>
      <c r="X139" s="224" t="s">
        <v>148</v>
      </c>
      <c r="Y139" s="214"/>
      <c r="Z139" s="214"/>
      <c r="AA139" s="214"/>
      <c r="AB139" s="214"/>
      <c r="AC139" s="214"/>
      <c r="AD139" s="214"/>
      <c r="AE139" s="214"/>
      <c r="AF139" s="214"/>
      <c r="AG139" s="214" t="s">
        <v>149</v>
      </c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1" x14ac:dyDescent="0.2">
      <c r="A140" s="221"/>
      <c r="B140" s="222"/>
      <c r="C140" s="255" t="s">
        <v>221</v>
      </c>
      <c r="D140" s="246"/>
      <c r="E140" s="246"/>
      <c r="F140" s="246"/>
      <c r="G140" s="246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14"/>
      <c r="Z140" s="214"/>
      <c r="AA140" s="214"/>
      <c r="AB140" s="214"/>
      <c r="AC140" s="214"/>
      <c r="AD140" s="214"/>
      <c r="AE140" s="214"/>
      <c r="AF140" s="214"/>
      <c r="AG140" s="214" t="s">
        <v>125</v>
      </c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1" x14ac:dyDescent="0.2">
      <c r="A141" s="221"/>
      <c r="B141" s="222"/>
      <c r="C141" s="253"/>
      <c r="D141" s="244"/>
      <c r="E141" s="244"/>
      <c r="F141" s="244"/>
      <c r="G141" s="24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14"/>
      <c r="Z141" s="214"/>
      <c r="AA141" s="214"/>
      <c r="AB141" s="214"/>
      <c r="AC141" s="214"/>
      <c r="AD141" s="214"/>
      <c r="AE141" s="214"/>
      <c r="AF141" s="214"/>
      <c r="AG141" s="214" t="s">
        <v>129</v>
      </c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x14ac:dyDescent="0.2">
      <c r="A142" s="229" t="s">
        <v>115</v>
      </c>
      <c r="B142" s="230" t="s">
        <v>74</v>
      </c>
      <c r="C142" s="249" t="s">
        <v>75</v>
      </c>
      <c r="D142" s="231"/>
      <c r="E142" s="232"/>
      <c r="F142" s="233"/>
      <c r="G142" s="233">
        <f>SUMIF(AG143:AG198,"&lt;&gt;NOR",G143:G198)</f>
        <v>0</v>
      </c>
      <c r="H142" s="233"/>
      <c r="I142" s="233">
        <f>SUM(I143:I198)</f>
        <v>0</v>
      </c>
      <c r="J142" s="233"/>
      <c r="K142" s="233">
        <f>SUM(K143:K198)</f>
        <v>0</v>
      </c>
      <c r="L142" s="233"/>
      <c r="M142" s="233">
        <f>SUM(M143:M198)</f>
        <v>0</v>
      </c>
      <c r="N142" s="233"/>
      <c r="O142" s="233">
        <f>SUM(O143:O198)</f>
        <v>11.379999999999997</v>
      </c>
      <c r="P142" s="233"/>
      <c r="Q142" s="233">
        <f>SUM(Q143:Q198)</f>
        <v>8.5500000000000007</v>
      </c>
      <c r="R142" s="233"/>
      <c r="S142" s="233"/>
      <c r="T142" s="234"/>
      <c r="U142" s="228"/>
      <c r="V142" s="228">
        <f>SUM(V143:V198)</f>
        <v>199.07999999999998</v>
      </c>
      <c r="W142" s="228"/>
      <c r="X142" s="228"/>
      <c r="AG142" t="s">
        <v>116</v>
      </c>
    </row>
    <row r="143" spans="1:60" outlineLevel="1" x14ac:dyDescent="0.2">
      <c r="A143" s="235">
        <v>40</v>
      </c>
      <c r="B143" s="236" t="s">
        <v>261</v>
      </c>
      <c r="C143" s="250" t="s">
        <v>262</v>
      </c>
      <c r="D143" s="237" t="s">
        <v>119</v>
      </c>
      <c r="E143" s="238">
        <v>108</v>
      </c>
      <c r="F143" s="239"/>
      <c r="G143" s="240">
        <f>ROUND(E143*F143,2)</f>
        <v>0</v>
      </c>
      <c r="H143" s="239"/>
      <c r="I143" s="240">
        <f>ROUND(E143*H143,2)</f>
        <v>0</v>
      </c>
      <c r="J143" s="239"/>
      <c r="K143" s="240">
        <f>ROUND(E143*J143,2)</f>
        <v>0</v>
      </c>
      <c r="L143" s="240">
        <v>21</v>
      </c>
      <c r="M143" s="240">
        <f>G143*(1+L143/100)</f>
        <v>0</v>
      </c>
      <c r="N143" s="240">
        <v>0</v>
      </c>
      <c r="O143" s="240">
        <f>ROUND(E143*N143,2)</f>
        <v>0</v>
      </c>
      <c r="P143" s="240">
        <v>6.7000000000000004E-2</v>
      </c>
      <c r="Q143" s="240">
        <f>ROUND(E143*P143,2)</f>
        <v>7.24</v>
      </c>
      <c r="R143" s="240" t="s">
        <v>263</v>
      </c>
      <c r="S143" s="240" t="s">
        <v>121</v>
      </c>
      <c r="T143" s="241" t="s">
        <v>121</v>
      </c>
      <c r="U143" s="224">
        <v>0.21099999999999999</v>
      </c>
      <c r="V143" s="224">
        <f>ROUND(E143*U143,2)</f>
        <v>22.79</v>
      </c>
      <c r="W143" s="224"/>
      <c r="X143" s="224" t="s">
        <v>122</v>
      </c>
      <c r="Y143" s="214"/>
      <c r="Z143" s="214"/>
      <c r="AA143" s="214"/>
      <c r="AB143" s="214"/>
      <c r="AC143" s="214"/>
      <c r="AD143" s="214"/>
      <c r="AE143" s="214"/>
      <c r="AF143" s="214"/>
      <c r="AG143" s="214" t="s">
        <v>123</v>
      </c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1" x14ac:dyDescent="0.2">
      <c r="A144" s="221"/>
      <c r="B144" s="222"/>
      <c r="C144" s="252" t="s">
        <v>173</v>
      </c>
      <c r="D144" s="226"/>
      <c r="E144" s="227">
        <v>108</v>
      </c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14"/>
      <c r="Z144" s="214"/>
      <c r="AA144" s="214"/>
      <c r="AB144" s="214"/>
      <c r="AC144" s="214"/>
      <c r="AD144" s="214"/>
      <c r="AE144" s="214"/>
      <c r="AF144" s="214"/>
      <c r="AG144" s="214" t="s">
        <v>127</v>
      </c>
      <c r="AH144" s="214">
        <v>0</v>
      </c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1" x14ac:dyDescent="0.2">
      <c r="A145" s="221"/>
      <c r="B145" s="222"/>
      <c r="C145" s="253"/>
      <c r="D145" s="244"/>
      <c r="E145" s="244"/>
      <c r="F145" s="244"/>
      <c r="G145" s="24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14"/>
      <c r="Z145" s="214"/>
      <c r="AA145" s="214"/>
      <c r="AB145" s="214"/>
      <c r="AC145" s="214"/>
      <c r="AD145" s="214"/>
      <c r="AE145" s="214"/>
      <c r="AF145" s="214"/>
      <c r="AG145" s="214" t="s">
        <v>129</v>
      </c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1" x14ac:dyDescent="0.2">
      <c r="A146" s="235">
        <v>41</v>
      </c>
      <c r="B146" s="236" t="s">
        <v>264</v>
      </c>
      <c r="C146" s="250" t="s">
        <v>265</v>
      </c>
      <c r="D146" s="237" t="s">
        <v>119</v>
      </c>
      <c r="E146" s="238">
        <v>62</v>
      </c>
      <c r="F146" s="239"/>
      <c r="G146" s="240">
        <f>ROUND(E146*F146,2)</f>
        <v>0</v>
      </c>
      <c r="H146" s="239"/>
      <c r="I146" s="240">
        <f>ROUND(E146*H146,2)</f>
        <v>0</v>
      </c>
      <c r="J146" s="239"/>
      <c r="K146" s="240">
        <f>ROUND(E146*J146,2)</f>
        <v>0</v>
      </c>
      <c r="L146" s="240">
        <v>21</v>
      </c>
      <c r="M146" s="240">
        <f>G146*(1+L146/100)</f>
        <v>0</v>
      </c>
      <c r="N146" s="240">
        <v>0</v>
      </c>
      <c r="O146" s="240">
        <f>ROUND(E146*N146,2)</f>
        <v>0</v>
      </c>
      <c r="P146" s="240">
        <v>2.1000000000000001E-2</v>
      </c>
      <c r="Q146" s="240">
        <f>ROUND(E146*P146,2)</f>
        <v>1.3</v>
      </c>
      <c r="R146" s="240" t="s">
        <v>263</v>
      </c>
      <c r="S146" s="240" t="s">
        <v>121</v>
      </c>
      <c r="T146" s="241" t="s">
        <v>121</v>
      </c>
      <c r="U146" s="224">
        <v>0.154</v>
      </c>
      <c r="V146" s="224">
        <f>ROUND(E146*U146,2)</f>
        <v>9.5500000000000007</v>
      </c>
      <c r="W146" s="224"/>
      <c r="X146" s="224" t="s">
        <v>122</v>
      </c>
      <c r="Y146" s="214"/>
      <c r="Z146" s="214"/>
      <c r="AA146" s="214"/>
      <c r="AB146" s="214"/>
      <c r="AC146" s="214"/>
      <c r="AD146" s="214"/>
      <c r="AE146" s="214"/>
      <c r="AF146" s="214"/>
      <c r="AG146" s="214" t="s">
        <v>123</v>
      </c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1" x14ac:dyDescent="0.2">
      <c r="A147" s="221"/>
      <c r="B147" s="222"/>
      <c r="C147" s="252" t="s">
        <v>181</v>
      </c>
      <c r="D147" s="226"/>
      <c r="E147" s="227">
        <v>62</v>
      </c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14"/>
      <c r="Z147" s="214"/>
      <c r="AA147" s="214"/>
      <c r="AB147" s="214"/>
      <c r="AC147" s="214"/>
      <c r="AD147" s="214"/>
      <c r="AE147" s="214"/>
      <c r="AF147" s="214"/>
      <c r="AG147" s="214" t="s">
        <v>127</v>
      </c>
      <c r="AH147" s="214">
        <v>0</v>
      </c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1" x14ac:dyDescent="0.2">
      <c r="A148" s="221"/>
      <c r="B148" s="222"/>
      <c r="C148" s="253"/>
      <c r="D148" s="244"/>
      <c r="E148" s="244"/>
      <c r="F148" s="244"/>
      <c r="G148" s="24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14"/>
      <c r="Z148" s="214"/>
      <c r="AA148" s="214"/>
      <c r="AB148" s="214"/>
      <c r="AC148" s="214"/>
      <c r="AD148" s="214"/>
      <c r="AE148" s="214"/>
      <c r="AF148" s="214"/>
      <c r="AG148" s="214" t="s">
        <v>129</v>
      </c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ht="22.5" outlineLevel="1" x14ac:dyDescent="0.2">
      <c r="A149" s="235">
        <v>42</v>
      </c>
      <c r="B149" s="236" t="s">
        <v>266</v>
      </c>
      <c r="C149" s="250" t="s">
        <v>267</v>
      </c>
      <c r="D149" s="237" t="s">
        <v>119</v>
      </c>
      <c r="E149" s="238">
        <v>108</v>
      </c>
      <c r="F149" s="239"/>
      <c r="G149" s="240">
        <f>ROUND(E149*F149,2)</f>
        <v>0</v>
      </c>
      <c r="H149" s="239"/>
      <c r="I149" s="240">
        <f>ROUND(E149*H149,2)</f>
        <v>0</v>
      </c>
      <c r="J149" s="239"/>
      <c r="K149" s="240">
        <f>ROUND(E149*J149,2)</f>
        <v>0</v>
      </c>
      <c r="L149" s="240">
        <v>21</v>
      </c>
      <c r="M149" s="240">
        <f>G149*(1+L149/100)</f>
        <v>0</v>
      </c>
      <c r="N149" s="240">
        <v>7.2279999999999997E-2</v>
      </c>
      <c r="O149" s="240">
        <f>ROUND(E149*N149,2)</f>
        <v>7.81</v>
      </c>
      <c r="P149" s="240">
        <v>0</v>
      </c>
      <c r="Q149" s="240">
        <f>ROUND(E149*P149,2)</f>
        <v>0</v>
      </c>
      <c r="R149" s="240" t="s">
        <v>263</v>
      </c>
      <c r="S149" s="240" t="s">
        <v>121</v>
      </c>
      <c r="T149" s="241" t="s">
        <v>121</v>
      </c>
      <c r="U149" s="224">
        <v>0.65</v>
      </c>
      <c r="V149" s="224">
        <f>ROUND(E149*U149,2)</f>
        <v>70.2</v>
      </c>
      <c r="W149" s="224"/>
      <c r="X149" s="224" t="s">
        <v>122</v>
      </c>
      <c r="Y149" s="214"/>
      <c r="Z149" s="214"/>
      <c r="AA149" s="214"/>
      <c r="AB149" s="214"/>
      <c r="AC149" s="214"/>
      <c r="AD149" s="214"/>
      <c r="AE149" s="214"/>
      <c r="AF149" s="214"/>
      <c r="AG149" s="214" t="s">
        <v>123</v>
      </c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1" x14ac:dyDescent="0.2">
      <c r="A150" s="221"/>
      <c r="B150" s="222"/>
      <c r="C150" s="252" t="s">
        <v>268</v>
      </c>
      <c r="D150" s="226"/>
      <c r="E150" s="227">
        <v>108</v>
      </c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14"/>
      <c r="Z150" s="214"/>
      <c r="AA150" s="214"/>
      <c r="AB150" s="214"/>
      <c r="AC150" s="214"/>
      <c r="AD150" s="214"/>
      <c r="AE150" s="214"/>
      <c r="AF150" s="214"/>
      <c r="AG150" s="214" t="s">
        <v>127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1" x14ac:dyDescent="0.2">
      <c r="A151" s="221"/>
      <c r="B151" s="222"/>
      <c r="C151" s="253"/>
      <c r="D151" s="244"/>
      <c r="E151" s="244"/>
      <c r="F151" s="244"/>
      <c r="G151" s="24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14"/>
      <c r="Z151" s="214"/>
      <c r="AA151" s="214"/>
      <c r="AB151" s="214"/>
      <c r="AC151" s="214"/>
      <c r="AD151" s="214"/>
      <c r="AE151" s="214"/>
      <c r="AF151" s="214"/>
      <c r="AG151" s="214" t="s">
        <v>129</v>
      </c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1" x14ac:dyDescent="0.2">
      <c r="A152" s="235">
        <v>43</v>
      </c>
      <c r="B152" s="236" t="s">
        <v>269</v>
      </c>
      <c r="C152" s="250" t="s">
        <v>270</v>
      </c>
      <c r="D152" s="237" t="s">
        <v>153</v>
      </c>
      <c r="E152" s="238">
        <v>151.19999999999999</v>
      </c>
      <c r="F152" s="239"/>
      <c r="G152" s="240">
        <f>ROUND(E152*F152,2)</f>
        <v>0</v>
      </c>
      <c r="H152" s="239"/>
      <c r="I152" s="240">
        <f>ROUND(E152*H152,2)</f>
        <v>0</v>
      </c>
      <c r="J152" s="239"/>
      <c r="K152" s="240">
        <f>ROUND(E152*J152,2)</f>
        <v>0</v>
      </c>
      <c r="L152" s="240">
        <v>21</v>
      </c>
      <c r="M152" s="240">
        <f>G152*(1+L152/100)</f>
        <v>0</v>
      </c>
      <c r="N152" s="240">
        <v>2.2000000000000001E-4</v>
      </c>
      <c r="O152" s="240">
        <f>ROUND(E152*N152,2)</f>
        <v>0.03</v>
      </c>
      <c r="P152" s="240">
        <v>0</v>
      </c>
      <c r="Q152" s="240">
        <f>ROUND(E152*P152,2)</f>
        <v>0</v>
      </c>
      <c r="R152" s="240" t="s">
        <v>263</v>
      </c>
      <c r="S152" s="240" t="s">
        <v>121</v>
      </c>
      <c r="T152" s="241" t="s">
        <v>121</v>
      </c>
      <c r="U152" s="224">
        <v>0.05</v>
      </c>
      <c r="V152" s="224">
        <f>ROUND(E152*U152,2)</f>
        <v>7.56</v>
      </c>
      <c r="W152" s="224"/>
      <c r="X152" s="224" t="s">
        <v>122</v>
      </c>
      <c r="Y152" s="214"/>
      <c r="Z152" s="214"/>
      <c r="AA152" s="214"/>
      <c r="AB152" s="214"/>
      <c r="AC152" s="214"/>
      <c r="AD152" s="214"/>
      <c r="AE152" s="214"/>
      <c r="AF152" s="214"/>
      <c r="AG152" s="214" t="s">
        <v>123</v>
      </c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1" x14ac:dyDescent="0.2">
      <c r="A153" s="221"/>
      <c r="B153" s="222"/>
      <c r="C153" s="252" t="s">
        <v>271</v>
      </c>
      <c r="D153" s="226"/>
      <c r="E153" s="227">
        <v>151.19999999999999</v>
      </c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14"/>
      <c r="Z153" s="214"/>
      <c r="AA153" s="214"/>
      <c r="AB153" s="214"/>
      <c r="AC153" s="214"/>
      <c r="AD153" s="214"/>
      <c r="AE153" s="214"/>
      <c r="AF153" s="214"/>
      <c r="AG153" s="214" t="s">
        <v>127</v>
      </c>
      <c r="AH153" s="214">
        <v>0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1" x14ac:dyDescent="0.2">
      <c r="A154" s="221"/>
      <c r="B154" s="222"/>
      <c r="C154" s="253"/>
      <c r="D154" s="244"/>
      <c r="E154" s="244"/>
      <c r="F154" s="244"/>
      <c r="G154" s="24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14"/>
      <c r="Z154" s="214"/>
      <c r="AA154" s="214"/>
      <c r="AB154" s="214"/>
      <c r="AC154" s="214"/>
      <c r="AD154" s="214"/>
      <c r="AE154" s="214"/>
      <c r="AF154" s="214"/>
      <c r="AG154" s="214" t="s">
        <v>129</v>
      </c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1" x14ac:dyDescent="0.2">
      <c r="A155" s="235">
        <v>44</v>
      </c>
      <c r="B155" s="236" t="s">
        <v>272</v>
      </c>
      <c r="C155" s="250" t="s">
        <v>273</v>
      </c>
      <c r="D155" s="237" t="s">
        <v>158</v>
      </c>
      <c r="E155" s="238">
        <v>32.4</v>
      </c>
      <c r="F155" s="239"/>
      <c r="G155" s="240">
        <f>ROUND(E155*F155,2)</f>
        <v>0</v>
      </c>
      <c r="H155" s="239"/>
      <c r="I155" s="240">
        <f>ROUND(E155*H155,2)</f>
        <v>0</v>
      </c>
      <c r="J155" s="239"/>
      <c r="K155" s="240">
        <f>ROUND(E155*J155,2)</f>
        <v>0</v>
      </c>
      <c r="L155" s="240">
        <v>21</v>
      </c>
      <c r="M155" s="240">
        <f>G155*(1+L155/100)</f>
        <v>0</v>
      </c>
      <c r="N155" s="240">
        <v>1.0000000000000001E-5</v>
      </c>
      <c r="O155" s="240">
        <f>ROUND(E155*N155,2)</f>
        <v>0</v>
      </c>
      <c r="P155" s="240">
        <v>0</v>
      </c>
      <c r="Q155" s="240">
        <f>ROUND(E155*P155,2)</f>
        <v>0</v>
      </c>
      <c r="R155" s="240" t="s">
        <v>263</v>
      </c>
      <c r="S155" s="240" t="s">
        <v>121</v>
      </c>
      <c r="T155" s="241" t="s">
        <v>121</v>
      </c>
      <c r="U155" s="224">
        <v>0.45</v>
      </c>
      <c r="V155" s="224">
        <f>ROUND(E155*U155,2)</f>
        <v>14.58</v>
      </c>
      <c r="W155" s="224"/>
      <c r="X155" s="224" t="s">
        <v>122</v>
      </c>
      <c r="Y155" s="214"/>
      <c r="Z155" s="214"/>
      <c r="AA155" s="214"/>
      <c r="AB155" s="214"/>
      <c r="AC155" s="214"/>
      <c r="AD155" s="214"/>
      <c r="AE155" s="214"/>
      <c r="AF155" s="214"/>
      <c r="AG155" s="214" t="s">
        <v>123</v>
      </c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1" x14ac:dyDescent="0.2">
      <c r="A156" s="221"/>
      <c r="B156" s="222"/>
      <c r="C156" s="252" t="s">
        <v>274</v>
      </c>
      <c r="D156" s="226"/>
      <c r="E156" s="227">
        <v>26</v>
      </c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14"/>
      <c r="Z156" s="214"/>
      <c r="AA156" s="214"/>
      <c r="AB156" s="214"/>
      <c r="AC156" s="214"/>
      <c r="AD156" s="214"/>
      <c r="AE156" s="214"/>
      <c r="AF156" s="214"/>
      <c r="AG156" s="214" t="s">
        <v>127</v>
      </c>
      <c r="AH156" s="214">
        <v>0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1" x14ac:dyDescent="0.2">
      <c r="A157" s="221"/>
      <c r="B157" s="222"/>
      <c r="C157" s="252" t="s">
        <v>275</v>
      </c>
      <c r="D157" s="226"/>
      <c r="E157" s="227">
        <v>6.4</v>
      </c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14"/>
      <c r="Z157" s="214"/>
      <c r="AA157" s="214"/>
      <c r="AB157" s="214"/>
      <c r="AC157" s="214"/>
      <c r="AD157" s="214"/>
      <c r="AE157" s="214"/>
      <c r="AF157" s="214"/>
      <c r="AG157" s="214" t="s">
        <v>127</v>
      </c>
      <c r="AH157" s="214">
        <v>0</v>
      </c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1" x14ac:dyDescent="0.2">
      <c r="A158" s="221"/>
      <c r="B158" s="222"/>
      <c r="C158" s="253"/>
      <c r="D158" s="244"/>
      <c r="E158" s="244"/>
      <c r="F158" s="244"/>
      <c r="G158" s="24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14"/>
      <c r="Z158" s="214"/>
      <c r="AA158" s="214"/>
      <c r="AB158" s="214"/>
      <c r="AC158" s="214"/>
      <c r="AD158" s="214"/>
      <c r="AE158" s="214"/>
      <c r="AF158" s="214"/>
      <c r="AG158" s="214" t="s">
        <v>129</v>
      </c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1" x14ac:dyDescent="0.2">
      <c r="A159" s="235">
        <v>45</v>
      </c>
      <c r="B159" s="236" t="s">
        <v>276</v>
      </c>
      <c r="C159" s="250" t="s">
        <v>277</v>
      </c>
      <c r="D159" s="237" t="s">
        <v>158</v>
      </c>
      <c r="E159" s="238">
        <v>38.200000000000003</v>
      </c>
      <c r="F159" s="239"/>
      <c r="G159" s="240">
        <f>ROUND(E159*F159,2)</f>
        <v>0</v>
      </c>
      <c r="H159" s="239"/>
      <c r="I159" s="240">
        <f>ROUND(E159*H159,2)</f>
        <v>0</v>
      </c>
      <c r="J159" s="239"/>
      <c r="K159" s="240">
        <f>ROUND(E159*J159,2)</f>
        <v>0</v>
      </c>
      <c r="L159" s="240">
        <v>21</v>
      </c>
      <c r="M159" s="240">
        <f>G159*(1+L159/100)</f>
        <v>0</v>
      </c>
      <c r="N159" s="240">
        <v>2.5000000000000001E-4</v>
      </c>
      <c r="O159" s="240">
        <f>ROUND(E159*N159,2)</f>
        <v>0.01</v>
      </c>
      <c r="P159" s="240">
        <v>0</v>
      </c>
      <c r="Q159" s="240">
        <f>ROUND(E159*P159,2)</f>
        <v>0</v>
      </c>
      <c r="R159" s="240" t="s">
        <v>263</v>
      </c>
      <c r="S159" s="240" t="s">
        <v>121</v>
      </c>
      <c r="T159" s="241" t="s">
        <v>121</v>
      </c>
      <c r="U159" s="224">
        <v>0.05</v>
      </c>
      <c r="V159" s="224">
        <f>ROUND(E159*U159,2)</f>
        <v>1.91</v>
      </c>
      <c r="W159" s="224"/>
      <c r="X159" s="224" t="s">
        <v>122</v>
      </c>
      <c r="Y159" s="214"/>
      <c r="Z159" s="214"/>
      <c r="AA159" s="214"/>
      <c r="AB159" s="214"/>
      <c r="AC159" s="214"/>
      <c r="AD159" s="214"/>
      <c r="AE159" s="214"/>
      <c r="AF159" s="214"/>
      <c r="AG159" s="214" t="s">
        <v>123</v>
      </c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1" x14ac:dyDescent="0.2">
      <c r="A160" s="221"/>
      <c r="B160" s="222"/>
      <c r="C160" s="252" t="s">
        <v>228</v>
      </c>
      <c r="D160" s="226"/>
      <c r="E160" s="227">
        <v>38.200000000000003</v>
      </c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14"/>
      <c r="Z160" s="214"/>
      <c r="AA160" s="214"/>
      <c r="AB160" s="214"/>
      <c r="AC160" s="214"/>
      <c r="AD160" s="214"/>
      <c r="AE160" s="214"/>
      <c r="AF160" s="214"/>
      <c r="AG160" s="214" t="s">
        <v>127</v>
      </c>
      <c r="AH160" s="214">
        <v>0</v>
      </c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1" x14ac:dyDescent="0.2">
      <c r="A161" s="221"/>
      <c r="B161" s="222"/>
      <c r="C161" s="253"/>
      <c r="D161" s="244"/>
      <c r="E161" s="244"/>
      <c r="F161" s="244"/>
      <c r="G161" s="24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14"/>
      <c r="Z161" s="214"/>
      <c r="AA161" s="214"/>
      <c r="AB161" s="214"/>
      <c r="AC161" s="214"/>
      <c r="AD161" s="214"/>
      <c r="AE161" s="214"/>
      <c r="AF161" s="214"/>
      <c r="AG161" s="214" t="s">
        <v>129</v>
      </c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1" x14ac:dyDescent="0.2">
      <c r="A162" s="235">
        <v>46</v>
      </c>
      <c r="B162" s="236" t="s">
        <v>278</v>
      </c>
      <c r="C162" s="250" t="s">
        <v>279</v>
      </c>
      <c r="D162" s="237" t="s">
        <v>158</v>
      </c>
      <c r="E162" s="238">
        <v>13</v>
      </c>
      <c r="F162" s="239"/>
      <c r="G162" s="240">
        <f>ROUND(E162*F162,2)</f>
        <v>0</v>
      </c>
      <c r="H162" s="239"/>
      <c r="I162" s="240">
        <f>ROUND(E162*H162,2)</f>
        <v>0</v>
      </c>
      <c r="J162" s="239"/>
      <c r="K162" s="240">
        <f>ROUND(E162*J162,2)</f>
        <v>0</v>
      </c>
      <c r="L162" s="240">
        <v>21</v>
      </c>
      <c r="M162" s="240">
        <f>G162*(1+L162/100)</f>
        <v>0</v>
      </c>
      <c r="N162" s="240">
        <v>1.1140000000000001E-2</v>
      </c>
      <c r="O162" s="240">
        <f>ROUND(E162*N162,2)</f>
        <v>0.14000000000000001</v>
      </c>
      <c r="P162" s="240">
        <v>0</v>
      </c>
      <c r="Q162" s="240">
        <f>ROUND(E162*P162,2)</f>
        <v>0</v>
      </c>
      <c r="R162" s="240" t="s">
        <v>263</v>
      </c>
      <c r="S162" s="240" t="s">
        <v>121</v>
      </c>
      <c r="T162" s="241" t="s">
        <v>121</v>
      </c>
      <c r="U162" s="224">
        <v>0.33</v>
      </c>
      <c r="V162" s="224">
        <f>ROUND(E162*U162,2)</f>
        <v>4.29</v>
      </c>
      <c r="W162" s="224"/>
      <c r="X162" s="224" t="s">
        <v>122</v>
      </c>
      <c r="Y162" s="214"/>
      <c r="Z162" s="214"/>
      <c r="AA162" s="214"/>
      <c r="AB162" s="214"/>
      <c r="AC162" s="214"/>
      <c r="AD162" s="214"/>
      <c r="AE162" s="214"/>
      <c r="AF162" s="214"/>
      <c r="AG162" s="214" t="s">
        <v>123</v>
      </c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1" x14ac:dyDescent="0.2">
      <c r="A163" s="221"/>
      <c r="B163" s="222"/>
      <c r="C163" s="252" t="s">
        <v>280</v>
      </c>
      <c r="D163" s="226"/>
      <c r="E163" s="227">
        <v>13</v>
      </c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14"/>
      <c r="Z163" s="214"/>
      <c r="AA163" s="214"/>
      <c r="AB163" s="214"/>
      <c r="AC163" s="214"/>
      <c r="AD163" s="214"/>
      <c r="AE163" s="214"/>
      <c r="AF163" s="214"/>
      <c r="AG163" s="214" t="s">
        <v>127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1" x14ac:dyDescent="0.2">
      <c r="A164" s="221"/>
      <c r="B164" s="222"/>
      <c r="C164" s="253"/>
      <c r="D164" s="244"/>
      <c r="E164" s="244"/>
      <c r="F164" s="244"/>
      <c r="G164" s="24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14"/>
      <c r="Z164" s="214"/>
      <c r="AA164" s="214"/>
      <c r="AB164" s="214"/>
      <c r="AC164" s="214"/>
      <c r="AD164" s="214"/>
      <c r="AE164" s="214"/>
      <c r="AF164" s="214"/>
      <c r="AG164" s="214" t="s">
        <v>129</v>
      </c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1" x14ac:dyDescent="0.2">
      <c r="A165" s="235">
        <v>47</v>
      </c>
      <c r="B165" s="236" t="s">
        <v>281</v>
      </c>
      <c r="C165" s="250" t="s">
        <v>282</v>
      </c>
      <c r="D165" s="237" t="s">
        <v>158</v>
      </c>
      <c r="E165" s="238">
        <v>13</v>
      </c>
      <c r="F165" s="239"/>
      <c r="G165" s="240">
        <f>ROUND(E165*F165,2)</f>
        <v>0</v>
      </c>
      <c r="H165" s="239"/>
      <c r="I165" s="240">
        <f>ROUND(E165*H165,2)</f>
        <v>0</v>
      </c>
      <c r="J165" s="239"/>
      <c r="K165" s="240">
        <f>ROUND(E165*J165,2)</f>
        <v>0</v>
      </c>
      <c r="L165" s="240">
        <v>21</v>
      </c>
      <c r="M165" s="240">
        <f>G165*(1+L165/100)</f>
        <v>0</v>
      </c>
      <c r="N165" s="240">
        <v>1.111E-2</v>
      </c>
      <c r="O165" s="240">
        <f>ROUND(E165*N165,2)</f>
        <v>0.14000000000000001</v>
      </c>
      <c r="P165" s="240">
        <v>0</v>
      </c>
      <c r="Q165" s="240">
        <f>ROUND(E165*P165,2)</f>
        <v>0</v>
      </c>
      <c r="R165" s="240" t="s">
        <v>263</v>
      </c>
      <c r="S165" s="240" t="s">
        <v>121</v>
      </c>
      <c r="T165" s="241" t="s">
        <v>121</v>
      </c>
      <c r="U165" s="224">
        <v>0.5</v>
      </c>
      <c r="V165" s="224">
        <f>ROUND(E165*U165,2)</f>
        <v>6.5</v>
      </c>
      <c r="W165" s="224"/>
      <c r="X165" s="224" t="s">
        <v>122</v>
      </c>
      <c r="Y165" s="214"/>
      <c r="Z165" s="214"/>
      <c r="AA165" s="214"/>
      <c r="AB165" s="214"/>
      <c r="AC165" s="214"/>
      <c r="AD165" s="214"/>
      <c r="AE165" s="214"/>
      <c r="AF165" s="214"/>
      <c r="AG165" s="214" t="s">
        <v>123</v>
      </c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1" x14ac:dyDescent="0.2">
      <c r="A166" s="221"/>
      <c r="B166" s="222"/>
      <c r="C166" s="252" t="s">
        <v>283</v>
      </c>
      <c r="D166" s="226"/>
      <c r="E166" s="227">
        <v>13</v>
      </c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14"/>
      <c r="Z166" s="214"/>
      <c r="AA166" s="214"/>
      <c r="AB166" s="214"/>
      <c r="AC166" s="214"/>
      <c r="AD166" s="214"/>
      <c r="AE166" s="214"/>
      <c r="AF166" s="214"/>
      <c r="AG166" s="214" t="s">
        <v>127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1" x14ac:dyDescent="0.2">
      <c r="A167" s="221"/>
      <c r="B167" s="222"/>
      <c r="C167" s="253"/>
      <c r="D167" s="244"/>
      <c r="E167" s="244"/>
      <c r="F167" s="244"/>
      <c r="G167" s="24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14"/>
      <c r="Z167" s="214"/>
      <c r="AA167" s="214"/>
      <c r="AB167" s="214"/>
      <c r="AC167" s="214"/>
      <c r="AD167" s="214"/>
      <c r="AE167" s="214"/>
      <c r="AF167" s="214"/>
      <c r="AG167" s="214" t="s">
        <v>129</v>
      </c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ht="22.5" outlineLevel="1" x14ac:dyDescent="0.2">
      <c r="A168" s="235">
        <v>48</v>
      </c>
      <c r="B168" s="236" t="s">
        <v>284</v>
      </c>
      <c r="C168" s="250" t="s">
        <v>285</v>
      </c>
      <c r="D168" s="237" t="s">
        <v>119</v>
      </c>
      <c r="E168" s="238">
        <v>62</v>
      </c>
      <c r="F168" s="239"/>
      <c r="G168" s="240">
        <f>ROUND(E168*F168,2)</f>
        <v>0</v>
      </c>
      <c r="H168" s="239"/>
      <c r="I168" s="240">
        <f>ROUND(E168*H168,2)</f>
        <v>0</v>
      </c>
      <c r="J168" s="239"/>
      <c r="K168" s="240">
        <f>ROUND(E168*J168,2)</f>
        <v>0</v>
      </c>
      <c r="L168" s="240">
        <v>21</v>
      </c>
      <c r="M168" s="240">
        <f>G168*(1+L168/100)</f>
        <v>0</v>
      </c>
      <c r="N168" s="240">
        <v>5.1040000000000002E-2</v>
      </c>
      <c r="O168" s="240">
        <f>ROUND(E168*N168,2)</f>
        <v>3.16</v>
      </c>
      <c r="P168" s="240">
        <v>0</v>
      </c>
      <c r="Q168" s="240">
        <f>ROUND(E168*P168,2)</f>
        <v>0</v>
      </c>
      <c r="R168" s="240" t="s">
        <v>263</v>
      </c>
      <c r="S168" s="240" t="s">
        <v>121</v>
      </c>
      <c r="T168" s="241" t="s">
        <v>121</v>
      </c>
      <c r="U168" s="224">
        <v>0.43</v>
      </c>
      <c r="V168" s="224">
        <f>ROUND(E168*U168,2)</f>
        <v>26.66</v>
      </c>
      <c r="W168" s="224"/>
      <c r="X168" s="224" t="s">
        <v>122</v>
      </c>
      <c r="Y168" s="214"/>
      <c r="Z168" s="214"/>
      <c r="AA168" s="214"/>
      <c r="AB168" s="214"/>
      <c r="AC168" s="214"/>
      <c r="AD168" s="214"/>
      <c r="AE168" s="214"/>
      <c r="AF168" s="214"/>
      <c r="AG168" s="214" t="s">
        <v>123</v>
      </c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1" x14ac:dyDescent="0.2">
      <c r="A169" s="221"/>
      <c r="B169" s="222"/>
      <c r="C169" s="252" t="s">
        <v>176</v>
      </c>
      <c r="D169" s="226"/>
      <c r="E169" s="227">
        <v>62</v>
      </c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14"/>
      <c r="Z169" s="214"/>
      <c r="AA169" s="214"/>
      <c r="AB169" s="214"/>
      <c r="AC169" s="214"/>
      <c r="AD169" s="214"/>
      <c r="AE169" s="214"/>
      <c r="AF169" s="214"/>
      <c r="AG169" s="214" t="s">
        <v>127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1" x14ac:dyDescent="0.2">
      <c r="A170" s="221"/>
      <c r="B170" s="222"/>
      <c r="C170" s="253"/>
      <c r="D170" s="244"/>
      <c r="E170" s="244"/>
      <c r="F170" s="244"/>
      <c r="G170" s="244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  <c r="X170" s="224"/>
      <c r="Y170" s="214"/>
      <c r="Z170" s="214"/>
      <c r="AA170" s="214"/>
      <c r="AB170" s="214"/>
      <c r="AC170" s="214"/>
      <c r="AD170" s="214"/>
      <c r="AE170" s="214"/>
      <c r="AF170" s="214"/>
      <c r="AG170" s="214" t="s">
        <v>129</v>
      </c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ht="22.5" outlineLevel="1" x14ac:dyDescent="0.2">
      <c r="A171" s="235">
        <v>49</v>
      </c>
      <c r="B171" s="236" t="s">
        <v>286</v>
      </c>
      <c r="C171" s="250" t="s">
        <v>287</v>
      </c>
      <c r="D171" s="237" t="s">
        <v>153</v>
      </c>
      <c r="E171" s="238">
        <v>80.599999999999994</v>
      </c>
      <c r="F171" s="239"/>
      <c r="G171" s="240">
        <f>ROUND(E171*F171,2)</f>
        <v>0</v>
      </c>
      <c r="H171" s="239"/>
      <c r="I171" s="240">
        <f>ROUND(E171*H171,2)</f>
        <v>0</v>
      </c>
      <c r="J171" s="239"/>
      <c r="K171" s="240">
        <f>ROUND(E171*J171,2)</f>
        <v>0</v>
      </c>
      <c r="L171" s="240">
        <v>21</v>
      </c>
      <c r="M171" s="240">
        <f>G171*(1+L171/100)</f>
        <v>0</v>
      </c>
      <c r="N171" s="240">
        <v>2.2000000000000001E-4</v>
      </c>
      <c r="O171" s="240">
        <f>ROUND(E171*N171,2)</f>
        <v>0.02</v>
      </c>
      <c r="P171" s="240">
        <v>0</v>
      </c>
      <c r="Q171" s="240">
        <f>ROUND(E171*P171,2)</f>
        <v>0</v>
      </c>
      <c r="R171" s="240" t="s">
        <v>263</v>
      </c>
      <c r="S171" s="240" t="s">
        <v>121</v>
      </c>
      <c r="T171" s="241" t="s">
        <v>121</v>
      </c>
      <c r="U171" s="224">
        <v>0.05</v>
      </c>
      <c r="V171" s="224">
        <f>ROUND(E171*U171,2)</f>
        <v>4.03</v>
      </c>
      <c r="W171" s="224"/>
      <c r="X171" s="224" t="s">
        <v>122</v>
      </c>
      <c r="Y171" s="214"/>
      <c r="Z171" s="214"/>
      <c r="AA171" s="214"/>
      <c r="AB171" s="214"/>
      <c r="AC171" s="214"/>
      <c r="AD171" s="214"/>
      <c r="AE171" s="214"/>
      <c r="AF171" s="214"/>
      <c r="AG171" s="214" t="s">
        <v>123</v>
      </c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1" x14ac:dyDescent="0.2">
      <c r="A172" s="221"/>
      <c r="B172" s="222"/>
      <c r="C172" s="252" t="s">
        <v>288</v>
      </c>
      <c r="D172" s="226"/>
      <c r="E172" s="227">
        <v>80.599999999999994</v>
      </c>
      <c r="F172" s="224"/>
      <c r="G172" s="224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14"/>
      <c r="Z172" s="214"/>
      <c r="AA172" s="214"/>
      <c r="AB172" s="214"/>
      <c r="AC172" s="214"/>
      <c r="AD172" s="214"/>
      <c r="AE172" s="214"/>
      <c r="AF172" s="214"/>
      <c r="AG172" s="214" t="s">
        <v>127</v>
      </c>
      <c r="AH172" s="214">
        <v>0</v>
      </c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1" x14ac:dyDescent="0.2">
      <c r="A173" s="221"/>
      <c r="B173" s="222"/>
      <c r="C173" s="253"/>
      <c r="D173" s="244"/>
      <c r="E173" s="244"/>
      <c r="F173" s="244"/>
      <c r="G173" s="244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14"/>
      <c r="Z173" s="214"/>
      <c r="AA173" s="214"/>
      <c r="AB173" s="214"/>
      <c r="AC173" s="214"/>
      <c r="AD173" s="214"/>
      <c r="AE173" s="214"/>
      <c r="AF173" s="214"/>
      <c r="AG173" s="214" t="s">
        <v>129</v>
      </c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1" x14ac:dyDescent="0.2">
      <c r="A174" s="235">
        <v>50</v>
      </c>
      <c r="B174" s="236" t="s">
        <v>289</v>
      </c>
      <c r="C174" s="250" t="s">
        <v>290</v>
      </c>
      <c r="D174" s="237" t="s">
        <v>153</v>
      </c>
      <c r="E174" s="238">
        <v>3</v>
      </c>
      <c r="F174" s="239"/>
      <c r="G174" s="240">
        <f>ROUND(E174*F174,2)</f>
        <v>0</v>
      </c>
      <c r="H174" s="239"/>
      <c r="I174" s="240">
        <f>ROUND(E174*H174,2)</f>
        <v>0</v>
      </c>
      <c r="J174" s="239"/>
      <c r="K174" s="240">
        <f>ROUND(E174*J174,2)</f>
        <v>0</v>
      </c>
      <c r="L174" s="240">
        <v>21</v>
      </c>
      <c r="M174" s="240">
        <f>G174*(1+L174/100)</f>
        <v>0</v>
      </c>
      <c r="N174" s="240">
        <v>6.0000000000000001E-3</v>
      </c>
      <c r="O174" s="240">
        <f>ROUND(E174*N174,2)</f>
        <v>0.02</v>
      </c>
      <c r="P174" s="240">
        <v>0</v>
      </c>
      <c r="Q174" s="240">
        <f>ROUND(E174*P174,2)</f>
        <v>0</v>
      </c>
      <c r="R174" s="240" t="s">
        <v>263</v>
      </c>
      <c r="S174" s="240" t="s">
        <v>121</v>
      </c>
      <c r="T174" s="241" t="s">
        <v>121</v>
      </c>
      <c r="U174" s="224">
        <v>0.25</v>
      </c>
      <c r="V174" s="224">
        <f>ROUND(E174*U174,2)</f>
        <v>0.75</v>
      </c>
      <c r="W174" s="224"/>
      <c r="X174" s="224" t="s">
        <v>122</v>
      </c>
      <c r="Y174" s="214"/>
      <c r="Z174" s="214"/>
      <c r="AA174" s="214"/>
      <c r="AB174" s="214"/>
      <c r="AC174" s="214"/>
      <c r="AD174" s="214"/>
      <c r="AE174" s="214"/>
      <c r="AF174" s="214"/>
      <c r="AG174" s="214" t="s">
        <v>123</v>
      </c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1" x14ac:dyDescent="0.2">
      <c r="A175" s="221"/>
      <c r="B175" s="222"/>
      <c r="C175" s="252" t="s">
        <v>291</v>
      </c>
      <c r="D175" s="226"/>
      <c r="E175" s="227">
        <v>1</v>
      </c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14"/>
      <c r="Z175" s="214"/>
      <c r="AA175" s="214"/>
      <c r="AB175" s="214"/>
      <c r="AC175" s="214"/>
      <c r="AD175" s="214"/>
      <c r="AE175" s="214"/>
      <c r="AF175" s="214"/>
      <c r="AG175" s="214" t="s">
        <v>127</v>
      </c>
      <c r="AH175" s="214">
        <v>0</v>
      </c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1" x14ac:dyDescent="0.2">
      <c r="A176" s="221"/>
      <c r="B176" s="222"/>
      <c r="C176" s="252" t="s">
        <v>292</v>
      </c>
      <c r="D176" s="226"/>
      <c r="E176" s="227">
        <v>2</v>
      </c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14"/>
      <c r="Z176" s="214"/>
      <c r="AA176" s="214"/>
      <c r="AB176" s="214"/>
      <c r="AC176" s="214"/>
      <c r="AD176" s="214"/>
      <c r="AE176" s="214"/>
      <c r="AF176" s="214"/>
      <c r="AG176" s="214" t="s">
        <v>127</v>
      </c>
      <c r="AH176" s="214">
        <v>0</v>
      </c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1" x14ac:dyDescent="0.2">
      <c r="A177" s="221"/>
      <c r="B177" s="222"/>
      <c r="C177" s="253"/>
      <c r="D177" s="244"/>
      <c r="E177" s="244"/>
      <c r="F177" s="244"/>
      <c r="G177" s="24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14"/>
      <c r="Z177" s="214"/>
      <c r="AA177" s="214"/>
      <c r="AB177" s="214"/>
      <c r="AC177" s="214"/>
      <c r="AD177" s="214"/>
      <c r="AE177" s="214"/>
      <c r="AF177" s="214"/>
      <c r="AG177" s="214" t="s">
        <v>129</v>
      </c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ht="22.5" outlineLevel="1" x14ac:dyDescent="0.2">
      <c r="A178" s="235">
        <v>51</v>
      </c>
      <c r="B178" s="236" t="s">
        <v>293</v>
      </c>
      <c r="C178" s="250" t="s">
        <v>294</v>
      </c>
      <c r="D178" s="237" t="s">
        <v>153</v>
      </c>
      <c r="E178" s="238">
        <v>3</v>
      </c>
      <c r="F178" s="239"/>
      <c r="G178" s="240">
        <f>ROUND(E178*F178,2)</f>
        <v>0</v>
      </c>
      <c r="H178" s="239"/>
      <c r="I178" s="240">
        <f>ROUND(E178*H178,2)</f>
        <v>0</v>
      </c>
      <c r="J178" s="239"/>
      <c r="K178" s="240">
        <f>ROUND(E178*J178,2)</f>
        <v>0</v>
      </c>
      <c r="L178" s="240">
        <v>21</v>
      </c>
      <c r="M178" s="240">
        <f>G178*(1+L178/100)</f>
        <v>0</v>
      </c>
      <c r="N178" s="240">
        <v>2.5000000000000001E-4</v>
      </c>
      <c r="O178" s="240">
        <f>ROUND(E178*N178,2)</f>
        <v>0</v>
      </c>
      <c r="P178" s="240">
        <v>0</v>
      </c>
      <c r="Q178" s="240">
        <f>ROUND(E178*P178,2)</f>
        <v>0</v>
      </c>
      <c r="R178" s="240" t="s">
        <v>263</v>
      </c>
      <c r="S178" s="240" t="s">
        <v>121</v>
      </c>
      <c r="T178" s="241" t="s">
        <v>121</v>
      </c>
      <c r="U178" s="224">
        <v>0.15</v>
      </c>
      <c r="V178" s="224">
        <f>ROUND(E178*U178,2)</f>
        <v>0.45</v>
      </c>
      <c r="W178" s="224"/>
      <c r="X178" s="224" t="s">
        <v>122</v>
      </c>
      <c r="Y178" s="214"/>
      <c r="Z178" s="214"/>
      <c r="AA178" s="214"/>
      <c r="AB178" s="214"/>
      <c r="AC178" s="214"/>
      <c r="AD178" s="214"/>
      <c r="AE178" s="214"/>
      <c r="AF178" s="214"/>
      <c r="AG178" s="214" t="s">
        <v>123</v>
      </c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1" x14ac:dyDescent="0.2">
      <c r="A179" s="221"/>
      <c r="B179" s="222"/>
      <c r="C179" s="252" t="s">
        <v>254</v>
      </c>
      <c r="D179" s="226"/>
      <c r="E179" s="227">
        <v>3</v>
      </c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14"/>
      <c r="Z179" s="214"/>
      <c r="AA179" s="214"/>
      <c r="AB179" s="214"/>
      <c r="AC179" s="214"/>
      <c r="AD179" s="214"/>
      <c r="AE179" s="214"/>
      <c r="AF179" s="214"/>
      <c r="AG179" s="214" t="s">
        <v>127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1" x14ac:dyDescent="0.2">
      <c r="A180" s="221"/>
      <c r="B180" s="222"/>
      <c r="C180" s="253"/>
      <c r="D180" s="244"/>
      <c r="E180" s="244"/>
      <c r="F180" s="244"/>
      <c r="G180" s="24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14"/>
      <c r="Z180" s="214"/>
      <c r="AA180" s="214"/>
      <c r="AB180" s="214"/>
      <c r="AC180" s="214"/>
      <c r="AD180" s="214"/>
      <c r="AE180" s="214"/>
      <c r="AF180" s="214"/>
      <c r="AG180" s="214" t="s">
        <v>129</v>
      </c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1" x14ac:dyDescent="0.2">
      <c r="A181" s="235">
        <v>52</v>
      </c>
      <c r="B181" s="236" t="s">
        <v>295</v>
      </c>
      <c r="C181" s="250" t="s">
        <v>296</v>
      </c>
      <c r="D181" s="237" t="s">
        <v>158</v>
      </c>
      <c r="E181" s="238">
        <v>12.7</v>
      </c>
      <c r="F181" s="239"/>
      <c r="G181" s="240">
        <f>ROUND(E181*F181,2)</f>
        <v>0</v>
      </c>
      <c r="H181" s="239"/>
      <c r="I181" s="240">
        <f>ROUND(E181*H181,2)</f>
        <v>0</v>
      </c>
      <c r="J181" s="239"/>
      <c r="K181" s="240">
        <f>ROUND(E181*J181,2)</f>
        <v>0</v>
      </c>
      <c r="L181" s="240">
        <v>21</v>
      </c>
      <c r="M181" s="240">
        <f>G181*(1+L181/100)</f>
        <v>0</v>
      </c>
      <c r="N181" s="240">
        <v>0</v>
      </c>
      <c r="O181" s="240">
        <f>ROUND(E181*N181,2)</f>
        <v>0</v>
      </c>
      <c r="P181" s="240">
        <v>0</v>
      </c>
      <c r="Q181" s="240">
        <f>ROUND(E181*P181,2)</f>
        <v>0</v>
      </c>
      <c r="R181" s="240" t="s">
        <v>263</v>
      </c>
      <c r="S181" s="240" t="s">
        <v>121</v>
      </c>
      <c r="T181" s="241" t="s">
        <v>121</v>
      </c>
      <c r="U181" s="224">
        <v>0.35</v>
      </c>
      <c r="V181" s="224">
        <f>ROUND(E181*U181,2)</f>
        <v>4.45</v>
      </c>
      <c r="W181" s="224"/>
      <c r="X181" s="224" t="s">
        <v>122</v>
      </c>
      <c r="Y181" s="214"/>
      <c r="Z181" s="214"/>
      <c r="AA181" s="214"/>
      <c r="AB181" s="214"/>
      <c r="AC181" s="214"/>
      <c r="AD181" s="214"/>
      <c r="AE181" s="214"/>
      <c r="AF181" s="214"/>
      <c r="AG181" s="214" t="s">
        <v>123</v>
      </c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1" x14ac:dyDescent="0.2">
      <c r="A182" s="221"/>
      <c r="B182" s="222"/>
      <c r="C182" s="252" t="s">
        <v>297</v>
      </c>
      <c r="D182" s="226"/>
      <c r="E182" s="227">
        <v>12.7</v>
      </c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14"/>
      <c r="Z182" s="214"/>
      <c r="AA182" s="214"/>
      <c r="AB182" s="214"/>
      <c r="AC182" s="214"/>
      <c r="AD182" s="214"/>
      <c r="AE182" s="214"/>
      <c r="AF182" s="214"/>
      <c r="AG182" s="214" t="s">
        <v>127</v>
      </c>
      <c r="AH182" s="214">
        <v>0</v>
      </c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1" x14ac:dyDescent="0.2">
      <c r="A183" s="221"/>
      <c r="B183" s="222"/>
      <c r="C183" s="253"/>
      <c r="D183" s="244"/>
      <c r="E183" s="244"/>
      <c r="F183" s="244"/>
      <c r="G183" s="244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14"/>
      <c r="Z183" s="214"/>
      <c r="AA183" s="214"/>
      <c r="AB183" s="214"/>
      <c r="AC183" s="214"/>
      <c r="AD183" s="214"/>
      <c r="AE183" s="214"/>
      <c r="AF183" s="214"/>
      <c r="AG183" s="214" t="s">
        <v>129</v>
      </c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1" x14ac:dyDescent="0.2">
      <c r="A184" s="235">
        <v>53</v>
      </c>
      <c r="B184" s="236" t="s">
        <v>298</v>
      </c>
      <c r="C184" s="250" t="s">
        <v>299</v>
      </c>
      <c r="D184" s="237" t="s">
        <v>119</v>
      </c>
      <c r="E184" s="238">
        <v>62</v>
      </c>
      <c r="F184" s="239"/>
      <c r="G184" s="240">
        <f>ROUND(E184*F184,2)</f>
        <v>0</v>
      </c>
      <c r="H184" s="239"/>
      <c r="I184" s="240">
        <f>ROUND(E184*H184,2)</f>
        <v>0</v>
      </c>
      <c r="J184" s="239"/>
      <c r="K184" s="240">
        <f>ROUND(E184*J184,2)</f>
        <v>0</v>
      </c>
      <c r="L184" s="240">
        <v>21</v>
      </c>
      <c r="M184" s="240">
        <f>G184*(1+L184/100)</f>
        <v>0</v>
      </c>
      <c r="N184" s="240">
        <v>0</v>
      </c>
      <c r="O184" s="240">
        <f>ROUND(E184*N184,2)</f>
        <v>0</v>
      </c>
      <c r="P184" s="240">
        <v>1.8000000000000001E-4</v>
      </c>
      <c r="Q184" s="240">
        <f>ROUND(E184*P184,2)</f>
        <v>0.01</v>
      </c>
      <c r="R184" s="240" t="s">
        <v>263</v>
      </c>
      <c r="S184" s="240" t="s">
        <v>121</v>
      </c>
      <c r="T184" s="241" t="s">
        <v>121</v>
      </c>
      <c r="U184" s="224">
        <v>0.03</v>
      </c>
      <c r="V184" s="224">
        <f>ROUND(E184*U184,2)</f>
        <v>1.86</v>
      </c>
      <c r="W184" s="224"/>
      <c r="X184" s="224" t="s">
        <v>122</v>
      </c>
      <c r="Y184" s="214"/>
      <c r="Z184" s="214"/>
      <c r="AA184" s="214"/>
      <c r="AB184" s="214"/>
      <c r="AC184" s="214"/>
      <c r="AD184" s="214"/>
      <c r="AE184" s="214"/>
      <c r="AF184" s="214"/>
      <c r="AG184" s="214" t="s">
        <v>123</v>
      </c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1" x14ac:dyDescent="0.2">
      <c r="A185" s="221"/>
      <c r="B185" s="222"/>
      <c r="C185" s="252" t="s">
        <v>176</v>
      </c>
      <c r="D185" s="226"/>
      <c r="E185" s="227">
        <v>62</v>
      </c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14"/>
      <c r="Z185" s="214"/>
      <c r="AA185" s="214"/>
      <c r="AB185" s="214"/>
      <c r="AC185" s="214"/>
      <c r="AD185" s="214"/>
      <c r="AE185" s="214"/>
      <c r="AF185" s="214"/>
      <c r="AG185" s="214" t="s">
        <v>127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1" x14ac:dyDescent="0.2">
      <c r="A186" s="221"/>
      <c r="B186" s="222"/>
      <c r="C186" s="253"/>
      <c r="D186" s="244"/>
      <c r="E186" s="244"/>
      <c r="F186" s="244"/>
      <c r="G186" s="24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14"/>
      <c r="Z186" s="214"/>
      <c r="AA186" s="214"/>
      <c r="AB186" s="214"/>
      <c r="AC186" s="214"/>
      <c r="AD186" s="214"/>
      <c r="AE186" s="214"/>
      <c r="AF186" s="214"/>
      <c r="AG186" s="214" t="s">
        <v>129</v>
      </c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ht="22.5" outlineLevel="1" x14ac:dyDescent="0.2">
      <c r="A187" s="235">
        <v>54</v>
      </c>
      <c r="B187" s="236" t="s">
        <v>300</v>
      </c>
      <c r="C187" s="250" t="s">
        <v>301</v>
      </c>
      <c r="D187" s="237" t="s">
        <v>119</v>
      </c>
      <c r="E187" s="238">
        <v>108</v>
      </c>
      <c r="F187" s="239"/>
      <c r="G187" s="240">
        <f>ROUND(E187*F187,2)</f>
        <v>0</v>
      </c>
      <c r="H187" s="239"/>
      <c r="I187" s="240">
        <f>ROUND(E187*H187,2)</f>
        <v>0</v>
      </c>
      <c r="J187" s="239"/>
      <c r="K187" s="240">
        <f>ROUND(E187*J187,2)</f>
        <v>0</v>
      </c>
      <c r="L187" s="240">
        <v>21</v>
      </c>
      <c r="M187" s="240">
        <f>G187*(1+L187/100)</f>
        <v>0</v>
      </c>
      <c r="N187" s="240">
        <v>2.9E-4</v>
      </c>
      <c r="O187" s="240">
        <f>ROUND(E187*N187,2)</f>
        <v>0.03</v>
      </c>
      <c r="P187" s="240">
        <v>0</v>
      </c>
      <c r="Q187" s="240">
        <f>ROUND(E187*P187,2)</f>
        <v>0</v>
      </c>
      <c r="R187" s="240" t="s">
        <v>263</v>
      </c>
      <c r="S187" s="240" t="s">
        <v>121</v>
      </c>
      <c r="T187" s="241" t="s">
        <v>121</v>
      </c>
      <c r="U187" s="224">
        <v>0.12</v>
      </c>
      <c r="V187" s="224">
        <f>ROUND(E187*U187,2)</f>
        <v>12.96</v>
      </c>
      <c r="W187" s="224"/>
      <c r="X187" s="224" t="s">
        <v>122</v>
      </c>
      <c r="Y187" s="214"/>
      <c r="Z187" s="214"/>
      <c r="AA187" s="214"/>
      <c r="AB187" s="214"/>
      <c r="AC187" s="214"/>
      <c r="AD187" s="214"/>
      <c r="AE187" s="214"/>
      <c r="AF187" s="214"/>
      <c r="AG187" s="214" t="s">
        <v>123</v>
      </c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1" x14ac:dyDescent="0.2">
      <c r="A188" s="221"/>
      <c r="B188" s="222"/>
      <c r="C188" s="252" t="s">
        <v>173</v>
      </c>
      <c r="D188" s="226"/>
      <c r="E188" s="227">
        <v>108</v>
      </c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14"/>
      <c r="Z188" s="214"/>
      <c r="AA188" s="214"/>
      <c r="AB188" s="214"/>
      <c r="AC188" s="214"/>
      <c r="AD188" s="214"/>
      <c r="AE188" s="214"/>
      <c r="AF188" s="214"/>
      <c r="AG188" s="214" t="s">
        <v>127</v>
      </c>
      <c r="AH188" s="214">
        <v>0</v>
      </c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1" x14ac:dyDescent="0.2">
      <c r="A189" s="221"/>
      <c r="B189" s="222"/>
      <c r="C189" s="253"/>
      <c r="D189" s="244"/>
      <c r="E189" s="244"/>
      <c r="F189" s="244"/>
      <c r="G189" s="24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14"/>
      <c r="Z189" s="214"/>
      <c r="AA189" s="214"/>
      <c r="AB189" s="214"/>
      <c r="AC189" s="214"/>
      <c r="AD189" s="214"/>
      <c r="AE189" s="214"/>
      <c r="AF189" s="214"/>
      <c r="AG189" s="214" t="s">
        <v>129</v>
      </c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ht="22.5" outlineLevel="1" x14ac:dyDescent="0.2">
      <c r="A190" s="235">
        <v>55</v>
      </c>
      <c r="B190" s="236" t="s">
        <v>302</v>
      </c>
      <c r="C190" s="250" t="s">
        <v>303</v>
      </c>
      <c r="D190" s="237" t="s">
        <v>119</v>
      </c>
      <c r="E190" s="238">
        <v>62</v>
      </c>
      <c r="F190" s="239"/>
      <c r="G190" s="240">
        <f>ROUND(E190*F190,2)</f>
        <v>0</v>
      </c>
      <c r="H190" s="239"/>
      <c r="I190" s="240">
        <f>ROUND(E190*H190,2)</f>
        <v>0</v>
      </c>
      <c r="J190" s="239"/>
      <c r="K190" s="240">
        <f>ROUND(E190*J190,2)</f>
        <v>0</v>
      </c>
      <c r="L190" s="240">
        <v>21</v>
      </c>
      <c r="M190" s="240">
        <f>G190*(1+L190/100)</f>
        <v>0</v>
      </c>
      <c r="N190" s="240">
        <v>2.7999999999999998E-4</v>
      </c>
      <c r="O190" s="240">
        <f>ROUND(E190*N190,2)</f>
        <v>0.02</v>
      </c>
      <c r="P190" s="240">
        <v>0</v>
      </c>
      <c r="Q190" s="240">
        <f>ROUND(E190*P190,2)</f>
        <v>0</v>
      </c>
      <c r="R190" s="240" t="s">
        <v>263</v>
      </c>
      <c r="S190" s="240" t="s">
        <v>121</v>
      </c>
      <c r="T190" s="241" t="s">
        <v>121</v>
      </c>
      <c r="U190" s="224">
        <v>0.17</v>
      </c>
      <c r="V190" s="224">
        <f>ROUND(E190*U190,2)</f>
        <v>10.54</v>
      </c>
      <c r="W190" s="224"/>
      <c r="X190" s="224" t="s">
        <v>122</v>
      </c>
      <c r="Y190" s="214"/>
      <c r="Z190" s="214"/>
      <c r="AA190" s="214"/>
      <c r="AB190" s="214"/>
      <c r="AC190" s="214"/>
      <c r="AD190" s="214"/>
      <c r="AE190" s="214"/>
      <c r="AF190" s="214"/>
      <c r="AG190" s="214" t="s">
        <v>123</v>
      </c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1" x14ac:dyDescent="0.2">
      <c r="A191" s="221"/>
      <c r="B191" s="222"/>
      <c r="C191" s="252" t="s">
        <v>181</v>
      </c>
      <c r="D191" s="226"/>
      <c r="E191" s="227">
        <v>62</v>
      </c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14"/>
      <c r="Z191" s="214"/>
      <c r="AA191" s="214"/>
      <c r="AB191" s="214"/>
      <c r="AC191" s="214"/>
      <c r="AD191" s="214"/>
      <c r="AE191" s="214"/>
      <c r="AF191" s="214"/>
      <c r="AG191" s="214" t="s">
        <v>127</v>
      </c>
      <c r="AH191" s="214">
        <v>0</v>
      </c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1" x14ac:dyDescent="0.2">
      <c r="A192" s="221"/>
      <c r="B192" s="222"/>
      <c r="C192" s="253"/>
      <c r="D192" s="244"/>
      <c r="E192" s="244"/>
      <c r="F192" s="244"/>
      <c r="G192" s="24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14"/>
      <c r="Z192" s="214"/>
      <c r="AA192" s="214"/>
      <c r="AB192" s="214"/>
      <c r="AC192" s="214"/>
      <c r="AD192" s="214"/>
      <c r="AE192" s="214"/>
      <c r="AF192" s="214"/>
      <c r="AG192" s="214" t="s">
        <v>129</v>
      </c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ht="22.5" outlineLevel="1" x14ac:dyDescent="0.2">
      <c r="A193" s="235">
        <v>56</v>
      </c>
      <c r="B193" s="236" t="s">
        <v>304</v>
      </c>
      <c r="C193" s="250" t="s">
        <v>305</v>
      </c>
      <c r="D193" s="237" t="s">
        <v>153</v>
      </c>
      <c r="E193" s="238">
        <v>26</v>
      </c>
      <c r="F193" s="239"/>
      <c r="G193" s="240">
        <f>ROUND(E193*F193,2)</f>
        <v>0</v>
      </c>
      <c r="H193" s="239"/>
      <c r="I193" s="240">
        <f>ROUND(E193*H193,2)</f>
        <v>0</v>
      </c>
      <c r="J193" s="239"/>
      <c r="K193" s="240">
        <f>ROUND(E193*J193,2)</f>
        <v>0</v>
      </c>
      <c r="L193" s="240">
        <v>21</v>
      </c>
      <c r="M193" s="240">
        <f>G193*(1+L193/100)</f>
        <v>0</v>
      </c>
      <c r="N193" s="240">
        <v>5.0000000000000002E-5</v>
      </c>
      <c r="O193" s="240">
        <f>ROUND(E193*N193,2)</f>
        <v>0</v>
      </c>
      <c r="P193" s="240">
        <v>0</v>
      </c>
      <c r="Q193" s="240">
        <f>ROUND(E193*P193,2)</f>
        <v>0</v>
      </c>
      <c r="R193" s="240" t="s">
        <v>204</v>
      </c>
      <c r="S193" s="240" t="s">
        <v>121</v>
      </c>
      <c r="T193" s="241" t="s">
        <v>121</v>
      </c>
      <c r="U193" s="224">
        <v>0</v>
      </c>
      <c r="V193" s="224">
        <f>ROUND(E193*U193,2)</f>
        <v>0</v>
      </c>
      <c r="W193" s="224"/>
      <c r="X193" s="224" t="s">
        <v>205</v>
      </c>
      <c r="Y193" s="214"/>
      <c r="Z193" s="214"/>
      <c r="AA193" s="214"/>
      <c r="AB193" s="214"/>
      <c r="AC193" s="214"/>
      <c r="AD193" s="214"/>
      <c r="AE193" s="214"/>
      <c r="AF193" s="214"/>
      <c r="AG193" s="214" t="s">
        <v>206</v>
      </c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</row>
    <row r="194" spans="1:60" outlineLevel="1" x14ac:dyDescent="0.2">
      <c r="A194" s="221"/>
      <c r="B194" s="222"/>
      <c r="C194" s="252" t="s">
        <v>306</v>
      </c>
      <c r="D194" s="226"/>
      <c r="E194" s="227">
        <v>26</v>
      </c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  <c r="X194" s="224"/>
      <c r="Y194" s="214"/>
      <c r="Z194" s="214"/>
      <c r="AA194" s="214"/>
      <c r="AB194" s="214"/>
      <c r="AC194" s="214"/>
      <c r="AD194" s="214"/>
      <c r="AE194" s="214"/>
      <c r="AF194" s="214"/>
      <c r="AG194" s="214" t="s">
        <v>127</v>
      </c>
      <c r="AH194" s="214">
        <v>0</v>
      </c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1" x14ac:dyDescent="0.2">
      <c r="A195" s="221"/>
      <c r="B195" s="222"/>
      <c r="C195" s="253"/>
      <c r="D195" s="244"/>
      <c r="E195" s="244"/>
      <c r="F195" s="244"/>
      <c r="G195" s="24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14"/>
      <c r="Z195" s="214"/>
      <c r="AA195" s="214"/>
      <c r="AB195" s="214"/>
      <c r="AC195" s="214"/>
      <c r="AD195" s="214"/>
      <c r="AE195" s="214"/>
      <c r="AF195" s="214"/>
      <c r="AG195" s="214" t="s">
        <v>129</v>
      </c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1" x14ac:dyDescent="0.2">
      <c r="A196" s="221">
        <v>57</v>
      </c>
      <c r="B196" s="222" t="s">
        <v>307</v>
      </c>
      <c r="C196" s="254" t="s">
        <v>308</v>
      </c>
      <c r="D196" s="223" t="s">
        <v>0</v>
      </c>
      <c r="E196" s="243"/>
      <c r="F196" s="225"/>
      <c r="G196" s="224">
        <f>ROUND(E196*F196,2)</f>
        <v>0</v>
      </c>
      <c r="H196" s="225"/>
      <c r="I196" s="224">
        <f>ROUND(E196*H196,2)</f>
        <v>0</v>
      </c>
      <c r="J196" s="225"/>
      <c r="K196" s="224">
        <f>ROUND(E196*J196,2)</f>
        <v>0</v>
      </c>
      <c r="L196" s="224">
        <v>21</v>
      </c>
      <c r="M196" s="224">
        <f>G196*(1+L196/100)</f>
        <v>0</v>
      </c>
      <c r="N196" s="224">
        <v>0</v>
      </c>
      <c r="O196" s="224">
        <f>ROUND(E196*N196,2)</f>
        <v>0</v>
      </c>
      <c r="P196" s="224">
        <v>0</v>
      </c>
      <c r="Q196" s="224">
        <f>ROUND(E196*P196,2)</f>
        <v>0</v>
      </c>
      <c r="R196" s="224" t="s">
        <v>263</v>
      </c>
      <c r="S196" s="224" t="s">
        <v>121</v>
      </c>
      <c r="T196" s="224" t="s">
        <v>121</v>
      </c>
      <c r="U196" s="224">
        <v>2.3E-2</v>
      </c>
      <c r="V196" s="224">
        <f>ROUND(E196*U196,2)</f>
        <v>0</v>
      </c>
      <c r="W196" s="224"/>
      <c r="X196" s="224" t="s">
        <v>148</v>
      </c>
      <c r="Y196" s="214"/>
      <c r="Z196" s="214"/>
      <c r="AA196" s="214"/>
      <c r="AB196" s="214"/>
      <c r="AC196" s="214"/>
      <c r="AD196" s="214"/>
      <c r="AE196" s="214"/>
      <c r="AF196" s="214"/>
      <c r="AG196" s="214" t="s">
        <v>149</v>
      </c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outlineLevel="1" x14ac:dyDescent="0.2">
      <c r="A197" s="221"/>
      <c r="B197" s="222"/>
      <c r="C197" s="255" t="s">
        <v>221</v>
      </c>
      <c r="D197" s="246"/>
      <c r="E197" s="246"/>
      <c r="F197" s="246"/>
      <c r="G197" s="246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24"/>
      <c r="Y197" s="214"/>
      <c r="Z197" s="214"/>
      <c r="AA197" s="214"/>
      <c r="AB197" s="214"/>
      <c r="AC197" s="214"/>
      <c r="AD197" s="214"/>
      <c r="AE197" s="214"/>
      <c r="AF197" s="214"/>
      <c r="AG197" s="214" t="s">
        <v>125</v>
      </c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1" x14ac:dyDescent="0.2">
      <c r="A198" s="221"/>
      <c r="B198" s="222"/>
      <c r="C198" s="253"/>
      <c r="D198" s="244"/>
      <c r="E198" s="244"/>
      <c r="F198" s="244"/>
      <c r="G198" s="24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14"/>
      <c r="Z198" s="214"/>
      <c r="AA198" s="214"/>
      <c r="AB198" s="214"/>
      <c r="AC198" s="214"/>
      <c r="AD198" s="214"/>
      <c r="AE198" s="214"/>
      <c r="AF198" s="214"/>
      <c r="AG198" s="214" t="s">
        <v>129</v>
      </c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x14ac:dyDescent="0.2">
      <c r="A199" s="229" t="s">
        <v>115</v>
      </c>
      <c r="B199" s="230" t="s">
        <v>76</v>
      </c>
      <c r="C199" s="249" t="s">
        <v>77</v>
      </c>
      <c r="D199" s="231"/>
      <c r="E199" s="232"/>
      <c r="F199" s="233"/>
      <c r="G199" s="233">
        <f>SUMIF(AG200:AG208,"&lt;&gt;NOR",G200:G208)</f>
        <v>0</v>
      </c>
      <c r="H199" s="233"/>
      <c r="I199" s="233">
        <f>SUM(I200:I208)</f>
        <v>0</v>
      </c>
      <c r="J199" s="233"/>
      <c r="K199" s="233">
        <f>SUM(K200:K208)</f>
        <v>0</v>
      </c>
      <c r="L199" s="233"/>
      <c r="M199" s="233">
        <f>SUM(M200:M208)</f>
        <v>0</v>
      </c>
      <c r="N199" s="233"/>
      <c r="O199" s="233">
        <f>SUM(O200:O208)</f>
        <v>0.04</v>
      </c>
      <c r="P199" s="233"/>
      <c r="Q199" s="233">
        <f>SUM(Q200:Q208)</f>
        <v>0</v>
      </c>
      <c r="R199" s="233"/>
      <c r="S199" s="233"/>
      <c r="T199" s="234"/>
      <c r="U199" s="228"/>
      <c r="V199" s="228">
        <f>SUM(V200:V208)</f>
        <v>3.34</v>
      </c>
      <c r="W199" s="228"/>
      <c r="X199" s="228"/>
      <c r="AG199" t="s">
        <v>116</v>
      </c>
    </row>
    <row r="200" spans="1:60" ht="22.5" outlineLevel="1" x14ac:dyDescent="0.2">
      <c r="A200" s="235">
        <v>58</v>
      </c>
      <c r="B200" s="236" t="s">
        <v>309</v>
      </c>
      <c r="C200" s="250" t="s">
        <v>310</v>
      </c>
      <c r="D200" s="237" t="s">
        <v>158</v>
      </c>
      <c r="E200" s="238">
        <v>18</v>
      </c>
      <c r="F200" s="239"/>
      <c r="G200" s="240">
        <f>ROUND(E200*F200,2)</f>
        <v>0</v>
      </c>
      <c r="H200" s="239"/>
      <c r="I200" s="240">
        <f>ROUND(E200*H200,2)</f>
        <v>0</v>
      </c>
      <c r="J200" s="239"/>
      <c r="K200" s="240">
        <f>ROUND(E200*J200,2)</f>
        <v>0</v>
      </c>
      <c r="L200" s="240">
        <v>21</v>
      </c>
      <c r="M200" s="240">
        <f>G200*(1+L200/100)</f>
        <v>0</v>
      </c>
      <c r="N200" s="240">
        <v>2.7999999999999998E-4</v>
      </c>
      <c r="O200" s="240">
        <f>ROUND(E200*N200,2)</f>
        <v>0.01</v>
      </c>
      <c r="P200" s="240">
        <v>0</v>
      </c>
      <c r="Q200" s="240">
        <f>ROUND(E200*P200,2)</f>
        <v>0</v>
      </c>
      <c r="R200" s="240" t="s">
        <v>311</v>
      </c>
      <c r="S200" s="240" t="s">
        <v>121</v>
      </c>
      <c r="T200" s="241" t="s">
        <v>121</v>
      </c>
      <c r="U200" s="224">
        <v>0.1855</v>
      </c>
      <c r="V200" s="224">
        <f>ROUND(E200*U200,2)</f>
        <v>3.34</v>
      </c>
      <c r="W200" s="224"/>
      <c r="X200" s="224" t="s">
        <v>122</v>
      </c>
      <c r="Y200" s="214"/>
      <c r="Z200" s="214"/>
      <c r="AA200" s="214"/>
      <c r="AB200" s="214"/>
      <c r="AC200" s="214"/>
      <c r="AD200" s="214"/>
      <c r="AE200" s="214"/>
      <c r="AF200" s="214"/>
      <c r="AG200" s="214" t="s">
        <v>123</v>
      </c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1" x14ac:dyDescent="0.2">
      <c r="A201" s="221"/>
      <c r="B201" s="222"/>
      <c r="C201" s="252" t="s">
        <v>312</v>
      </c>
      <c r="D201" s="226"/>
      <c r="E201" s="227">
        <v>18</v>
      </c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14"/>
      <c r="Z201" s="214"/>
      <c r="AA201" s="214"/>
      <c r="AB201" s="214"/>
      <c r="AC201" s="214"/>
      <c r="AD201" s="214"/>
      <c r="AE201" s="214"/>
      <c r="AF201" s="214"/>
      <c r="AG201" s="214" t="s">
        <v>127</v>
      </c>
      <c r="AH201" s="214">
        <v>0</v>
      </c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1" x14ac:dyDescent="0.2">
      <c r="A202" s="221"/>
      <c r="B202" s="222"/>
      <c r="C202" s="253"/>
      <c r="D202" s="244"/>
      <c r="E202" s="244"/>
      <c r="F202" s="244"/>
      <c r="G202" s="24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14"/>
      <c r="Z202" s="214"/>
      <c r="AA202" s="214"/>
      <c r="AB202" s="214"/>
      <c r="AC202" s="214"/>
      <c r="AD202" s="214"/>
      <c r="AE202" s="214"/>
      <c r="AF202" s="214"/>
      <c r="AG202" s="214" t="s">
        <v>129</v>
      </c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1" x14ac:dyDescent="0.2">
      <c r="A203" s="235">
        <v>59</v>
      </c>
      <c r="B203" s="236" t="s">
        <v>209</v>
      </c>
      <c r="C203" s="250" t="s">
        <v>210</v>
      </c>
      <c r="D203" s="237" t="s">
        <v>140</v>
      </c>
      <c r="E203" s="238">
        <v>4.752E-2</v>
      </c>
      <c r="F203" s="239"/>
      <c r="G203" s="240">
        <f>ROUND(E203*F203,2)</f>
        <v>0</v>
      </c>
      <c r="H203" s="239"/>
      <c r="I203" s="240">
        <f>ROUND(E203*H203,2)</f>
        <v>0</v>
      </c>
      <c r="J203" s="239"/>
      <c r="K203" s="240">
        <f>ROUND(E203*J203,2)</f>
        <v>0</v>
      </c>
      <c r="L203" s="240">
        <v>21</v>
      </c>
      <c r="M203" s="240">
        <f>G203*(1+L203/100)</f>
        <v>0</v>
      </c>
      <c r="N203" s="240">
        <v>0.55000000000000004</v>
      </c>
      <c r="O203" s="240">
        <f>ROUND(E203*N203,2)</f>
        <v>0.03</v>
      </c>
      <c r="P203" s="240">
        <v>0</v>
      </c>
      <c r="Q203" s="240">
        <f>ROUND(E203*P203,2)</f>
        <v>0</v>
      </c>
      <c r="R203" s="240" t="s">
        <v>204</v>
      </c>
      <c r="S203" s="240" t="s">
        <v>121</v>
      </c>
      <c r="T203" s="241" t="s">
        <v>121</v>
      </c>
      <c r="U203" s="224">
        <v>0</v>
      </c>
      <c r="V203" s="224">
        <f>ROUND(E203*U203,2)</f>
        <v>0</v>
      </c>
      <c r="W203" s="224"/>
      <c r="X203" s="224" t="s">
        <v>205</v>
      </c>
      <c r="Y203" s="214"/>
      <c r="Z203" s="214"/>
      <c r="AA203" s="214"/>
      <c r="AB203" s="214"/>
      <c r="AC203" s="214"/>
      <c r="AD203" s="214"/>
      <c r="AE203" s="214"/>
      <c r="AF203" s="214"/>
      <c r="AG203" s="214" t="s">
        <v>206</v>
      </c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1" x14ac:dyDescent="0.2">
      <c r="A204" s="221"/>
      <c r="B204" s="222"/>
      <c r="C204" s="252" t="s">
        <v>313</v>
      </c>
      <c r="D204" s="226"/>
      <c r="E204" s="227">
        <v>4.752E-2</v>
      </c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14"/>
      <c r="Z204" s="214"/>
      <c r="AA204" s="214"/>
      <c r="AB204" s="214"/>
      <c r="AC204" s="214"/>
      <c r="AD204" s="214"/>
      <c r="AE204" s="214"/>
      <c r="AF204" s="214"/>
      <c r="AG204" s="214" t="s">
        <v>127</v>
      </c>
      <c r="AH204" s="214">
        <v>0</v>
      </c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outlineLevel="1" x14ac:dyDescent="0.2">
      <c r="A205" s="221"/>
      <c r="B205" s="222"/>
      <c r="C205" s="253"/>
      <c r="D205" s="244"/>
      <c r="E205" s="244"/>
      <c r="F205" s="244"/>
      <c r="G205" s="24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14"/>
      <c r="Z205" s="214"/>
      <c r="AA205" s="214"/>
      <c r="AB205" s="214"/>
      <c r="AC205" s="214"/>
      <c r="AD205" s="214"/>
      <c r="AE205" s="214"/>
      <c r="AF205" s="214"/>
      <c r="AG205" s="214" t="s">
        <v>129</v>
      </c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1" x14ac:dyDescent="0.2">
      <c r="A206" s="221">
        <v>60</v>
      </c>
      <c r="B206" s="222" t="s">
        <v>314</v>
      </c>
      <c r="C206" s="254" t="s">
        <v>315</v>
      </c>
      <c r="D206" s="223" t="s">
        <v>0</v>
      </c>
      <c r="E206" s="243"/>
      <c r="F206" s="225"/>
      <c r="G206" s="224">
        <f>ROUND(E206*F206,2)</f>
        <v>0</v>
      </c>
      <c r="H206" s="225"/>
      <c r="I206" s="224">
        <f>ROUND(E206*H206,2)</f>
        <v>0</v>
      </c>
      <c r="J206" s="225"/>
      <c r="K206" s="224">
        <f>ROUND(E206*J206,2)</f>
        <v>0</v>
      </c>
      <c r="L206" s="224">
        <v>21</v>
      </c>
      <c r="M206" s="224">
        <f>G206*(1+L206/100)</f>
        <v>0</v>
      </c>
      <c r="N206" s="224">
        <v>0</v>
      </c>
      <c r="O206" s="224">
        <f>ROUND(E206*N206,2)</f>
        <v>0</v>
      </c>
      <c r="P206" s="224">
        <v>0</v>
      </c>
      <c r="Q206" s="224">
        <f>ROUND(E206*P206,2)</f>
        <v>0</v>
      </c>
      <c r="R206" s="224" t="s">
        <v>311</v>
      </c>
      <c r="S206" s="224" t="s">
        <v>121</v>
      </c>
      <c r="T206" s="224" t="s">
        <v>121</v>
      </c>
      <c r="U206" s="224">
        <v>0</v>
      </c>
      <c r="V206" s="224">
        <f>ROUND(E206*U206,2)</f>
        <v>0</v>
      </c>
      <c r="W206" s="224"/>
      <c r="X206" s="224" t="s">
        <v>148</v>
      </c>
      <c r="Y206" s="214"/>
      <c r="Z206" s="214"/>
      <c r="AA206" s="214"/>
      <c r="AB206" s="214"/>
      <c r="AC206" s="214"/>
      <c r="AD206" s="214"/>
      <c r="AE206" s="214"/>
      <c r="AF206" s="214"/>
      <c r="AG206" s="214" t="s">
        <v>149</v>
      </c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1" x14ac:dyDescent="0.2">
      <c r="A207" s="221"/>
      <c r="B207" s="222"/>
      <c r="C207" s="255" t="s">
        <v>221</v>
      </c>
      <c r="D207" s="246"/>
      <c r="E207" s="246"/>
      <c r="F207" s="246"/>
      <c r="G207" s="246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24"/>
      <c r="Y207" s="214"/>
      <c r="Z207" s="214"/>
      <c r="AA207" s="214"/>
      <c r="AB207" s="214"/>
      <c r="AC207" s="214"/>
      <c r="AD207" s="214"/>
      <c r="AE207" s="214"/>
      <c r="AF207" s="214"/>
      <c r="AG207" s="214" t="s">
        <v>125</v>
      </c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1" x14ac:dyDescent="0.2">
      <c r="A208" s="221"/>
      <c r="B208" s="222"/>
      <c r="C208" s="253"/>
      <c r="D208" s="244"/>
      <c r="E208" s="244"/>
      <c r="F208" s="244"/>
      <c r="G208" s="24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14"/>
      <c r="Z208" s="214"/>
      <c r="AA208" s="214"/>
      <c r="AB208" s="214"/>
      <c r="AC208" s="214"/>
      <c r="AD208" s="214"/>
      <c r="AE208" s="214"/>
      <c r="AF208" s="214"/>
      <c r="AG208" s="214" t="s">
        <v>129</v>
      </c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x14ac:dyDescent="0.2">
      <c r="A209" s="229" t="s">
        <v>115</v>
      </c>
      <c r="B209" s="230" t="s">
        <v>78</v>
      </c>
      <c r="C209" s="249" t="s">
        <v>79</v>
      </c>
      <c r="D209" s="231"/>
      <c r="E209" s="232"/>
      <c r="F209" s="233"/>
      <c r="G209" s="233">
        <f>SUMIF(AG210:AG232,"&lt;&gt;NOR",G210:G232)</f>
        <v>0</v>
      </c>
      <c r="H209" s="233"/>
      <c r="I209" s="233">
        <f>SUM(I210:I232)</f>
        <v>0</v>
      </c>
      <c r="J209" s="233"/>
      <c r="K209" s="233">
        <f>SUM(K210:K232)</f>
        <v>0</v>
      </c>
      <c r="L209" s="233"/>
      <c r="M209" s="233">
        <f>SUM(M210:M232)</f>
        <v>0</v>
      </c>
      <c r="N209" s="233"/>
      <c r="O209" s="233">
        <f>SUM(O210:O232)</f>
        <v>0.06</v>
      </c>
      <c r="P209" s="233"/>
      <c r="Q209" s="233">
        <f>SUM(Q210:Q232)</f>
        <v>0</v>
      </c>
      <c r="R209" s="233"/>
      <c r="S209" s="233"/>
      <c r="T209" s="234"/>
      <c r="U209" s="228"/>
      <c r="V209" s="228">
        <f>SUM(V210:V232)</f>
        <v>62.629999999999995</v>
      </c>
      <c r="W209" s="228"/>
      <c r="X209" s="228"/>
      <c r="AG209" t="s">
        <v>116</v>
      </c>
    </row>
    <row r="210" spans="1:60" ht="22.5" outlineLevel="1" x14ac:dyDescent="0.2">
      <c r="A210" s="235">
        <v>61</v>
      </c>
      <c r="B210" s="236" t="s">
        <v>316</v>
      </c>
      <c r="C210" s="250" t="s">
        <v>317</v>
      </c>
      <c r="D210" s="237" t="s">
        <v>119</v>
      </c>
      <c r="E210" s="238">
        <v>3.556</v>
      </c>
      <c r="F210" s="239"/>
      <c r="G210" s="240">
        <f>ROUND(E210*F210,2)</f>
        <v>0</v>
      </c>
      <c r="H210" s="239"/>
      <c r="I210" s="240">
        <f>ROUND(E210*H210,2)</f>
        <v>0</v>
      </c>
      <c r="J210" s="239"/>
      <c r="K210" s="240">
        <f>ROUND(E210*J210,2)</f>
        <v>0</v>
      </c>
      <c r="L210" s="240">
        <v>21</v>
      </c>
      <c r="M210" s="240">
        <f>G210*(1+L210/100)</f>
        <v>0</v>
      </c>
      <c r="N210" s="240">
        <v>7.1000000000000002E-4</v>
      </c>
      <c r="O210" s="240">
        <f>ROUND(E210*N210,2)</f>
        <v>0</v>
      </c>
      <c r="P210" s="240">
        <v>0</v>
      </c>
      <c r="Q210" s="240">
        <f>ROUND(E210*P210,2)</f>
        <v>0</v>
      </c>
      <c r="R210" s="240" t="s">
        <v>318</v>
      </c>
      <c r="S210" s="240" t="s">
        <v>121</v>
      </c>
      <c r="T210" s="241" t="s">
        <v>121</v>
      </c>
      <c r="U210" s="224">
        <v>1.33</v>
      </c>
      <c r="V210" s="224">
        <f>ROUND(E210*U210,2)</f>
        <v>4.7300000000000004</v>
      </c>
      <c r="W210" s="224"/>
      <c r="X210" s="224" t="s">
        <v>122</v>
      </c>
      <c r="Y210" s="214"/>
      <c r="Z210" s="214"/>
      <c r="AA210" s="214"/>
      <c r="AB210" s="214"/>
      <c r="AC210" s="214"/>
      <c r="AD210" s="214"/>
      <c r="AE210" s="214"/>
      <c r="AF210" s="214"/>
      <c r="AG210" s="214" t="s">
        <v>123</v>
      </c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1" x14ac:dyDescent="0.2">
      <c r="A211" s="221"/>
      <c r="B211" s="222"/>
      <c r="C211" s="251" t="s">
        <v>319</v>
      </c>
      <c r="D211" s="242"/>
      <c r="E211" s="242"/>
      <c r="F211" s="242"/>
      <c r="G211" s="242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24"/>
      <c r="Y211" s="214"/>
      <c r="Z211" s="214"/>
      <c r="AA211" s="214"/>
      <c r="AB211" s="214"/>
      <c r="AC211" s="214"/>
      <c r="AD211" s="214"/>
      <c r="AE211" s="214"/>
      <c r="AF211" s="214"/>
      <c r="AG211" s="214" t="s">
        <v>125</v>
      </c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ht="22.5" outlineLevel="1" x14ac:dyDescent="0.2">
      <c r="A212" s="221"/>
      <c r="B212" s="222"/>
      <c r="C212" s="255" t="s">
        <v>320</v>
      </c>
      <c r="D212" s="246"/>
      <c r="E212" s="246"/>
      <c r="F212" s="246"/>
      <c r="G212" s="246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24"/>
      <c r="Y212" s="214"/>
      <c r="Z212" s="214"/>
      <c r="AA212" s="214"/>
      <c r="AB212" s="214"/>
      <c r="AC212" s="214"/>
      <c r="AD212" s="214"/>
      <c r="AE212" s="214"/>
      <c r="AF212" s="214"/>
      <c r="AG212" s="214" t="s">
        <v>125</v>
      </c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45" t="str">
        <f>C212</f>
        <v>dveří vícevýplňových (profilovaných) a žaluziových nebo oken dvoudílných tříkřídlových a vícekřídlových a oken třídílných a vícedílných nebo vestavěného nábytku.</v>
      </c>
      <c r="BB212" s="214"/>
      <c r="BC212" s="214"/>
      <c r="BD212" s="214"/>
      <c r="BE212" s="214"/>
      <c r="BF212" s="214"/>
      <c r="BG212" s="214"/>
      <c r="BH212" s="214"/>
    </row>
    <row r="213" spans="1:60" outlineLevel="1" x14ac:dyDescent="0.2">
      <c r="A213" s="221"/>
      <c r="B213" s="222"/>
      <c r="C213" s="252" t="s">
        <v>321</v>
      </c>
      <c r="D213" s="226"/>
      <c r="E213" s="227">
        <v>3.556</v>
      </c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14"/>
      <c r="Z213" s="214"/>
      <c r="AA213" s="214"/>
      <c r="AB213" s="214"/>
      <c r="AC213" s="214"/>
      <c r="AD213" s="214"/>
      <c r="AE213" s="214"/>
      <c r="AF213" s="214"/>
      <c r="AG213" s="214" t="s">
        <v>127</v>
      </c>
      <c r="AH213" s="214">
        <v>0</v>
      </c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1" x14ac:dyDescent="0.2">
      <c r="A214" s="221"/>
      <c r="B214" s="222"/>
      <c r="C214" s="253"/>
      <c r="D214" s="244"/>
      <c r="E214" s="244"/>
      <c r="F214" s="244"/>
      <c r="G214" s="24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4"/>
      <c r="W214" s="224"/>
      <c r="X214" s="224"/>
      <c r="Y214" s="214"/>
      <c r="Z214" s="214"/>
      <c r="AA214" s="214"/>
      <c r="AB214" s="214"/>
      <c r="AC214" s="214"/>
      <c r="AD214" s="214"/>
      <c r="AE214" s="214"/>
      <c r="AF214" s="214"/>
      <c r="AG214" s="214" t="s">
        <v>129</v>
      </c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1" x14ac:dyDescent="0.2">
      <c r="A215" s="235">
        <v>62</v>
      </c>
      <c r="B215" s="236" t="s">
        <v>322</v>
      </c>
      <c r="C215" s="250" t="s">
        <v>323</v>
      </c>
      <c r="D215" s="237" t="s">
        <v>119</v>
      </c>
      <c r="E215" s="238">
        <v>3.15</v>
      </c>
      <c r="F215" s="239"/>
      <c r="G215" s="240">
        <f>ROUND(E215*F215,2)</f>
        <v>0</v>
      </c>
      <c r="H215" s="239"/>
      <c r="I215" s="240">
        <f>ROUND(E215*H215,2)</f>
        <v>0</v>
      </c>
      <c r="J215" s="239"/>
      <c r="K215" s="240">
        <f>ROUND(E215*J215,2)</f>
        <v>0</v>
      </c>
      <c r="L215" s="240">
        <v>21</v>
      </c>
      <c r="M215" s="240">
        <f>G215*(1+L215/100)</f>
        <v>0</v>
      </c>
      <c r="N215" s="240">
        <v>4.2000000000000002E-4</v>
      </c>
      <c r="O215" s="240">
        <f>ROUND(E215*N215,2)</f>
        <v>0</v>
      </c>
      <c r="P215" s="240">
        <v>0</v>
      </c>
      <c r="Q215" s="240">
        <f>ROUND(E215*P215,2)</f>
        <v>0</v>
      </c>
      <c r="R215" s="240" t="s">
        <v>318</v>
      </c>
      <c r="S215" s="240" t="s">
        <v>121</v>
      </c>
      <c r="T215" s="241" t="s">
        <v>121</v>
      </c>
      <c r="U215" s="224">
        <v>0.13200000000000001</v>
      </c>
      <c r="V215" s="224">
        <f>ROUND(E215*U215,2)</f>
        <v>0.42</v>
      </c>
      <c r="W215" s="224"/>
      <c r="X215" s="224" t="s">
        <v>122</v>
      </c>
      <c r="Y215" s="214"/>
      <c r="Z215" s="214"/>
      <c r="AA215" s="214"/>
      <c r="AB215" s="214"/>
      <c r="AC215" s="214"/>
      <c r="AD215" s="214"/>
      <c r="AE215" s="214"/>
      <c r="AF215" s="214"/>
      <c r="AG215" s="214" t="s">
        <v>123</v>
      </c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1" x14ac:dyDescent="0.2">
      <c r="A216" s="221"/>
      <c r="B216" s="222"/>
      <c r="C216" s="251" t="s">
        <v>324</v>
      </c>
      <c r="D216" s="242"/>
      <c r="E216" s="242"/>
      <c r="F216" s="242"/>
      <c r="G216" s="242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14"/>
      <c r="Z216" s="214"/>
      <c r="AA216" s="214"/>
      <c r="AB216" s="214"/>
      <c r="AC216" s="214"/>
      <c r="AD216" s="214"/>
      <c r="AE216" s="214"/>
      <c r="AF216" s="214"/>
      <c r="AG216" s="214" t="s">
        <v>125</v>
      </c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outlineLevel="1" x14ac:dyDescent="0.2">
      <c r="A217" s="221"/>
      <c r="B217" s="222"/>
      <c r="C217" s="252" t="s">
        <v>325</v>
      </c>
      <c r="D217" s="226"/>
      <c r="E217" s="227">
        <v>3.15</v>
      </c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14"/>
      <c r="Z217" s="214"/>
      <c r="AA217" s="214"/>
      <c r="AB217" s="214"/>
      <c r="AC217" s="214"/>
      <c r="AD217" s="214"/>
      <c r="AE217" s="214"/>
      <c r="AF217" s="214"/>
      <c r="AG217" s="214" t="s">
        <v>127</v>
      </c>
      <c r="AH217" s="214">
        <v>0</v>
      </c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1" x14ac:dyDescent="0.2">
      <c r="A218" s="221"/>
      <c r="B218" s="222"/>
      <c r="C218" s="253"/>
      <c r="D218" s="244"/>
      <c r="E218" s="244"/>
      <c r="F218" s="244"/>
      <c r="G218" s="24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  <c r="X218" s="224"/>
      <c r="Y218" s="214"/>
      <c r="Z218" s="214"/>
      <c r="AA218" s="214"/>
      <c r="AB218" s="214"/>
      <c r="AC218" s="214"/>
      <c r="AD218" s="214"/>
      <c r="AE218" s="214"/>
      <c r="AF218" s="214"/>
      <c r="AG218" s="214" t="s">
        <v>129</v>
      </c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ht="22.5" outlineLevel="1" x14ac:dyDescent="0.2">
      <c r="A219" s="235">
        <v>63</v>
      </c>
      <c r="B219" s="236" t="s">
        <v>326</v>
      </c>
      <c r="C219" s="250" t="s">
        <v>327</v>
      </c>
      <c r="D219" s="237" t="s">
        <v>119</v>
      </c>
      <c r="E219" s="238">
        <v>383.23329999999999</v>
      </c>
      <c r="F219" s="239"/>
      <c r="G219" s="240">
        <f>ROUND(E219*F219,2)</f>
        <v>0</v>
      </c>
      <c r="H219" s="239"/>
      <c r="I219" s="240">
        <f>ROUND(E219*H219,2)</f>
        <v>0</v>
      </c>
      <c r="J219" s="239"/>
      <c r="K219" s="240">
        <f>ROUND(E219*J219,2)</f>
        <v>0</v>
      </c>
      <c r="L219" s="240">
        <v>21</v>
      </c>
      <c r="M219" s="240">
        <f>G219*(1+L219/100)</f>
        <v>0</v>
      </c>
      <c r="N219" s="240">
        <v>1.6000000000000001E-4</v>
      </c>
      <c r="O219" s="240">
        <f>ROUND(E219*N219,2)</f>
        <v>0.06</v>
      </c>
      <c r="P219" s="240">
        <v>0</v>
      </c>
      <c r="Q219" s="240">
        <f>ROUND(E219*P219,2)</f>
        <v>0</v>
      </c>
      <c r="R219" s="240" t="s">
        <v>318</v>
      </c>
      <c r="S219" s="240" t="s">
        <v>121</v>
      </c>
      <c r="T219" s="241" t="s">
        <v>121</v>
      </c>
      <c r="U219" s="224">
        <v>0.15</v>
      </c>
      <c r="V219" s="224">
        <f>ROUND(E219*U219,2)</f>
        <v>57.48</v>
      </c>
      <c r="W219" s="224"/>
      <c r="X219" s="224" t="s">
        <v>122</v>
      </c>
      <c r="Y219" s="214"/>
      <c r="Z219" s="214"/>
      <c r="AA219" s="214"/>
      <c r="AB219" s="214"/>
      <c r="AC219" s="214"/>
      <c r="AD219" s="214"/>
      <c r="AE219" s="214"/>
      <c r="AF219" s="214"/>
      <c r="AG219" s="214" t="s">
        <v>123</v>
      </c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1" x14ac:dyDescent="0.2">
      <c r="A220" s="221"/>
      <c r="B220" s="222"/>
      <c r="C220" s="251" t="s">
        <v>328</v>
      </c>
      <c r="D220" s="242"/>
      <c r="E220" s="242"/>
      <c r="F220" s="242"/>
      <c r="G220" s="242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4"/>
      <c r="X220" s="224"/>
      <c r="Y220" s="214"/>
      <c r="Z220" s="214"/>
      <c r="AA220" s="214"/>
      <c r="AB220" s="214"/>
      <c r="AC220" s="214"/>
      <c r="AD220" s="214"/>
      <c r="AE220" s="214"/>
      <c r="AF220" s="214"/>
      <c r="AG220" s="214" t="s">
        <v>125</v>
      </c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1" x14ac:dyDescent="0.2">
      <c r="A221" s="221"/>
      <c r="B221" s="222"/>
      <c r="C221" s="252" t="s">
        <v>329</v>
      </c>
      <c r="D221" s="226"/>
      <c r="E221" s="227">
        <v>170</v>
      </c>
      <c r="F221" s="224"/>
      <c r="G221" s="224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4"/>
      <c r="W221" s="224"/>
      <c r="X221" s="224"/>
      <c r="Y221" s="214"/>
      <c r="Z221" s="214"/>
      <c r="AA221" s="214"/>
      <c r="AB221" s="214"/>
      <c r="AC221" s="214"/>
      <c r="AD221" s="214"/>
      <c r="AE221" s="214"/>
      <c r="AF221" s="214"/>
      <c r="AG221" s="214" t="s">
        <v>127</v>
      </c>
      <c r="AH221" s="214">
        <v>0</v>
      </c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1" x14ac:dyDescent="0.2">
      <c r="A222" s="221"/>
      <c r="B222" s="222"/>
      <c r="C222" s="252" t="s">
        <v>330</v>
      </c>
      <c r="D222" s="226"/>
      <c r="E222" s="227">
        <v>124</v>
      </c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4"/>
      <c r="X222" s="224"/>
      <c r="Y222" s="214"/>
      <c r="Z222" s="214"/>
      <c r="AA222" s="214"/>
      <c r="AB222" s="214"/>
      <c r="AC222" s="214"/>
      <c r="AD222" s="214"/>
      <c r="AE222" s="214"/>
      <c r="AF222" s="214"/>
      <c r="AG222" s="214" t="s">
        <v>127</v>
      </c>
      <c r="AH222" s="214">
        <v>0</v>
      </c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outlineLevel="1" x14ac:dyDescent="0.2">
      <c r="A223" s="221"/>
      <c r="B223" s="222"/>
      <c r="C223" s="252" t="s">
        <v>331</v>
      </c>
      <c r="D223" s="226"/>
      <c r="E223" s="227">
        <v>33.6</v>
      </c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4"/>
      <c r="W223" s="224"/>
      <c r="X223" s="224"/>
      <c r="Y223" s="214"/>
      <c r="Z223" s="214"/>
      <c r="AA223" s="214"/>
      <c r="AB223" s="214"/>
      <c r="AC223" s="214"/>
      <c r="AD223" s="214"/>
      <c r="AE223" s="214"/>
      <c r="AF223" s="214"/>
      <c r="AG223" s="214" t="s">
        <v>127</v>
      </c>
      <c r="AH223" s="214">
        <v>0</v>
      </c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1" x14ac:dyDescent="0.2">
      <c r="A224" s="221"/>
      <c r="B224" s="222"/>
      <c r="C224" s="252" t="s">
        <v>332</v>
      </c>
      <c r="D224" s="226"/>
      <c r="E224" s="227">
        <v>2.8</v>
      </c>
      <c r="F224" s="224"/>
      <c r="G224" s="224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4"/>
      <c r="W224" s="224"/>
      <c r="X224" s="224"/>
      <c r="Y224" s="214"/>
      <c r="Z224" s="214"/>
      <c r="AA224" s="214"/>
      <c r="AB224" s="214"/>
      <c r="AC224" s="214"/>
      <c r="AD224" s="214"/>
      <c r="AE224" s="214"/>
      <c r="AF224" s="214"/>
      <c r="AG224" s="214" t="s">
        <v>127</v>
      </c>
      <c r="AH224" s="214">
        <v>0</v>
      </c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1" x14ac:dyDescent="0.2">
      <c r="A225" s="221"/>
      <c r="B225" s="222"/>
      <c r="C225" s="252" t="s">
        <v>211</v>
      </c>
      <c r="D225" s="226"/>
      <c r="E225" s="227">
        <v>1.9008</v>
      </c>
      <c r="F225" s="224"/>
      <c r="G225" s="224"/>
      <c r="H225" s="224"/>
      <c r="I225" s="224"/>
      <c r="J225" s="224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4"/>
      <c r="W225" s="224"/>
      <c r="X225" s="224"/>
      <c r="Y225" s="214"/>
      <c r="Z225" s="214"/>
      <c r="AA225" s="214"/>
      <c r="AB225" s="214"/>
      <c r="AC225" s="214"/>
      <c r="AD225" s="214"/>
      <c r="AE225" s="214"/>
      <c r="AF225" s="214"/>
      <c r="AG225" s="214" t="s">
        <v>127</v>
      </c>
      <c r="AH225" s="214">
        <v>0</v>
      </c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1" x14ac:dyDescent="0.2">
      <c r="A226" s="221"/>
      <c r="B226" s="222"/>
      <c r="C226" s="252" t="s">
        <v>212</v>
      </c>
      <c r="D226" s="226"/>
      <c r="E226" s="227">
        <v>0.65471999999999997</v>
      </c>
      <c r="F226" s="224"/>
      <c r="G226" s="224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4"/>
      <c r="W226" s="224"/>
      <c r="X226" s="224"/>
      <c r="Y226" s="214"/>
      <c r="Z226" s="214"/>
      <c r="AA226" s="214"/>
      <c r="AB226" s="214"/>
      <c r="AC226" s="214"/>
      <c r="AD226" s="214"/>
      <c r="AE226" s="214"/>
      <c r="AF226" s="214"/>
      <c r="AG226" s="214" t="s">
        <v>127</v>
      </c>
      <c r="AH226" s="214">
        <v>0</v>
      </c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 outlineLevel="1" x14ac:dyDescent="0.2">
      <c r="A227" s="221"/>
      <c r="B227" s="222"/>
      <c r="C227" s="252" t="s">
        <v>333</v>
      </c>
      <c r="D227" s="226"/>
      <c r="E227" s="227">
        <v>24</v>
      </c>
      <c r="F227" s="224"/>
      <c r="G227" s="224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4"/>
      <c r="W227" s="224"/>
      <c r="X227" s="224"/>
      <c r="Y227" s="214"/>
      <c r="Z227" s="214"/>
      <c r="AA227" s="214"/>
      <c r="AB227" s="214"/>
      <c r="AC227" s="214"/>
      <c r="AD227" s="214"/>
      <c r="AE227" s="214"/>
      <c r="AF227" s="214"/>
      <c r="AG227" s="214" t="s">
        <v>127</v>
      </c>
      <c r="AH227" s="214">
        <v>0</v>
      </c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outlineLevel="1" x14ac:dyDescent="0.2">
      <c r="A228" s="221"/>
      <c r="B228" s="222"/>
      <c r="C228" s="252" t="s">
        <v>334</v>
      </c>
      <c r="D228" s="226"/>
      <c r="E228" s="227">
        <v>13.77778</v>
      </c>
      <c r="F228" s="224"/>
      <c r="G228" s="224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4"/>
      <c r="W228" s="224"/>
      <c r="X228" s="224"/>
      <c r="Y228" s="214"/>
      <c r="Z228" s="214"/>
      <c r="AA228" s="214"/>
      <c r="AB228" s="214"/>
      <c r="AC228" s="214"/>
      <c r="AD228" s="214"/>
      <c r="AE228" s="214"/>
      <c r="AF228" s="214"/>
      <c r="AG228" s="214" t="s">
        <v>127</v>
      </c>
      <c r="AH228" s="214">
        <v>0</v>
      </c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214"/>
      <c r="AS228" s="214"/>
      <c r="AT228" s="214"/>
      <c r="AU228" s="214"/>
      <c r="AV228" s="214"/>
      <c r="AW228" s="214"/>
      <c r="AX228" s="214"/>
      <c r="AY228" s="214"/>
      <c r="AZ228" s="214"/>
      <c r="BA228" s="214"/>
      <c r="BB228" s="214"/>
      <c r="BC228" s="214"/>
      <c r="BD228" s="214"/>
      <c r="BE228" s="214"/>
      <c r="BF228" s="214"/>
      <c r="BG228" s="214"/>
      <c r="BH228" s="214"/>
    </row>
    <row r="229" spans="1:60" outlineLevel="1" x14ac:dyDescent="0.2">
      <c r="A229" s="221"/>
      <c r="B229" s="222"/>
      <c r="C229" s="252" t="s">
        <v>335</v>
      </c>
      <c r="D229" s="226"/>
      <c r="E229" s="227">
        <v>2.6</v>
      </c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4"/>
      <c r="W229" s="224"/>
      <c r="X229" s="224"/>
      <c r="Y229" s="214"/>
      <c r="Z229" s="214"/>
      <c r="AA229" s="214"/>
      <c r="AB229" s="214"/>
      <c r="AC229" s="214"/>
      <c r="AD229" s="214"/>
      <c r="AE229" s="214"/>
      <c r="AF229" s="214"/>
      <c r="AG229" s="214" t="s">
        <v>127</v>
      </c>
      <c r="AH229" s="214">
        <v>0</v>
      </c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outlineLevel="1" x14ac:dyDescent="0.2">
      <c r="A230" s="221"/>
      <c r="B230" s="222"/>
      <c r="C230" s="252" t="s">
        <v>336</v>
      </c>
      <c r="D230" s="226"/>
      <c r="E230" s="227">
        <v>3.6</v>
      </c>
      <c r="F230" s="224"/>
      <c r="G230" s="224"/>
      <c r="H230" s="224"/>
      <c r="I230" s="224"/>
      <c r="J230" s="224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4"/>
      <c r="W230" s="224"/>
      <c r="X230" s="224"/>
      <c r="Y230" s="214"/>
      <c r="Z230" s="214"/>
      <c r="AA230" s="214"/>
      <c r="AB230" s="214"/>
      <c r="AC230" s="214"/>
      <c r="AD230" s="214"/>
      <c r="AE230" s="214"/>
      <c r="AF230" s="214"/>
      <c r="AG230" s="214" t="s">
        <v>127</v>
      </c>
      <c r="AH230" s="214">
        <v>0</v>
      </c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outlineLevel="1" x14ac:dyDescent="0.2">
      <c r="A231" s="221"/>
      <c r="B231" s="222"/>
      <c r="C231" s="252" t="s">
        <v>337</v>
      </c>
      <c r="D231" s="226"/>
      <c r="E231" s="227">
        <v>6.3</v>
      </c>
      <c r="F231" s="224"/>
      <c r="G231" s="224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14"/>
      <c r="Z231" s="214"/>
      <c r="AA231" s="214"/>
      <c r="AB231" s="214"/>
      <c r="AC231" s="214"/>
      <c r="AD231" s="214"/>
      <c r="AE231" s="214"/>
      <c r="AF231" s="214"/>
      <c r="AG231" s="214" t="s">
        <v>127</v>
      </c>
      <c r="AH231" s="214">
        <v>0</v>
      </c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1" x14ac:dyDescent="0.2">
      <c r="A232" s="221"/>
      <c r="B232" s="222"/>
      <c r="C232" s="253"/>
      <c r="D232" s="244"/>
      <c r="E232" s="244"/>
      <c r="F232" s="244"/>
      <c r="G232" s="244"/>
      <c r="H232" s="224"/>
      <c r="I232" s="224"/>
      <c r="J232" s="224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4"/>
      <c r="W232" s="224"/>
      <c r="X232" s="224"/>
      <c r="Y232" s="214"/>
      <c r="Z232" s="214"/>
      <c r="AA232" s="214"/>
      <c r="AB232" s="214"/>
      <c r="AC232" s="214"/>
      <c r="AD232" s="214"/>
      <c r="AE232" s="214"/>
      <c r="AF232" s="214"/>
      <c r="AG232" s="214" t="s">
        <v>129</v>
      </c>
      <c r="AH232" s="214"/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x14ac:dyDescent="0.2">
      <c r="A233" s="229" t="s">
        <v>115</v>
      </c>
      <c r="B233" s="230" t="s">
        <v>80</v>
      </c>
      <c r="C233" s="249" t="s">
        <v>81</v>
      </c>
      <c r="D233" s="231"/>
      <c r="E233" s="232"/>
      <c r="F233" s="233"/>
      <c r="G233" s="233">
        <f>SUMIF(AG234:AG251,"&lt;&gt;NOR",G234:G251)</f>
        <v>0</v>
      </c>
      <c r="H233" s="233"/>
      <c r="I233" s="233">
        <f>SUM(I234:I251)</f>
        <v>0</v>
      </c>
      <c r="J233" s="233"/>
      <c r="K233" s="233">
        <f>SUM(K234:K251)</f>
        <v>0</v>
      </c>
      <c r="L233" s="233"/>
      <c r="M233" s="233">
        <f>SUM(M234:M251)</f>
        <v>0</v>
      </c>
      <c r="N233" s="233"/>
      <c r="O233" s="233">
        <f>SUM(O234:O251)</f>
        <v>0.14000000000000001</v>
      </c>
      <c r="P233" s="233"/>
      <c r="Q233" s="233">
        <f>SUM(Q234:Q251)</f>
        <v>0</v>
      </c>
      <c r="R233" s="233"/>
      <c r="S233" s="233"/>
      <c r="T233" s="234"/>
      <c r="U233" s="228"/>
      <c r="V233" s="228">
        <f>SUM(V234:V251)</f>
        <v>50.2</v>
      </c>
      <c r="W233" s="228"/>
      <c r="X233" s="228"/>
      <c r="AG233" t="s">
        <v>116</v>
      </c>
    </row>
    <row r="234" spans="1:60" ht="33.75" outlineLevel="1" x14ac:dyDescent="0.2">
      <c r="A234" s="235">
        <v>64</v>
      </c>
      <c r="B234" s="236" t="s">
        <v>338</v>
      </c>
      <c r="C234" s="250" t="s">
        <v>339</v>
      </c>
      <c r="D234" s="237" t="s">
        <v>119</v>
      </c>
      <c r="E234" s="238">
        <v>300</v>
      </c>
      <c r="F234" s="239"/>
      <c r="G234" s="240">
        <f>ROUND(E234*F234,2)</f>
        <v>0</v>
      </c>
      <c r="H234" s="239"/>
      <c r="I234" s="240">
        <f>ROUND(E234*H234,2)</f>
        <v>0</v>
      </c>
      <c r="J234" s="239"/>
      <c r="K234" s="240">
        <f>ROUND(E234*J234,2)</f>
        <v>0</v>
      </c>
      <c r="L234" s="240">
        <v>21</v>
      </c>
      <c r="M234" s="240">
        <f>G234*(1+L234/100)</f>
        <v>0</v>
      </c>
      <c r="N234" s="240">
        <v>2.0000000000000001E-4</v>
      </c>
      <c r="O234" s="240">
        <f>ROUND(E234*N234,2)</f>
        <v>0.06</v>
      </c>
      <c r="P234" s="240">
        <v>0</v>
      </c>
      <c r="Q234" s="240">
        <f>ROUND(E234*P234,2)</f>
        <v>0</v>
      </c>
      <c r="R234" s="240" t="s">
        <v>340</v>
      </c>
      <c r="S234" s="240" t="s">
        <v>121</v>
      </c>
      <c r="T234" s="241" t="s">
        <v>341</v>
      </c>
      <c r="U234" s="224">
        <v>0.10664999999999999</v>
      </c>
      <c r="V234" s="224">
        <f>ROUND(E234*U234,2)</f>
        <v>32</v>
      </c>
      <c r="W234" s="224"/>
      <c r="X234" s="224" t="s">
        <v>122</v>
      </c>
      <c r="Y234" s="214"/>
      <c r="Z234" s="214"/>
      <c r="AA234" s="214"/>
      <c r="AB234" s="214"/>
      <c r="AC234" s="214"/>
      <c r="AD234" s="214"/>
      <c r="AE234" s="214"/>
      <c r="AF234" s="214"/>
      <c r="AG234" s="214" t="s">
        <v>123</v>
      </c>
      <c r="AH234" s="214"/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outlineLevel="1" x14ac:dyDescent="0.2">
      <c r="A235" s="221"/>
      <c r="B235" s="222"/>
      <c r="C235" s="252" t="s">
        <v>342</v>
      </c>
      <c r="D235" s="226"/>
      <c r="E235" s="227">
        <v>300</v>
      </c>
      <c r="F235" s="224"/>
      <c r="G235" s="224"/>
      <c r="H235" s="224"/>
      <c r="I235" s="224"/>
      <c r="J235" s="224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4"/>
      <c r="W235" s="224"/>
      <c r="X235" s="224"/>
      <c r="Y235" s="214"/>
      <c r="Z235" s="214"/>
      <c r="AA235" s="214"/>
      <c r="AB235" s="214"/>
      <c r="AC235" s="214"/>
      <c r="AD235" s="214"/>
      <c r="AE235" s="214"/>
      <c r="AF235" s="214"/>
      <c r="AG235" s="214" t="s">
        <v>127</v>
      </c>
      <c r="AH235" s="214">
        <v>0</v>
      </c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outlineLevel="1" x14ac:dyDescent="0.2">
      <c r="A236" s="221"/>
      <c r="B236" s="222"/>
      <c r="C236" s="253"/>
      <c r="D236" s="244"/>
      <c r="E236" s="244"/>
      <c r="F236" s="244"/>
      <c r="G236" s="244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4"/>
      <c r="W236" s="224"/>
      <c r="X236" s="224"/>
      <c r="Y236" s="214"/>
      <c r="Z236" s="214"/>
      <c r="AA236" s="214"/>
      <c r="AB236" s="214"/>
      <c r="AC236" s="214"/>
      <c r="AD236" s="214"/>
      <c r="AE236" s="214"/>
      <c r="AF236" s="214"/>
      <c r="AG236" s="214" t="s">
        <v>129</v>
      </c>
      <c r="AH236" s="214"/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ht="22.5" outlineLevel="1" x14ac:dyDescent="0.2">
      <c r="A237" s="235">
        <v>65</v>
      </c>
      <c r="B237" s="236" t="s">
        <v>343</v>
      </c>
      <c r="C237" s="250" t="s">
        <v>344</v>
      </c>
      <c r="D237" s="237" t="s">
        <v>119</v>
      </c>
      <c r="E237" s="238">
        <v>50</v>
      </c>
      <c r="F237" s="239"/>
      <c r="G237" s="240">
        <f>ROUND(E237*F237,2)</f>
        <v>0</v>
      </c>
      <c r="H237" s="239"/>
      <c r="I237" s="240">
        <f>ROUND(E237*H237,2)</f>
        <v>0</v>
      </c>
      <c r="J237" s="239"/>
      <c r="K237" s="240">
        <f>ROUND(E237*J237,2)</f>
        <v>0</v>
      </c>
      <c r="L237" s="240">
        <v>21</v>
      </c>
      <c r="M237" s="240">
        <f>G237*(1+L237/100)</f>
        <v>0</v>
      </c>
      <c r="N237" s="240">
        <v>2.1000000000000001E-4</v>
      </c>
      <c r="O237" s="240">
        <f>ROUND(E237*N237,2)</f>
        <v>0.01</v>
      </c>
      <c r="P237" s="240">
        <v>0</v>
      </c>
      <c r="Q237" s="240">
        <f>ROUND(E237*P237,2)</f>
        <v>0</v>
      </c>
      <c r="R237" s="240" t="s">
        <v>340</v>
      </c>
      <c r="S237" s="240" t="s">
        <v>121</v>
      </c>
      <c r="T237" s="241" t="s">
        <v>341</v>
      </c>
      <c r="U237" s="224">
        <v>0.10191</v>
      </c>
      <c r="V237" s="224">
        <f>ROUND(E237*U237,2)</f>
        <v>5.0999999999999996</v>
      </c>
      <c r="W237" s="224"/>
      <c r="X237" s="224" t="s">
        <v>122</v>
      </c>
      <c r="Y237" s="214"/>
      <c r="Z237" s="214"/>
      <c r="AA237" s="214"/>
      <c r="AB237" s="214"/>
      <c r="AC237" s="214"/>
      <c r="AD237" s="214"/>
      <c r="AE237" s="214"/>
      <c r="AF237" s="214"/>
      <c r="AG237" s="214" t="s">
        <v>123</v>
      </c>
      <c r="AH237" s="214"/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outlineLevel="1" x14ac:dyDescent="0.2">
      <c r="A238" s="221"/>
      <c r="B238" s="222"/>
      <c r="C238" s="252" t="s">
        <v>345</v>
      </c>
      <c r="D238" s="226"/>
      <c r="E238" s="227">
        <v>50</v>
      </c>
      <c r="F238" s="224"/>
      <c r="G238" s="224"/>
      <c r="H238" s="224"/>
      <c r="I238" s="224"/>
      <c r="J238" s="224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4"/>
      <c r="W238" s="224"/>
      <c r="X238" s="224"/>
      <c r="Y238" s="214"/>
      <c r="Z238" s="214"/>
      <c r="AA238" s="214"/>
      <c r="AB238" s="214"/>
      <c r="AC238" s="214"/>
      <c r="AD238" s="214"/>
      <c r="AE238" s="214"/>
      <c r="AF238" s="214"/>
      <c r="AG238" s="214" t="s">
        <v>127</v>
      </c>
      <c r="AH238" s="214">
        <v>0</v>
      </c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outlineLevel="1" x14ac:dyDescent="0.2">
      <c r="A239" s="221"/>
      <c r="B239" s="222"/>
      <c r="C239" s="253"/>
      <c r="D239" s="244"/>
      <c r="E239" s="244"/>
      <c r="F239" s="244"/>
      <c r="G239" s="244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4"/>
      <c r="W239" s="224"/>
      <c r="X239" s="224"/>
      <c r="Y239" s="214"/>
      <c r="Z239" s="214"/>
      <c r="AA239" s="214"/>
      <c r="AB239" s="214"/>
      <c r="AC239" s="214"/>
      <c r="AD239" s="214"/>
      <c r="AE239" s="214"/>
      <c r="AF239" s="214"/>
      <c r="AG239" s="214" t="s">
        <v>129</v>
      </c>
      <c r="AH239" s="214"/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outlineLevel="1" x14ac:dyDescent="0.2">
      <c r="A240" s="235">
        <v>66</v>
      </c>
      <c r="B240" s="236" t="s">
        <v>346</v>
      </c>
      <c r="C240" s="250" t="s">
        <v>347</v>
      </c>
      <c r="D240" s="237" t="s">
        <v>158</v>
      </c>
      <c r="E240" s="238">
        <v>50</v>
      </c>
      <c r="F240" s="239"/>
      <c r="G240" s="240">
        <f>ROUND(E240*F240,2)</f>
        <v>0</v>
      </c>
      <c r="H240" s="239"/>
      <c r="I240" s="240">
        <f>ROUND(E240*H240,2)</f>
        <v>0</v>
      </c>
      <c r="J240" s="239"/>
      <c r="K240" s="240">
        <f>ROUND(E240*J240,2)</f>
        <v>0</v>
      </c>
      <c r="L240" s="240">
        <v>21</v>
      </c>
      <c r="M240" s="240">
        <f>G240*(1+L240/100)</f>
        <v>0</v>
      </c>
      <c r="N240" s="240">
        <v>1.0000000000000001E-5</v>
      </c>
      <c r="O240" s="240">
        <f>ROUND(E240*N240,2)</f>
        <v>0</v>
      </c>
      <c r="P240" s="240">
        <v>0</v>
      </c>
      <c r="Q240" s="240">
        <f>ROUND(E240*P240,2)</f>
        <v>0</v>
      </c>
      <c r="R240" s="240" t="s">
        <v>340</v>
      </c>
      <c r="S240" s="240" t="s">
        <v>121</v>
      </c>
      <c r="T240" s="241" t="s">
        <v>341</v>
      </c>
      <c r="U240" s="224">
        <v>0.05</v>
      </c>
      <c r="V240" s="224">
        <f>ROUND(E240*U240,2)</f>
        <v>2.5</v>
      </c>
      <c r="W240" s="224"/>
      <c r="X240" s="224" t="s">
        <v>122</v>
      </c>
      <c r="Y240" s="214"/>
      <c r="Z240" s="214"/>
      <c r="AA240" s="214"/>
      <c r="AB240" s="214"/>
      <c r="AC240" s="214"/>
      <c r="AD240" s="214"/>
      <c r="AE240" s="214"/>
      <c r="AF240" s="214"/>
      <c r="AG240" s="214" t="s">
        <v>123</v>
      </c>
      <c r="AH240" s="214"/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14"/>
      <c r="BB240" s="214"/>
      <c r="BC240" s="214"/>
      <c r="BD240" s="214"/>
      <c r="BE240" s="214"/>
      <c r="BF240" s="214"/>
      <c r="BG240" s="214"/>
      <c r="BH240" s="214"/>
    </row>
    <row r="241" spans="1:60" outlineLevel="1" x14ac:dyDescent="0.2">
      <c r="A241" s="221"/>
      <c r="B241" s="222"/>
      <c r="C241" s="252" t="s">
        <v>345</v>
      </c>
      <c r="D241" s="226"/>
      <c r="E241" s="227">
        <v>50</v>
      </c>
      <c r="F241" s="224"/>
      <c r="G241" s="224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4"/>
      <c r="W241" s="224"/>
      <c r="X241" s="224"/>
      <c r="Y241" s="214"/>
      <c r="Z241" s="214"/>
      <c r="AA241" s="214"/>
      <c r="AB241" s="214"/>
      <c r="AC241" s="214"/>
      <c r="AD241" s="214"/>
      <c r="AE241" s="214"/>
      <c r="AF241" s="214"/>
      <c r="AG241" s="214" t="s">
        <v>127</v>
      </c>
      <c r="AH241" s="214">
        <v>0</v>
      </c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1" x14ac:dyDescent="0.2">
      <c r="A242" s="221"/>
      <c r="B242" s="222"/>
      <c r="C242" s="253"/>
      <c r="D242" s="244"/>
      <c r="E242" s="244"/>
      <c r="F242" s="244"/>
      <c r="G242" s="244"/>
      <c r="H242" s="224"/>
      <c r="I242" s="224"/>
      <c r="J242" s="224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4"/>
      <c r="W242" s="224"/>
      <c r="X242" s="224"/>
      <c r="Y242" s="214"/>
      <c r="Z242" s="214"/>
      <c r="AA242" s="214"/>
      <c r="AB242" s="214"/>
      <c r="AC242" s="214"/>
      <c r="AD242" s="214"/>
      <c r="AE242" s="214"/>
      <c r="AF242" s="214"/>
      <c r="AG242" s="214" t="s">
        <v>129</v>
      </c>
      <c r="AH242" s="214"/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outlineLevel="1" x14ac:dyDescent="0.2">
      <c r="A243" s="235">
        <v>67</v>
      </c>
      <c r="B243" s="236" t="s">
        <v>348</v>
      </c>
      <c r="C243" s="250" t="s">
        <v>349</v>
      </c>
      <c r="D243" s="237" t="s">
        <v>119</v>
      </c>
      <c r="E243" s="238">
        <v>300</v>
      </c>
      <c r="F243" s="239"/>
      <c r="G243" s="240">
        <f>ROUND(E243*F243,2)</f>
        <v>0</v>
      </c>
      <c r="H243" s="239"/>
      <c r="I243" s="240">
        <f>ROUND(E243*H243,2)</f>
        <v>0</v>
      </c>
      <c r="J243" s="239"/>
      <c r="K243" s="240">
        <f>ROUND(E243*J243,2)</f>
        <v>0</v>
      </c>
      <c r="L243" s="240">
        <v>21</v>
      </c>
      <c r="M243" s="240">
        <f>G243*(1+L243/100)</f>
        <v>0</v>
      </c>
      <c r="N243" s="240">
        <v>0</v>
      </c>
      <c r="O243" s="240">
        <f>ROUND(E243*N243,2)</f>
        <v>0</v>
      </c>
      <c r="P243" s="240">
        <v>0</v>
      </c>
      <c r="Q243" s="240">
        <f>ROUND(E243*P243,2)</f>
        <v>0</v>
      </c>
      <c r="R243" s="240" t="s">
        <v>340</v>
      </c>
      <c r="S243" s="240" t="s">
        <v>121</v>
      </c>
      <c r="T243" s="241" t="s">
        <v>341</v>
      </c>
      <c r="U243" s="224">
        <v>7.0000000000000001E-3</v>
      </c>
      <c r="V243" s="224">
        <f>ROUND(E243*U243,2)</f>
        <v>2.1</v>
      </c>
      <c r="W243" s="224"/>
      <c r="X243" s="224" t="s">
        <v>122</v>
      </c>
      <c r="Y243" s="214"/>
      <c r="Z243" s="214"/>
      <c r="AA243" s="214"/>
      <c r="AB243" s="214"/>
      <c r="AC243" s="214"/>
      <c r="AD243" s="214"/>
      <c r="AE243" s="214"/>
      <c r="AF243" s="214"/>
      <c r="AG243" s="214" t="s">
        <v>123</v>
      </c>
      <c r="AH243" s="214"/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outlineLevel="1" x14ac:dyDescent="0.2">
      <c r="A244" s="221"/>
      <c r="B244" s="222"/>
      <c r="C244" s="252" t="s">
        <v>342</v>
      </c>
      <c r="D244" s="226"/>
      <c r="E244" s="227">
        <v>300</v>
      </c>
      <c r="F244" s="224"/>
      <c r="G244" s="224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24"/>
      <c r="Y244" s="214"/>
      <c r="Z244" s="214"/>
      <c r="AA244" s="214"/>
      <c r="AB244" s="214"/>
      <c r="AC244" s="214"/>
      <c r="AD244" s="214"/>
      <c r="AE244" s="214"/>
      <c r="AF244" s="214"/>
      <c r="AG244" s="214" t="s">
        <v>127</v>
      </c>
      <c r="AH244" s="214">
        <v>0</v>
      </c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outlineLevel="1" x14ac:dyDescent="0.2">
      <c r="A245" s="221"/>
      <c r="B245" s="222"/>
      <c r="C245" s="253"/>
      <c r="D245" s="244"/>
      <c r="E245" s="244"/>
      <c r="F245" s="244"/>
      <c r="G245" s="244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4"/>
      <c r="W245" s="224"/>
      <c r="X245" s="224"/>
      <c r="Y245" s="214"/>
      <c r="Z245" s="214"/>
      <c r="AA245" s="214"/>
      <c r="AB245" s="214"/>
      <c r="AC245" s="214"/>
      <c r="AD245" s="214"/>
      <c r="AE245" s="214"/>
      <c r="AF245" s="214"/>
      <c r="AG245" s="214" t="s">
        <v>129</v>
      </c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1" x14ac:dyDescent="0.2">
      <c r="A246" s="235">
        <v>68</v>
      </c>
      <c r="B246" s="236" t="s">
        <v>350</v>
      </c>
      <c r="C246" s="250" t="s">
        <v>351</v>
      </c>
      <c r="D246" s="237" t="s">
        <v>119</v>
      </c>
      <c r="E246" s="238">
        <v>200</v>
      </c>
      <c r="F246" s="239"/>
      <c r="G246" s="240">
        <f>ROUND(E246*F246,2)</f>
        <v>0</v>
      </c>
      <c r="H246" s="239"/>
      <c r="I246" s="240">
        <f>ROUND(E246*H246,2)</f>
        <v>0</v>
      </c>
      <c r="J246" s="239"/>
      <c r="K246" s="240">
        <f>ROUND(E246*J246,2)</f>
        <v>0</v>
      </c>
      <c r="L246" s="240">
        <v>21</v>
      </c>
      <c r="M246" s="240">
        <f>G246*(1+L246/100)</f>
        <v>0</v>
      </c>
      <c r="N246" s="240">
        <v>2.0000000000000002E-5</v>
      </c>
      <c r="O246" s="240">
        <f>ROUND(E246*N246,2)</f>
        <v>0</v>
      </c>
      <c r="P246" s="240">
        <v>0</v>
      </c>
      <c r="Q246" s="240">
        <f>ROUND(E246*P246,2)</f>
        <v>0</v>
      </c>
      <c r="R246" s="240" t="s">
        <v>340</v>
      </c>
      <c r="S246" s="240" t="s">
        <v>121</v>
      </c>
      <c r="T246" s="241" t="s">
        <v>341</v>
      </c>
      <c r="U246" s="224">
        <v>2.9000000000000001E-2</v>
      </c>
      <c r="V246" s="224">
        <f>ROUND(E246*U246,2)</f>
        <v>5.8</v>
      </c>
      <c r="W246" s="224"/>
      <c r="X246" s="224" t="s">
        <v>122</v>
      </c>
      <c r="Y246" s="214"/>
      <c r="Z246" s="214"/>
      <c r="AA246" s="214"/>
      <c r="AB246" s="214"/>
      <c r="AC246" s="214"/>
      <c r="AD246" s="214"/>
      <c r="AE246" s="214"/>
      <c r="AF246" s="214"/>
      <c r="AG246" s="214" t="s">
        <v>123</v>
      </c>
      <c r="AH246" s="214"/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1" x14ac:dyDescent="0.2">
      <c r="A247" s="221"/>
      <c r="B247" s="222"/>
      <c r="C247" s="252" t="s">
        <v>352</v>
      </c>
      <c r="D247" s="226"/>
      <c r="E247" s="227">
        <v>200</v>
      </c>
      <c r="F247" s="224"/>
      <c r="G247" s="224"/>
      <c r="H247" s="224"/>
      <c r="I247" s="224"/>
      <c r="J247" s="224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4"/>
      <c r="W247" s="224"/>
      <c r="X247" s="224"/>
      <c r="Y247" s="214"/>
      <c r="Z247" s="214"/>
      <c r="AA247" s="214"/>
      <c r="AB247" s="214"/>
      <c r="AC247" s="214"/>
      <c r="AD247" s="214"/>
      <c r="AE247" s="214"/>
      <c r="AF247" s="214"/>
      <c r="AG247" s="214" t="s">
        <v>127</v>
      </c>
      <c r="AH247" s="214">
        <v>0</v>
      </c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1" x14ac:dyDescent="0.2">
      <c r="A248" s="221"/>
      <c r="B248" s="222"/>
      <c r="C248" s="253"/>
      <c r="D248" s="244"/>
      <c r="E248" s="244"/>
      <c r="F248" s="244"/>
      <c r="G248" s="244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4"/>
      <c r="W248" s="224"/>
      <c r="X248" s="224"/>
      <c r="Y248" s="214"/>
      <c r="Z248" s="214"/>
      <c r="AA248" s="214"/>
      <c r="AB248" s="214"/>
      <c r="AC248" s="214"/>
      <c r="AD248" s="214"/>
      <c r="AE248" s="214"/>
      <c r="AF248" s="214"/>
      <c r="AG248" s="214" t="s">
        <v>129</v>
      </c>
      <c r="AH248" s="214"/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outlineLevel="1" x14ac:dyDescent="0.2">
      <c r="A249" s="235">
        <v>69</v>
      </c>
      <c r="B249" s="236" t="s">
        <v>353</v>
      </c>
      <c r="C249" s="250" t="s">
        <v>354</v>
      </c>
      <c r="D249" s="237" t="s">
        <v>119</v>
      </c>
      <c r="E249" s="238">
        <v>200</v>
      </c>
      <c r="F249" s="239"/>
      <c r="G249" s="240">
        <f>ROUND(E249*F249,2)</f>
        <v>0</v>
      </c>
      <c r="H249" s="239"/>
      <c r="I249" s="240">
        <f>ROUND(E249*H249,2)</f>
        <v>0</v>
      </c>
      <c r="J249" s="239"/>
      <c r="K249" s="240">
        <f>ROUND(E249*J249,2)</f>
        <v>0</v>
      </c>
      <c r="L249" s="240">
        <v>21</v>
      </c>
      <c r="M249" s="240">
        <f>G249*(1+L249/100)</f>
        <v>0</v>
      </c>
      <c r="N249" s="240">
        <v>3.5E-4</v>
      </c>
      <c r="O249" s="240">
        <f>ROUND(E249*N249,2)</f>
        <v>7.0000000000000007E-2</v>
      </c>
      <c r="P249" s="240">
        <v>0</v>
      </c>
      <c r="Q249" s="240">
        <f>ROUND(E249*P249,2)</f>
        <v>0</v>
      </c>
      <c r="R249" s="240" t="s">
        <v>340</v>
      </c>
      <c r="S249" s="240" t="s">
        <v>121</v>
      </c>
      <c r="T249" s="241" t="s">
        <v>341</v>
      </c>
      <c r="U249" s="224">
        <v>1.35E-2</v>
      </c>
      <c r="V249" s="224">
        <f>ROUND(E249*U249,2)</f>
        <v>2.7</v>
      </c>
      <c r="W249" s="224"/>
      <c r="X249" s="224" t="s">
        <v>122</v>
      </c>
      <c r="Y249" s="214"/>
      <c r="Z249" s="214"/>
      <c r="AA249" s="214"/>
      <c r="AB249" s="214"/>
      <c r="AC249" s="214"/>
      <c r="AD249" s="214"/>
      <c r="AE249" s="214"/>
      <c r="AF249" s="214"/>
      <c r="AG249" s="214" t="s">
        <v>123</v>
      </c>
      <c r="AH249" s="214"/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outlineLevel="1" x14ac:dyDescent="0.2">
      <c r="A250" s="221"/>
      <c r="B250" s="222"/>
      <c r="C250" s="252" t="s">
        <v>352</v>
      </c>
      <c r="D250" s="226"/>
      <c r="E250" s="227">
        <v>200</v>
      </c>
      <c r="F250" s="224"/>
      <c r="G250" s="224"/>
      <c r="H250" s="224"/>
      <c r="I250" s="224"/>
      <c r="J250" s="224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4"/>
      <c r="W250" s="224"/>
      <c r="X250" s="224"/>
      <c r="Y250" s="214"/>
      <c r="Z250" s="214"/>
      <c r="AA250" s="214"/>
      <c r="AB250" s="214"/>
      <c r="AC250" s="214"/>
      <c r="AD250" s="214"/>
      <c r="AE250" s="214"/>
      <c r="AF250" s="214"/>
      <c r="AG250" s="214" t="s">
        <v>127</v>
      </c>
      <c r="AH250" s="214">
        <v>0</v>
      </c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outlineLevel="1" x14ac:dyDescent="0.2">
      <c r="A251" s="221"/>
      <c r="B251" s="222"/>
      <c r="C251" s="253"/>
      <c r="D251" s="244"/>
      <c r="E251" s="244"/>
      <c r="F251" s="244"/>
      <c r="G251" s="244"/>
      <c r="H251" s="224"/>
      <c r="I251" s="224"/>
      <c r="J251" s="224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4"/>
      <c r="W251" s="224"/>
      <c r="X251" s="224"/>
      <c r="Y251" s="214"/>
      <c r="Z251" s="214"/>
      <c r="AA251" s="214"/>
      <c r="AB251" s="214"/>
      <c r="AC251" s="214"/>
      <c r="AD251" s="214"/>
      <c r="AE251" s="214"/>
      <c r="AF251" s="214"/>
      <c r="AG251" s="214" t="s">
        <v>129</v>
      </c>
      <c r="AH251" s="214"/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x14ac:dyDescent="0.2">
      <c r="A252" s="229" t="s">
        <v>115</v>
      </c>
      <c r="B252" s="230" t="s">
        <v>82</v>
      </c>
      <c r="C252" s="249" t="s">
        <v>83</v>
      </c>
      <c r="D252" s="231"/>
      <c r="E252" s="232"/>
      <c r="F252" s="233"/>
      <c r="G252" s="233">
        <f>SUMIF(AG253:AG267,"&lt;&gt;NOR",G253:G267)</f>
        <v>0</v>
      </c>
      <c r="H252" s="233"/>
      <c r="I252" s="233">
        <f>SUM(I253:I267)</f>
        <v>0</v>
      </c>
      <c r="J252" s="233"/>
      <c r="K252" s="233">
        <f>SUM(K253:K267)</f>
        <v>0</v>
      </c>
      <c r="L252" s="233"/>
      <c r="M252" s="233">
        <f>SUM(M253:M267)</f>
        <v>0</v>
      </c>
      <c r="N252" s="233"/>
      <c r="O252" s="233">
        <f>SUM(O253:O267)</f>
        <v>0.01</v>
      </c>
      <c r="P252" s="233"/>
      <c r="Q252" s="233">
        <f>SUM(Q253:Q267)</f>
        <v>0</v>
      </c>
      <c r="R252" s="233"/>
      <c r="S252" s="233"/>
      <c r="T252" s="234"/>
      <c r="U252" s="228"/>
      <c r="V252" s="228">
        <f>SUM(V253:V267)</f>
        <v>16.96</v>
      </c>
      <c r="W252" s="228"/>
      <c r="X252" s="228"/>
      <c r="AG252" t="s">
        <v>116</v>
      </c>
    </row>
    <row r="253" spans="1:60" ht="22.5" outlineLevel="1" x14ac:dyDescent="0.2">
      <c r="A253" s="235">
        <v>70</v>
      </c>
      <c r="B253" s="236" t="s">
        <v>355</v>
      </c>
      <c r="C253" s="250" t="s">
        <v>356</v>
      </c>
      <c r="D253" s="237" t="s">
        <v>158</v>
      </c>
      <c r="E253" s="238">
        <v>18</v>
      </c>
      <c r="F253" s="239"/>
      <c r="G253" s="240">
        <f>ROUND(E253*F253,2)</f>
        <v>0</v>
      </c>
      <c r="H253" s="239"/>
      <c r="I253" s="240">
        <f>ROUND(E253*H253,2)</f>
        <v>0</v>
      </c>
      <c r="J253" s="239"/>
      <c r="K253" s="240">
        <f>ROUND(E253*J253,2)</f>
        <v>0</v>
      </c>
      <c r="L253" s="240">
        <v>21</v>
      </c>
      <c r="M253" s="240">
        <f>G253*(1+L253/100)</f>
        <v>0</v>
      </c>
      <c r="N253" s="240">
        <v>4.6999999999999999E-4</v>
      </c>
      <c r="O253" s="240">
        <f>ROUND(E253*N253,2)</f>
        <v>0.01</v>
      </c>
      <c r="P253" s="240">
        <v>0</v>
      </c>
      <c r="Q253" s="240">
        <f>ROUND(E253*P253,2)</f>
        <v>0</v>
      </c>
      <c r="R253" s="240" t="s">
        <v>82</v>
      </c>
      <c r="S253" s="240" t="s">
        <v>121</v>
      </c>
      <c r="T253" s="241" t="s">
        <v>121</v>
      </c>
      <c r="U253" s="224">
        <v>0.49717</v>
      </c>
      <c r="V253" s="224">
        <f>ROUND(E253*U253,2)</f>
        <v>8.9499999999999993</v>
      </c>
      <c r="W253" s="224"/>
      <c r="X253" s="224" t="s">
        <v>122</v>
      </c>
      <c r="Y253" s="214"/>
      <c r="Z253" s="214"/>
      <c r="AA253" s="214"/>
      <c r="AB253" s="214"/>
      <c r="AC253" s="214"/>
      <c r="AD253" s="214"/>
      <c r="AE253" s="214"/>
      <c r="AF253" s="214"/>
      <c r="AG253" s="214" t="s">
        <v>123</v>
      </c>
      <c r="AH253" s="214"/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  <c r="BG253" s="214"/>
      <c r="BH253" s="214"/>
    </row>
    <row r="254" spans="1:60" outlineLevel="1" x14ac:dyDescent="0.2">
      <c r="A254" s="221"/>
      <c r="B254" s="222"/>
      <c r="C254" s="252" t="s">
        <v>357</v>
      </c>
      <c r="D254" s="226"/>
      <c r="E254" s="227">
        <v>18</v>
      </c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4"/>
      <c r="W254" s="224"/>
      <c r="X254" s="224"/>
      <c r="Y254" s="214"/>
      <c r="Z254" s="214"/>
      <c r="AA254" s="214"/>
      <c r="AB254" s="214"/>
      <c r="AC254" s="214"/>
      <c r="AD254" s="214"/>
      <c r="AE254" s="214"/>
      <c r="AF254" s="214"/>
      <c r="AG254" s="214" t="s">
        <v>127</v>
      </c>
      <c r="AH254" s="214">
        <v>0</v>
      </c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 outlineLevel="1" x14ac:dyDescent="0.2">
      <c r="A255" s="221"/>
      <c r="B255" s="222"/>
      <c r="C255" s="253"/>
      <c r="D255" s="244"/>
      <c r="E255" s="244"/>
      <c r="F255" s="244"/>
      <c r="G255" s="244"/>
      <c r="H255" s="224"/>
      <c r="I255" s="224"/>
      <c r="J255" s="224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4"/>
      <c r="W255" s="224"/>
      <c r="X255" s="224"/>
      <c r="Y255" s="214"/>
      <c r="Z255" s="214"/>
      <c r="AA255" s="214"/>
      <c r="AB255" s="214"/>
      <c r="AC255" s="214"/>
      <c r="AD255" s="214"/>
      <c r="AE255" s="214"/>
      <c r="AF255" s="214"/>
      <c r="AG255" s="214" t="s">
        <v>129</v>
      </c>
      <c r="AH255" s="214"/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  <c r="BG255" s="214"/>
      <c r="BH255" s="214"/>
    </row>
    <row r="256" spans="1:60" outlineLevel="1" x14ac:dyDescent="0.2">
      <c r="A256" s="235">
        <v>71</v>
      </c>
      <c r="B256" s="236" t="s">
        <v>358</v>
      </c>
      <c r="C256" s="250" t="s">
        <v>359</v>
      </c>
      <c r="D256" s="237" t="s">
        <v>153</v>
      </c>
      <c r="E256" s="238">
        <v>1</v>
      </c>
      <c r="F256" s="239"/>
      <c r="G256" s="240">
        <f>ROUND(E256*F256,2)</f>
        <v>0</v>
      </c>
      <c r="H256" s="239"/>
      <c r="I256" s="240">
        <f>ROUND(E256*H256,2)</f>
        <v>0</v>
      </c>
      <c r="J256" s="239"/>
      <c r="K256" s="240">
        <f>ROUND(E256*J256,2)</f>
        <v>0</v>
      </c>
      <c r="L256" s="240">
        <v>21</v>
      </c>
      <c r="M256" s="240">
        <f>G256*(1+L256/100)</f>
        <v>0</v>
      </c>
      <c r="N256" s="240">
        <v>0</v>
      </c>
      <c r="O256" s="240">
        <f>ROUND(E256*N256,2)</f>
        <v>0</v>
      </c>
      <c r="P256" s="240">
        <v>0</v>
      </c>
      <c r="Q256" s="240">
        <f>ROUND(E256*P256,2)</f>
        <v>0</v>
      </c>
      <c r="R256" s="240" t="s">
        <v>82</v>
      </c>
      <c r="S256" s="240" t="s">
        <v>121</v>
      </c>
      <c r="T256" s="241" t="s">
        <v>121</v>
      </c>
      <c r="U256" s="224">
        <v>1.7733300000000001</v>
      </c>
      <c r="V256" s="224">
        <f>ROUND(E256*U256,2)</f>
        <v>1.77</v>
      </c>
      <c r="W256" s="224"/>
      <c r="X256" s="224" t="s">
        <v>122</v>
      </c>
      <c r="Y256" s="214"/>
      <c r="Z256" s="214"/>
      <c r="AA256" s="214"/>
      <c r="AB256" s="214"/>
      <c r="AC256" s="214"/>
      <c r="AD256" s="214"/>
      <c r="AE256" s="214"/>
      <c r="AF256" s="214"/>
      <c r="AG256" s="214" t="s">
        <v>123</v>
      </c>
      <c r="AH256" s="214"/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outlineLevel="1" x14ac:dyDescent="0.2">
      <c r="A257" s="221"/>
      <c r="B257" s="222"/>
      <c r="C257" s="252" t="s">
        <v>291</v>
      </c>
      <c r="D257" s="226"/>
      <c r="E257" s="227">
        <v>1</v>
      </c>
      <c r="F257" s="224"/>
      <c r="G257" s="224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4"/>
      <c r="W257" s="224"/>
      <c r="X257" s="224"/>
      <c r="Y257" s="214"/>
      <c r="Z257" s="214"/>
      <c r="AA257" s="214"/>
      <c r="AB257" s="214"/>
      <c r="AC257" s="214"/>
      <c r="AD257" s="214"/>
      <c r="AE257" s="214"/>
      <c r="AF257" s="214"/>
      <c r="AG257" s="214" t="s">
        <v>127</v>
      </c>
      <c r="AH257" s="214">
        <v>0</v>
      </c>
      <c r="AI257" s="214"/>
      <c r="AJ257" s="214"/>
      <c r="AK257" s="214"/>
      <c r="AL257" s="214"/>
      <c r="AM257" s="214"/>
      <c r="AN257" s="214"/>
      <c r="AO257" s="214"/>
      <c r="AP257" s="214"/>
      <c r="AQ257" s="214"/>
      <c r="AR257" s="214"/>
      <c r="AS257" s="214"/>
      <c r="AT257" s="214"/>
      <c r="AU257" s="214"/>
      <c r="AV257" s="214"/>
      <c r="AW257" s="214"/>
      <c r="AX257" s="214"/>
      <c r="AY257" s="214"/>
      <c r="AZ257" s="214"/>
      <c r="BA257" s="214"/>
      <c r="BB257" s="214"/>
      <c r="BC257" s="214"/>
      <c r="BD257" s="214"/>
      <c r="BE257" s="214"/>
      <c r="BF257" s="214"/>
      <c r="BG257" s="214"/>
      <c r="BH257" s="214"/>
    </row>
    <row r="258" spans="1:60" outlineLevel="1" x14ac:dyDescent="0.2">
      <c r="A258" s="221"/>
      <c r="B258" s="222"/>
      <c r="C258" s="253"/>
      <c r="D258" s="244"/>
      <c r="E258" s="244"/>
      <c r="F258" s="244"/>
      <c r="G258" s="244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4"/>
      <c r="W258" s="224"/>
      <c r="X258" s="224"/>
      <c r="Y258" s="214"/>
      <c r="Z258" s="214"/>
      <c r="AA258" s="214"/>
      <c r="AB258" s="214"/>
      <c r="AC258" s="214"/>
      <c r="AD258" s="214"/>
      <c r="AE258" s="214"/>
      <c r="AF258" s="214"/>
      <c r="AG258" s="214" t="s">
        <v>129</v>
      </c>
      <c r="AH258" s="214"/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outlineLevel="1" x14ac:dyDescent="0.2">
      <c r="A259" s="235">
        <v>72</v>
      </c>
      <c r="B259" s="236" t="s">
        <v>360</v>
      </c>
      <c r="C259" s="250" t="s">
        <v>361</v>
      </c>
      <c r="D259" s="237" t="s">
        <v>153</v>
      </c>
      <c r="E259" s="238">
        <v>4</v>
      </c>
      <c r="F259" s="239"/>
      <c r="G259" s="240">
        <f>ROUND(E259*F259,2)</f>
        <v>0</v>
      </c>
      <c r="H259" s="239"/>
      <c r="I259" s="240">
        <f>ROUND(E259*H259,2)</f>
        <v>0</v>
      </c>
      <c r="J259" s="239"/>
      <c r="K259" s="240">
        <f>ROUND(E259*J259,2)</f>
        <v>0</v>
      </c>
      <c r="L259" s="240">
        <v>21</v>
      </c>
      <c r="M259" s="240">
        <f>G259*(1+L259/100)</f>
        <v>0</v>
      </c>
      <c r="N259" s="240">
        <v>1.1E-4</v>
      </c>
      <c r="O259" s="240">
        <f>ROUND(E259*N259,2)</f>
        <v>0</v>
      </c>
      <c r="P259" s="240">
        <v>0</v>
      </c>
      <c r="Q259" s="240">
        <f>ROUND(E259*P259,2)</f>
        <v>0</v>
      </c>
      <c r="R259" s="240" t="s">
        <v>82</v>
      </c>
      <c r="S259" s="240" t="s">
        <v>121</v>
      </c>
      <c r="T259" s="241" t="s">
        <v>121</v>
      </c>
      <c r="U259" s="224">
        <v>0.24399999999999999</v>
      </c>
      <c r="V259" s="224">
        <f>ROUND(E259*U259,2)</f>
        <v>0.98</v>
      </c>
      <c r="W259" s="224"/>
      <c r="X259" s="224" t="s">
        <v>122</v>
      </c>
      <c r="Y259" s="214"/>
      <c r="Z259" s="214"/>
      <c r="AA259" s="214"/>
      <c r="AB259" s="214"/>
      <c r="AC259" s="214"/>
      <c r="AD259" s="214"/>
      <c r="AE259" s="214"/>
      <c r="AF259" s="214"/>
      <c r="AG259" s="214" t="s">
        <v>123</v>
      </c>
      <c r="AH259" s="214"/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</row>
    <row r="260" spans="1:60" outlineLevel="1" x14ac:dyDescent="0.2">
      <c r="A260" s="221"/>
      <c r="B260" s="222"/>
      <c r="C260" s="252" t="s">
        <v>251</v>
      </c>
      <c r="D260" s="226"/>
      <c r="E260" s="227">
        <v>4</v>
      </c>
      <c r="F260" s="224"/>
      <c r="G260" s="224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4"/>
      <c r="W260" s="224"/>
      <c r="X260" s="224"/>
      <c r="Y260" s="214"/>
      <c r="Z260" s="214"/>
      <c r="AA260" s="214"/>
      <c r="AB260" s="214"/>
      <c r="AC260" s="214"/>
      <c r="AD260" s="214"/>
      <c r="AE260" s="214"/>
      <c r="AF260" s="214"/>
      <c r="AG260" s="214" t="s">
        <v>127</v>
      </c>
      <c r="AH260" s="214">
        <v>0</v>
      </c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1" x14ac:dyDescent="0.2">
      <c r="A261" s="221"/>
      <c r="B261" s="222"/>
      <c r="C261" s="253"/>
      <c r="D261" s="244"/>
      <c r="E261" s="244"/>
      <c r="F261" s="244"/>
      <c r="G261" s="244"/>
      <c r="H261" s="224"/>
      <c r="I261" s="224"/>
      <c r="J261" s="224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4"/>
      <c r="W261" s="224"/>
      <c r="X261" s="224"/>
      <c r="Y261" s="214"/>
      <c r="Z261" s="214"/>
      <c r="AA261" s="214"/>
      <c r="AB261" s="214"/>
      <c r="AC261" s="214"/>
      <c r="AD261" s="214"/>
      <c r="AE261" s="214"/>
      <c r="AF261" s="214"/>
      <c r="AG261" s="214" t="s">
        <v>129</v>
      </c>
      <c r="AH261" s="214"/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</row>
    <row r="262" spans="1:60" outlineLevel="1" x14ac:dyDescent="0.2">
      <c r="A262" s="235">
        <v>73</v>
      </c>
      <c r="B262" s="236" t="s">
        <v>362</v>
      </c>
      <c r="C262" s="250" t="s">
        <v>363</v>
      </c>
      <c r="D262" s="237" t="s">
        <v>158</v>
      </c>
      <c r="E262" s="238">
        <v>18</v>
      </c>
      <c r="F262" s="239"/>
      <c r="G262" s="240">
        <f>ROUND(E262*F262,2)</f>
        <v>0</v>
      </c>
      <c r="H262" s="239"/>
      <c r="I262" s="240">
        <f>ROUND(E262*H262,2)</f>
        <v>0</v>
      </c>
      <c r="J262" s="239"/>
      <c r="K262" s="240">
        <f>ROUND(E262*J262,2)</f>
        <v>0</v>
      </c>
      <c r="L262" s="240">
        <v>21</v>
      </c>
      <c r="M262" s="240">
        <f>G262*(1+L262/100)</f>
        <v>0</v>
      </c>
      <c r="N262" s="240">
        <v>0</v>
      </c>
      <c r="O262" s="240">
        <f>ROUND(E262*N262,2)</f>
        <v>0</v>
      </c>
      <c r="P262" s="240">
        <v>0</v>
      </c>
      <c r="Q262" s="240">
        <f>ROUND(E262*P262,2)</f>
        <v>0</v>
      </c>
      <c r="R262" s="240"/>
      <c r="S262" s="240" t="s">
        <v>121</v>
      </c>
      <c r="T262" s="241" t="s">
        <v>121</v>
      </c>
      <c r="U262" s="224">
        <v>0.248</v>
      </c>
      <c r="V262" s="224">
        <f>ROUND(E262*U262,2)</f>
        <v>4.46</v>
      </c>
      <c r="W262" s="224"/>
      <c r="X262" s="224" t="s">
        <v>122</v>
      </c>
      <c r="Y262" s="214"/>
      <c r="Z262" s="214"/>
      <c r="AA262" s="214"/>
      <c r="AB262" s="214"/>
      <c r="AC262" s="214"/>
      <c r="AD262" s="214"/>
      <c r="AE262" s="214"/>
      <c r="AF262" s="214"/>
      <c r="AG262" s="214" t="s">
        <v>123</v>
      </c>
      <c r="AH262" s="214"/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1" x14ac:dyDescent="0.2">
      <c r="A263" s="221"/>
      <c r="B263" s="222"/>
      <c r="C263" s="252" t="s">
        <v>357</v>
      </c>
      <c r="D263" s="226"/>
      <c r="E263" s="227">
        <v>18</v>
      </c>
      <c r="F263" s="224"/>
      <c r="G263" s="224"/>
      <c r="H263" s="224"/>
      <c r="I263" s="224"/>
      <c r="J263" s="224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4"/>
      <c r="W263" s="224"/>
      <c r="X263" s="224"/>
      <c r="Y263" s="214"/>
      <c r="Z263" s="214"/>
      <c r="AA263" s="214"/>
      <c r="AB263" s="214"/>
      <c r="AC263" s="214"/>
      <c r="AD263" s="214"/>
      <c r="AE263" s="214"/>
      <c r="AF263" s="214"/>
      <c r="AG263" s="214" t="s">
        <v>127</v>
      </c>
      <c r="AH263" s="214">
        <v>0</v>
      </c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outlineLevel="1" x14ac:dyDescent="0.2">
      <c r="A264" s="221"/>
      <c r="B264" s="222"/>
      <c r="C264" s="253"/>
      <c r="D264" s="244"/>
      <c r="E264" s="244"/>
      <c r="F264" s="244"/>
      <c r="G264" s="244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4"/>
      <c r="W264" s="224"/>
      <c r="X264" s="224"/>
      <c r="Y264" s="214"/>
      <c r="Z264" s="214"/>
      <c r="AA264" s="214"/>
      <c r="AB264" s="214"/>
      <c r="AC264" s="214"/>
      <c r="AD264" s="214"/>
      <c r="AE264" s="214"/>
      <c r="AF264" s="214"/>
      <c r="AG264" s="214" t="s">
        <v>129</v>
      </c>
      <c r="AH264" s="214"/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</row>
    <row r="265" spans="1:60" outlineLevel="1" x14ac:dyDescent="0.2">
      <c r="A265" s="235">
        <v>74</v>
      </c>
      <c r="B265" s="236" t="s">
        <v>364</v>
      </c>
      <c r="C265" s="250" t="s">
        <v>365</v>
      </c>
      <c r="D265" s="237" t="s">
        <v>153</v>
      </c>
      <c r="E265" s="238">
        <v>1</v>
      </c>
      <c r="F265" s="239"/>
      <c r="G265" s="240">
        <f>ROUND(E265*F265,2)</f>
        <v>0</v>
      </c>
      <c r="H265" s="239"/>
      <c r="I265" s="240">
        <f>ROUND(E265*H265,2)</f>
        <v>0</v>
      </c>
      <c r="J265" s="239"/>
      <c r="K265" s="240">
        <f>ROUND(E265*J265,2)</f>
        <v>0</v>
      </c>
      <c r="L265" s="240">
        <v>21</v>
      </c>
      <c r="M265" s="240">
        <f>G265*(1+L265/100)</f>
        <v>0</v>
      </c>
      <c r="N265" s="240">
        <v>0</v>
      </c>
      <c r="O265" s="240">
        <f>ROUND(E265*N265,2)</f>
        <v>0</v>
      </c>
      <c r="P265" s="240">
        <v>0</v>
      </c>
      <c r="Q265" s="240">
        <f>ROUND(E265*P265,2)</f>
        <v>0</v>
      </c>
      <c r="R265" s="240"/>
      <c r="S265" s="240" t="s">
        <v>121</v>
      </c>
      <c r="T265" s="241" t="s">
        <v>121</v>
      </c>
      <c r="U265" s="224">
        <v>0.8</v>
      </c>
      <c r="V265" s="224">
        <f>ROUND(E265*U265,2)</f>
        <v>0.8</v>
      </c>
      <c r="W265" s="224"/>
      <c r="X265" s="224" t="s">
        <v>122</v>
      </c>
      <c r="Y265" s="214"/>
      <c r="Z265" s="214"/>
      <c r="AA265" s="214"/>
      <c r="AB265" s="214"/>
      <c r="AC265" s="214"/>
      <c r="AD265" s="214"/>
      <c r="AE265" s="214"/>
      <c r="AF265" s="214"/>
      <c r="AG265" s="214" t="s">
        <v>123</v>
      </c>
      <c r="AH265" s="214"/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outlineLevel="1" x14ac:dyDescent="0.2">
      <c r="A266" s="221"/>
      <c r="B266" s="222"/>
      <c r="C266" s="252" t="s">
        <v>291</v>
      </c>
      <c r="D266" s="226"/>
      <c r="E266" s="227">
        <v>1</v>
      </c>
      <c r="F266" s="224"/>
      <c r="G266" s="224"/>
      <c r="H266" s="224"/>
      <c r="I266" s="224"/>
      <c r="J266" s="224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4"/>
      <c r="W266" s="224"/>
      <c r="X266" s="224"/>
      <c r="Y266" s="214"/>
      <c r="Z266" s="214"/>
      <c r="AA266" s="214"/>
      <c r="AB266" s="214"/>
      <c r="AC266" s="214"/>
      <c r="AD266" s="214"/>
      <c r="AE266" s="214"/>
      <c r="AF266" s="214"/>
      <c r="AG266" s="214" t="s">
        <v>127</v>
      </c>
      <c r="AH266" s="214">
        <v>0</v>
      </c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outlineLevel="1" x14ac:dyDescent="0.2">
      <c r="A267" s="221"/>
      <c r="B267" s="222"/>
      <c r="C267" s="253"/>
      <c r="D267" s="244"/>
      <c r="E267" s="244"/>
      <c r="F267" s="244"/>
      <c r="G267" s="244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4"/>
      <c r="W267" s="224"/>
      <c r="X267" s="224"/>
      <c r="Y267" s="214"/>
      <c r="Z267" s="214"/>
      <c r="AA267" s="214"/>
      <c r="AB267" s="214"/>
      <c r="AC267" s="214"/>
      <c r="AD267" s="214"/>
      <c r="AE267" s="214"/>
      <c r="AF267" s="214"/>
      <c r="AG267" s="214" t="s">
        <v>129</v>
      </c>
      <c r="AH267" s="214"/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x14ac:dyDescent="0.2">
      <c r="A268" s="229" t="s">
        <v>115</v>
      </c>
      <c r="B268" s="230" t="s">
        <v>84</v>
      </c>
      <c r="C268" s="249" t="s">
        <v>85</v>
      </c>
      <c r="D268" s="231"/>
      <c r="E268" s="232"/>
      <c r="F268" s="233"/>
      <c r="G268" s="233">
        <f>SUMIF(AG269:AG287,"&lt;&gt;NOR",G269:G287)</f>
        <v>0</v>
      </c>
      <c r="H268" s="233"/>
      <c r="I268" s="233">
        <f>SUM(I269:I287)</f>
        <v>0</v>
      </c>
      <c r="J268" s="233"/>
      <c r="K268" s="233">
        <f>SUM(K269:K287)</f>
        <v>0</v>
      </c>
      <c r="L268" s="233"/>
      <c r="M268" s="233">
        <f>SUM(M269:M287)</f>
        <v>0</v>
      </c>
      <c r="N268" s="233"/>
      <c r="O268" s="233">
        <f>SUM(O269:O287)</f>
        <v>0</v>
      </c>
      <c r="P268" s="233"/>
      <c r="Q268" s="233">
        <f>SUM(Q269:Q287)</f>
        <v>0</v>
      </c>
      <c r="R268" s="233"/>
      <c r="S268" s="233"/>
      <c r="T268" s="234"/>
      <c r="U268" s="228"/>
      <c r="V268" s="228">
        <f>SUM(V269:V287)</f>
        <v>21.700000000000003</v>
      </c>
      <c r="W268" s="228"/>
      <c r="X268" s="228"/>
      <c r="AG268" t="s">
        <v>116</v>
      </c>
    </row>
    <row r="269" spans="1:60" outlineLevel="1" x14ac:dyDescent="0.2">
      <c r="A269" s="235">
        <v>75</v>
      </c>
      <c r="B269" s="236" t="s">
        <v>366</v>
      </c>
      <c r="C269" s="250" t="s">
        <v>367</v>
      </c>
      <c r="D269" s="237" t="s">
        <v>146</v>
      </c>
      <c r="E269" s="238">
        <v>11.53961</v>
      </c>
      <c r="F269" s="239"/>
      <c r="G269" s="240">
        <f>ROUND(E269*F269,2)</f>
        <v>0</v>
      </c>
      <c r="H269" s="239"/>
      <c r="I269" s="240">
        <f>ROUND(E269*H269,2)</f>
        <v>0</v>
      </c>
      <c r="J269" s="239"/>
      <c r="K269" s="240">
        <f>ROUND(E269*J269,2)</f>
        <v>0</v>
      </c>
      <c r="L269" s="240">
        <v>21</v>
      </c>
      <c r="M269" s="240">
        <f>G269*(1+L269/100)</f>
        <v>0</v>
      </c>
      <c r="N269" s="240">
        <v>0</v>
      </c>
      <c r="O269" s="240">
        <f>ROUND(E269*N269,2)</f>
        <v>0</v>
      </c>
      <c r="P269" s="240">
        <v>0</v>
      </c>
      <c r="Q269" s="240">
        <f>ROUND(E269*P269,2)</f>
        <v>0</v>
      </c>
      <c r="R269" s="240" t="s">
        <v>368</v>
      </c>
      <c r="S269" s="240" t="s">
        <v>121</v>
      </c>
      <c r="T269" s="241" t="s">
        <v>121</v>
      </c>
      <c r="U269" s="224">
        <v>0.749</v>
      </c>
      <c r="V269" s="224">
        <f>ROUND(E269*U269,2)</f>
        <v>8.64</v>
      </c>
      <c r="W269" s="224"/>
      <c r="X269" s="224" t="s">
        <v>369</v>
      </c>
      <c r="Y269" s="214"/>
      <c r="Z269" s="214"/>
      <c r="AA269" s="214"/>
      <c r="AB269" s="214"/>
      <c r="AC269" s="214"/>
      <c r="AD269" s="214"/>
      <c r="AE269" s="214"/>
      <c r="AF269" s="214"/>
      <c r="AG269" s="214" t="s">
        <v>370</v>
      </c>
      <c r="AH269" s="214"/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ht="22.5" outlineLevel="1" x14ac:dyDescent="0.2">
      <c r="A270" s="221"/>
      <c r="B270" s="222"/>
      <c r="C270" s="251" t="s">
        <v>371</v>
      </c>
      <c r="D270" s="242"/>
      <c r="E270" s="242"/>
      <c r="F270" s="242"/>
      <c r="G270" s="242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4"/>
      <c r="W270" s="224"/>
      <c r="X270" s="224"/>
      <c r="Y270" s="214"/>
      <c r="Z270" s="214"/>
      <c r="AA270" s="214"/>
      <c r="AB270" s="214"/>
      <c r="AC270" s="214"/>
      <c r="AD270" s="214"/>
      <c r="AE270" s="214"/>
      <c r="AF270" s="214"/>
      <c r="AG270" s="214" t="s">
        <v>125</v>
      </c>
      <c r="AH270" s="214"/>
      <c r="AI270" s="214"/>
      <c r="AJ270" s="214"/>
      <c r="AK270" s="214"/>
      <c r="AL270" s="214"/>
      <c r="AM270" s="214"/>
      <c r="AN270" s="214"/>
      <c r="AO270" s="214"/>
      <c r="AP270" s="214"/>
      <c r="AQ270" s="214"/>
      <c r="AR270" s="214"/>
      <c r="AS270" s="214"/>
      <c r="AT270" s="214"/>
      <c r="AU270" s="214"/>
      <c r="AV270" s="214"/>
      <c r="AW270" s="214"/>
      <c r="AX270" s="214"/>
      <c r="AY270" s="214"/>
      <c r="AZ270" s="214"/>
      <c r="BA270" s="245" t="str">
        <f>C270</f>
        <v>s popřípadným nutným naložením do dopravního zařízení, s vyprázdněním dopravního zařízení na hromadu nebo do dopravního prostředku, vč. příplatku za každých dalších i započatých 3,5 m výšky nad 3,5 m,</v>
      </c>
      <c r="BB270" s="214"/>
      <c r="BC270" s="214"/>
      <c r="BD270" s="214"/>
      <c r="BE270" s="214"/>
      <c r="BF270" s="214"/>
      <c r="BG270" s="214"/>
      <c r="BH270" s="214"/>
    </row>
    <row r="271" spans="1:60" outlineLevel="1" x14ac:dyDescent="0.2">
      <c r="A271" s="221"/>
      <c r="B271" s="222"/>
      <c r="C271" s="253"/>
      <c r="D271" s="244"/>
      <c r="E271" s="244"/>
      <c r="F271" s="244"/>
      <c r="G271" s="244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4"/>
      <c r="W271" s="224"/>
      <c r="X271" s="224"/>
      <c r="Y271" s="214"/>
      <c r="Z271" s="214"/>
      <c r="AA271" s="214"/>
      <c r="AB271" s="214"/>
      <c r="AC271" s="214"/>
      <c r="AD271" s="214"/>
      <c r="AE271" s="214"/>
      <c r="AF271" s="214"/>
      <c r="AG271" s="214" t="s">
        <v>129</v>
      </c>
      <c r="AH271" s="214"/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ht="22.5" outlineLevel="1" x14ac:dyDescent="0.2">
      <c r="A272" s="235">
        <v>76</v>
      </c>
      <c r="B272" s="236" t="s">
        <v>372</v>
      </c>
      <c r="C272" s="250" t="s">
        <v>373</v>
      </c>
      <c r="D272" s="237" t="s">
        <v>146</v>
      </c>
      <c r="E272" s="238">
        <v>23.079219999999999</v>
      </c>
      <c r="F272" s="239"/>
      <c r="G272" s="240">
        <f>ROUND(E272*F272,2)</f>
        <v>0</v>
      </c>
      <c r="H272" s="239"/>
      <c r="I272" s="240">
        <f>ROUND(E272*H272,2)</f>
        <v>0</v>
      </c>
      <c r="J272" s="239"/>
      <c r="K272" s="240">
        <f>ROUND(E272*J272,2)</f>
        <v>0</v>
      </c>
      <c r="L272" s="240">
        <v>21</v>
      </c>
      <c r="M272" s="240">
        <f>G272*(1+L272/100)</f>
        <v>0</v>
      </c>
      <c r="N272" s="240">
        <v>0</v>
      </c>
      <c r="O272" s="240">
        <f>ROUND(E272*N272,2)</f>
        <v>0</v>
      </c>
      <c r="P272" s="240">
        <v>0</v>
      </c>
      <c r="Q272" s="240">
        <f>ROUND(E272*P272,2)</f>
        <v>0</v>
      </c>
      <c r="R272" s="240" t="s">
        <v>368</v>
      </c>
      <c r="S272" s="240" t="s">
        <v>121</v>
      </c>
      <c r="T272" s="241" t="s">
        <v>121</v>
      </c>
      <c r="U272" s="224">
        <v>0.03</v>
      </c>
      <c r="V272" s="224">
        <f>ROUND(E272*U272,2)</f>
        <v>0.69</v>
      </c>
      <c r="W272" s="224"/>
      <c r="X272" s="224" t="s">
        <v>369</v>
      </c>
      <c r="Y272" s="214"/>
      <c r="Z272" s="214"/>
      <c r="AA272" s="214"/>
      <c r="AB272" s="214"/>
      <c r="AC272" s="214"/>
      <c r="AD272" s="214"/>
      <c r="AE272" s="214"/>
      <c r="AF272" s="214"/>
      <c r="AG272" s="214" t="s">
        <v>370</v>
      </c>
      <c r="AH272" s="214"/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ht="22.5" outlineLevel="1" x14ac:dyDescent="0.2">
      <c r="A273" s="221"/>
      <c r="B273" s="222"/>
      <c r="C273" s="251" t="s">
        <v>371</v>
      </c>
      <c r="D273" s="242"/>
      <c r="E273" s="242"/>
      <c r="F273" s="242"/>
      <c r="G273" s="242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4"/>
      <c r="W273" s="224"/>
      <c r="X273" s="224"/>
      <c r="Y273" s="214"/>
      <c r="Z273" s="214"/>
      <c r="AA273" s="214"/>
      <c r="AB273" s="214"/>
      <c r="AC273" s="214"/>
      <c r="AD273" s="214"/>
      <c r="AE273" s="214"/>
      <c r="AF273" s="214"/>
      <c r="AG273" s="214" t="s">
        <v>125</v>
      </c>
      <c r="AH273" s="214"/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45" t="str">
        <f>C273</f>
        <v>s popřípadným nutným naložením do dopravního zařízení, s vyprázdněním dopravního zařízení na hromadu nebo do dopravního prostředku, vč. příplatku za každých dalších i započatých 3,5 m výšky nad 3,5 m,</v>
      </c>
      <c r="BB273" s="214"/>
      <c r="BC273" s="214"/>
      <c r="BD273" s="214"/>
      <c r="BE273" s="214"/>
      <c r="BF273" s="214"/>
      <c r="BG273" s="214"/>
      <c r="BH273" s="214"/>
    </row>
    <row r="274" spans="1:60" outlineLevel="1" x14ac:dyDescent="0.2">
      <c r="A274" s="221"/>
      <c r="B274" s="222"/>
      <c r="C274" s="253"/>
      <c r="D274" s="244"/>
      <c r="E274" s="244"/>
      <c r="F274" s="244"/>
      <c r="G274" s="244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4"/>
      <c r="W274" s="224"/>
      <c r="X274" s="224"/>
      <c r="Y274" s="214"/>
      <c r="Z274" s="214"/>
      <c r="AA274" s="214"/>
      <c r="AB274" s="214"/>
      <c r="AC274" s="214"/>
      <c r="AD274" s="214"/>
      <c r="AE274" s="214"/>
      <c r="AF274" s="214"/>
      <c r="AG274" s="214" t="s">
        <v>129</v>
      </c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</row>
    <row r="275" spans="1:60" outlineLevel="1" x14ac:dyDescent="0.2">
      <c r="A275" s="235">
        <v>77</v>
      </c>
      <c r="B275" s="236" t="s">
        <v>374</v>
      </c>
      <c r="C275" s="250" t="s">
        <v>375</v>
      </c>
      <c r="D275" s="237" t="s">
        <v>146</v>
      </c>
      <c r="E275" s="238">
        <v>11.53961</v>
      </c>
      <c r="F275" s="239"/>
      <c r="G275" s="240">
        <f>ROUND(E275*F275,2)</f>
        <v>0</v>
      </c>
      <c r="H275" s="239"/>
      <c r="I275" s="240">
        <f>ROUND(E275*H275,2)</f>
        <v>0</v>
      </c>
      <c r="J275" s="239"/>
      <c r="K275" s="240">
        <f>ROUND(E275*J275,2)</f>
        <v>0</v>
      </c>
      <c r="L275" s="240">
        <v>21</v>
      </c>
      <c r="M275" s="240">
        <f>G275*(1+L275/100)</f>
        <v>0</v>
      </c>
      <c r="N275" s="240">
        <v>0</v>
      </c>
      <c r="O275" s="240">
        <f>ROUND(E275*N275,2)</f>
        <v>0</v>
      </c>
      <c r="P275" s="240">
        <v>0</v>
      </c>
      <c r="Q275" s="240">
        <f>ROUND(E275*P275,2)</f>
        <v>0</v>
      </c>
      <c r="R275" s="240" t="s">
        <v>141</v>
      </c>
      <c r="S275" s="240" t="s">
        <v>121</v>
      </c>
      <c r="T275" s="241" t="s">
        <v>121</v>
      </c>
      <c r="U275" s="224">
        <v>0.49</v>
      </c>
      <c r="V275" s="224">
        <f>ROUND(E275*U275,2)</f>
        <v>5.65</v>
      </c>
      <c r="W275" s="224"/>
      <c r="X275" s="224" t="s">
        <v>369</v>
      </c>
      <c r="Y275" s="214"/>
      <c r="Z275" s="214"/>
      <c r="AA275" s="214"/>
      <c r="AB275" s="214"/>
      <c r="AC275" s="214"/>
      <c r="AD275" s="214"/>
      <c r="AE275" s="214"/>
      <c r="AF275" s="214"/>
      <c r="AG275" s="214" t="s">
        <v>370</v>
      </c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outlineLevel="1" x14ac:dyDescent="0.2">
      <c r="A276" s="221"/>
      <c r="B276" s="222"/>
      <c r="C276" s="256"/>
      <c r="D276" s="247"/>
      <c r="E276" s="247"/>
      <c r="F276" s="247"/>
      <c r="G276" s="247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4"/>
      <c r="W276" s="224"/>
      <c r="X276" s="224"/>
      <c r="Y276" s="214"/>
      <c r="Z276" s="214"/>
      <c r="AA276" s="214"/>
      <c r="AB276" s="214"/>
      <c r="AC276" s="214"/>
      <c r="AD276" s="214"/>
      <c r="AE276" s="214"/>
      <c r="AF276" s="214"/>
      <c r="AG276" s="214" t="s">
        <v>129</v>
      </c>
      <c r="AH276" s="214"/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</row>
    <row r="277" spans="1:60" outlineLevel="1" x14ac:dyDescent="0.2">
      <c r="A277" s="235">
        <v>78</v>
      </c>
      <c r="B277" s="236" t="s">
        <v>376</v>
      </c>
      <c r="C277" s="250" t="s">
        <v>377</v>
      </c>
      <c r="D277" s="237" t="s">
        <v>146</v>
      </c>
      <c r="E277" s="238">
        <v>103.85648999999999</v>
      </c>
      <c r="F277" s="239"/>
      <c r="G277" s="240">
        <f>ROUND(E277*F277,2)</f>
        <v>0</v>
      </c>
      <c r="H277" s="239"/>
      <c r="I277" s="240">
        <f>ROUND(E277*H277,2)</f>
        <v>0</v>
      </c>
      <c r="J277" s="239"/>
      <c r="K277" s="240">
        <f>ROUND(E277*J277,2)</f>
        <v>0</v>
      </c>
      <c r="L277" s="240">
        <v>21</v>
      </c>
      <c r="M277" s="240">
        <f>G277*(1+L277/100)</f>
        <v>0</v>
      </c>
      <c r="N277" s="240">
        <v>0</v>
      </c>
      <c r="O277" s="240">
        <f>ROUND(E277*N277,2)</f>
        <v>0</v>
      </c>
      <c r="P277" s="240">
        <v>0</v>
      </c>
      <c r="Q277" s="240">
        <f>ROUND(E277*P277,2)</f>
        <v>0</v>
      </c>
      <c r="R277" s="240" t="s">
        <v>141</v>
      </c>
      <c r="S277" s="240" t="s">
        <v>121</v>
      </c>
      <c r="T277" s="241" t="s">
        <v>121</v>
      </c>
      <c r="U277" s="224">
        <v>0</v>
      </c>
      <c r="V277" s="224">
        <f>ROUND(E277*U277,2)</f>
        <v>0</v>
      </c>
      <c r="W277" s="224"/>
      <c r="X277" s="224" t="s">
        <v>369</v>
      </c>
      <c r="Y277" s="214"/>
      <c r="Z277" s="214"/>
      <c r="AA277" s="214"/>
      <c r="AB277" s="214"/>
      <c r="AC277" s="214"/>
      <c r="AD277" s="214"/>
      <c r="AE277" s="214"/>
      <c r="AF277" s="214"/>
      <c r="AG277" s="214" t="s">
        <v>370</v>
      </c>
      <c r="AH277" s="214"/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 outlineLevel="1" x14ac:dyDescent="0.2">
      <c r="A278" s="221"/>
      <c r="B278" s="222"/>
      <c r="C278" s="256"/>
      <c r="D278" s="247"/>
      <c r="E278" s="247"/>
      <c r="F278" s="247"/>
      <c r="G278" s="247"/>
      <c r="H278" s="224"/>
      <c r="I278" s="224"/>
      <c r="J278" s="224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4"/>
      <c r="W278" s="224"/>
      <c r="X278" s="224"/>
      <c r="Y278" s="214"/>
      <c r="Z278" s="214"/>
      <c r="AA278" s="214"/>
      <c r="AB278" s="214"/>
      <c r="AC278" s="214"/>
      <c r="AD278" s="214"/>
      <c r="AE278" s="214"/>
      <c r="AF278" s="214"/>
      <c r="AG278" s="214" t="s">
        <v>129</v>
      </c>
      <c r="AH278" s="214"/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4"/>
      <c r="BB278" s="214"/>
      <c r="BC278" s="214"/>
      <c r="BD278" s="214"/>
      <c r="BE278" s="214"/>
      <c r="BF278" s="214"/>
      <c r="BG278" s="214"/>
      <c r="BH278" s="214"/>
    </row>
    <row r="279" spans="1:60" outlineLevel="1" x14ac:dyDescent="0.2">
      <c r="A279" s="235">
        <v>79</v>
      </c>
      <c r="B279" s="236" t="s">
        <v>378</v>
      </c>
      <c r="C279" s="250" t="s">
        <v>379</v>
      </c>
      <c r="D279" s="237" t="s">
        <v>146</v>
      </c>
      <c r="E279" s="238">
        <v>5.7698</v>
      </c>
      <c r="F279" s="239"/>
      <c r="G279" s="240">
        <f>ROUND(E279*F279,2)</f>
        <v>0</v>
      </c>
      <c r="H279" s="239"/>
      <c r="I279" s="240">
        <f>ROUND(E279*H279,2)</f>
        <v>0</v>
      </c>
      <c r="J279" s="239"/>
      <c r="K279" s="240">
        <f>ROUND(E279*J279,2)</f>
        <v>0</v>
      </c>
      <c r="L279" s="240">
        <v>21</v>
      </c>
      <c r="M279" s="240">
        <f>G279*(1+L279/100)</f>
        <v>0</v>
      </c>
      <c r="N279" s="240">
        <v>0</v>
      </c>
      <c r="O279" s="240">
        <f>ROUND(E279*N279,2)</f>
        <v>0</v>
      </c>
      <c r="P279" s="240">
        <v>0</v>
      </c>
      <c r="Q279" s="240">
        <f>ROUND(E279*P279,2)</f>
        <v>0</v>
      </c>
      <c r="R279" s="240" t="s">
        <v>141</v>
      </c>
      <c r="S279" s="240" t="s">
        <v>121</v>
      </c>
      <c r="T279" s="241" t="s">
        <v>121</v>
      </c>
      <c r="U279" s="224">
        <v>0.94199999999999995</v>
      </c>
      <c r="V279" s="224">
        <f>ROUND(E279*U279,2)</f>
        <v>5.44</v>
      </c>
      <c r="W279" s="224"/>
      <c r="X279" s="224" t="s">
        <v>369</v>
      </c>
      <c r="Y279" s="214"/>
      <c r="Z279" s="214"/>
      <c r="AA279" s="214"/>
      <c r="AB279" s="214"/>
      <c r="AC279" s="214"/>
      <c r="AD279" s="214"/>
      <c r="AE279" s="214"/>
      <c r="AF279" s="214"/>
      <c r="AG279" s="214" t="s">
        <v>370</v>
      </c>
      <c r="AH279" s="214"/>
      <c r="AI279" s="214"/>
      <c r="AJ279" s="214"/>
      <c r="AK279" s="214"/>
      <c r="AL279" s="214"/>
      <c r="AM279" s="214"/>
      <c r="AN279" s="214"/>
      <c r="AO279" s="214"/>
      <c r="AP279" s="214"/>
      <c r="AQ279" s="214"/>
      <c r="AR279" s="214"/>
      <c r="AS279" s="214"/>
      <c r="AT279" s="214"/>
      <c r="AU279" s="214"/>
      <c r="AV279" s="214"/>
      <c r="AW279" s="214"/>
      <c r="AX279" s="214"/>
      <c r="AY279" s="214"/>
      <c r="AZ279" s="214"/>
      <c r="BA279" s="214"/>
      <c r="BB279" s="214"/>
      <c r="BC279" s="214"/>
      <c r="BD279" s="214"/>
      <c r="BE279" s="214"/>
      <c r="BF279" s="214"/>
      <c r="BG279" s="214"/>
      <c r="BH279" s="214"/>
    </row>
    <row r="280" spans="1:60" outlineLevel="1" x14ac:dyDescent="0.2">
      <c r="A280" s="221"/>
      <c r="B280" s="222"/>
      <c r="C280" s="256"/>
      <c r="D280" s="247"/>
      <c r="E280" s="247"/>
      <c r="F280" s="247"/>
      <c r="G280" s="247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14"/>
      <c r="Z280" s="214"/>
      <c r="AA280" s="214"/>
      <c r="AB280" s="214"/>
      <c r="AC280" s="214"/>
      <c r="AD280" s="214"/>
      <c r="AE280" s="214"/>
      <c r="AF280" s="214"/>
      <c r="AG280" s="214" t="s">
        <v>129</v>
      </c>
      <c r="AH280" s="214"/>
      <c r="AI280" s="214"/>
      <c r="AJ280" s="214"/>
      <c r="AK280" s="214"/>
      <c r="AL280" s="214"/>
      <c r="AM280" s="214"/>
      <c r="AN280" s="214"/>
      <c r="AO280" s="214"/>
      <c r="AP280" s="214"/>
      <c r="AQ280" s="214"/>
      <c r="AR280" s="214"/>
      <c r="AS280" s="214"/>
      <c r="AT280" s="214"/>
      <c r="AU280" s="214"/>
      <c r="AV280" s="214"/>
      <c r="AW280" s="214"/>
      <c r="AX280" s="214"/>
      <c r="AY280" s="214"/>
      <c r="AZ280" s="214"/>
      <c r="BA280" s="214"/>
      <c r="BB280" s="214"/>
      <c r="BC280" s="214"/>
      <c r="BD280" s="214"/>
      <c r="BE280" s="214"/>
      <c r="BF280" s="214"/>
      <c r="BG280" s="214"/>
      <c r="BH280" s="214"/>
    </row>
    <row r="281" spans="1:60" ht="22.5" outlineLevel="1" x14ac:dyDescent="0.2">
      <c r="A281" s="235">
        <v>80</v>
      </c>
      <c r="B281" s="236" t="s">
        <v>380</v>
      </c>
      <c r="C281" s="250" t="s">
        <v>381</v>
      </c>
      <c r="D281" s="237" t="s">
        <v>146</v>
      </c>
      <c r="E281" s="238">
        <v>11.53961</v>
      </c>
      <c r="F281" s="239"/>
      <c r="G281" s="240">
        <f>ROUND(E281*F281,2)</f>
        <v>0</v>
      </c>
      <c r="H281" s="239"/>
      <c r="I281" s="240">
        <f>ROUND(E281*H281,2)</f>
        <v>0</v>
      </c>
      <c r="J281" s="239"/>
      <c r="K281" s="240">
        <f>ROUND(E281*J281,2)</f>
        <v>0</v>
      </c>
      <c r="L281" s="240">
        <v>21</v>
      </c>
      <c r="M281" s="240">
        <f>G281*(1+L281/100)</f>
        <v>0</v>
      </c>
      <c r="N281" s="240">
        <v>0</v>
      </c>
      <c r="O281" s="240">
        <f>ROUND(E281*N281,2)</f>
        <v>0</v>
      </c>
      <c r="P281" s="240">
        <v>0</v>
      </c>
      <c r="Q281" s="240">
        <f>ROUND(E281*P281,2)</f>
        <v>0</v>
      </c>
      <c r="R281" s="240" t="s">
        <v>141</v>
      </c>
      <c r="S281" s="240" t="s">
        <v>121</v>
      </c>
      <c r="T281" s="241" t="s">
        <v>121</v>
      </c>
      <c r="U281" s="224">
        <v>0.105</v>
      </c>
      <c r="V281" s="224">
        <f>ROUND(E281*U281,2)</f>
        <v>1.21</v>
      </c>
      <c r="W281" s="224"/>
      <c r="X281" s="224" t="s">
        <v>369</v>
      </c>
      <c r="Y281" s="214"/>
      <c r="Z281" s="214"/>
      <c r="AA281" s="214"/>
      <c r="AB281" s="214"/>
      <c r="AC281" s="214"/>
      <c r="AD281" s="214"/>
      <c r="AE281" s="214"/>
      <c r="AF281" s="214"/>
      <c r="AG281" s="214" t="s">
        <v>370</v>
      </c>
      <c r="AH281" s="214"/>
      <c r="AI281" s="214"/>
      <c r="AJ281" s="214"/>
      <c r="AK281" s="214"/>
      <c r="AL281" s="214"/>
      <c r="AM281" s="214"/>
      <c r="AN281" s="214"/>
      <c r="AO281" s="214"/>
      <c r="AP281" s="214"/>
      <c r="AQ281" s="214"/>
      <c r="AR281" s="214"/>
      <c r="AS281" s="214"/>
      <c r="AT281" s="214"/>
      <c r="AU281" s="214"/>
      <c r="AV281" s="214"/>
      <c r="AW281" s="214"/>
      <c r="AX281" s="214"/>
      <c r="AY281" s="214"/>
      <c r="AZ281" s="214"/>
      <c r="BA281" s="214"/>
      <c r="BB281" s="214"/>
      <c r="BC281" s="214"/>
      <c r="BD281" s="214"/>
      <c r="BE281" s="214"/>
      <c r="BF281" s="214"/>
      <c r="BG281" s="214"/>
      <c r="BH281" s="214"/>
    </row>
    <row r="282" spans="1:60" outlineLevel="1" x14ac:dyDescent="0.2">
      <c r="A282" s="221"/>
      <c r="B282" s="222"/>
      <c r="C282" s="256"/>
      <c r="D282" s="247"/>
      <c r="E282" s="247"/>
      <c r="F282" s="247"/>
      <c r="G282" s="247"/>
      <c r="H282" s="224"/>
      <c r="I282" s="224"/>
      <c r="J282" s="224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4"/>
      <c r="W282" s="224"/>
      <c r="X282" s="224"/>
      <c r="Y282" s="214"/>
      <c r="Z282" s="214"/>
      <c r="AA282" s="214"/>
      <c r="AB282" s="214"/>
      <c r="AC282" s="214"/>
      <c r="AD282" s="214"/>
      <c r="AE282" s="214"/>
      <c r="AF282" s="214"/>
      <c r="AG282" s="214" t="s">
        <v>129</v>
      </c>
      <c r="AH282" s="214"/>
      <c r="AI282" s="214"/>
      <c r="AJ282" s="214"/>
      <c r="AK282" s="214"/>
      <c r="AL282" s="214"/>
      <c r="AM282" s="214"/>
      <c r="AN282" s="214"/>
      <c r="AO282" s="214"/>
      <c r="AP282" s="214"/>
      <c r="AQ282" s="214"/>
      <c r="AR282" s="214"/>
      <c r="AS282" s="214"/>
      <c r="AT282" s="214"/>
      <c r="AU282" s="214"/>
      <c r="AV282" s="214"/>
      <c r="AW282" s="214"/>
      <c r="AX282" s="214"/>
      <c r="AY282" s="214"/>
      <c r="AZ282" s="214"/>
      <c r="BA282" s="214"/>
      <c r="BB282" s="214"/>
      <c r="BC282" s="214"/>
      <c r="BD282" s="214"/>
      <c r="BE282" s="214"/>
      <c r="BF282" s="214"/>
      <c r="BG282" s="214"/>
      <c r="BH282" s="214"/>
    </row>
    <row r="283" spans="1:60" outlineLevel="1" x14ac:dyDescent="0.2">
      <c r="A283" s="235">
        <v>81</v>
      </c>
      <c r="B283" s="236" t="s">
        <v>382</v>
      </c>
      <c r="C283" s="250" t="s">
        <v>383</v>
      </c>
      <c r="D283" s="237" t="s">
        <v>146</v>
      </c>
      <c r="E283" s="238">
        <v>11.53961</v>
      </c>
      <c r="F283" s="239"/>
      <c r="G283" s="240">
        <f>ROUND(E283*F283,2)</f>
        <v>0</v>
      </c>
      <c r="H283" s="239"/>
      <c r="I283" s="240">
        <f>ROUND(E283*H283,2)</f>
        <v>0</v>
      </c>
      <c r="J283" s="239"/>
      <c r="K283" s="240">
        <f>ROUND(E283*J283,2)</f>
        <v>0</v>
      </c>
      <c r="L283" s="240">
        <v>21</v>
      </c>
      <c r="M283" s="240">
        <f>G283*(1+L283/100)</f>
        <v>0</v>
      </c>
      <c r="N283" s="240">
        <v>0</v>
      </c>
      <c r="O283" s="240">
        <f>ROUND(E283*N283,2)</f>
        <v>0</v>
      </c>
      <c r="P283" s="240">
        <v>0</v>
      </c>
      <c r="Q283" s="240">
        <f>ROUND(E283*P283,2)</f>
        <v>0</v>
      </c>
      <c r="R283" s="240" t="s">
        <v>141</v>
      </c>
      <c r="S283" s="240" t="s">
        <v>341</v>
      </c>
      <c r="T283" s="241" t="s">
        <v>341</v>
      </c>
      <c r="U283" s="224">
        <v>0</v>
      </c>
      <c r="V283" s="224">
        <f>ROUND(E283*U283,2)</f>
        <v>0</v>
      </c>
      <c r="W283" s="224"/>
      <c r="X283" s="224" t="s">
        <v>369</v>
      </c>
      <c r="Y283" s="214"/>
      <c r="Z283" s="214"/>
      <c r="AA283" s="214"/>
      <c r="AB283" s="214"/>
      <c r="AC283" s="214"/>
      <c r="AD283" s="214"/>
      <c r="AE283" s="214"/>
      <c r="AF283" s="214"/>
      <c r="AG283" s="214" t="s">
        <v>370</v>
      </c>
      <c r="AH283" s="214"/>
      <c r="AI283" s="214"/>
      <c r="AJ283" s="214"/>
      <c r="AK283" s="214"/>
      <c r="AL283" s="214"/>
      <c r="AM283" s="214"/>
      <c r="AN283" s="214"/>
      <c r="AO283" s="214"/>
      <c r="AP283" s="214"/>
      <c r="AQ283" s="214"/>
      <c r="AR283" s="214"/>
      <c r="AS283" s="214"/>
      <c r="AT283" s="214"/>
      <c r="AU283" s="214"/>
      <c r="AV283" s="214"/>
      <c r="AW283" s="214"/>
      <c r="AX283" s="214"/>
      <c r="AY283" s="214"/>
      <c r="AZ283" s="214"/>
      <c r="BA283" s="214"/>
      <c r="BB283" s="214"/>
      <c r="BC283" s="214"/>
      <c r="BD283" s="214"/>
      <c r="BE283" s="214"/>
      <c r="BF283" s="214"/>
      <c r="BG283" s="214"/>
      <c r="BH283" s="214"/>
    </row>
    <row r="284" spans="1:60" outlineLevel="1" x14ac:dyDescent="0.2">
      <c r="A284" s="221"/>
      <c r="B284" s="222"/>
      <c r="C284" s="256"/>
      <c r="D284" s="247"/>
      <c r="E284" s="247"/>
      <c r="F284" s="247"/>
      <c r="G284" s="247"/>
      <c r="H284" s="224"/>
      <c r="I284" s="224"/>
      <c r="J284" s="224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4"/>
      <c r="W284" s="224"/>
      <c r="X284" s="224"/>
      <c r="Y284" s="214"/>
      <c r="Z284" s="214"/>
      <c r="AA284" s="214"/>
      <c r="AB284" s="214"/>
      <c r="AC284" s="214"/>
      <c r="AD284" s="214"/>
      <c r="AE284" s="214"/>
      <c r="AF284" s="214"/>
      <c r="AG284" s="214" t="s">
        <v>129</v>
      </c>
      <c r="AH284" s="214"/>
      <c r="AI284" s="214"/>
      <c r="AJ284" s="214"/>
      <c r="AK284" s="214"/>
      <c r="AL284" s="214"/>
      <c r="AM284" s="214"/>
      <c r="AN284" s="214"/>
      <c r="AO284" s="214"/>
      <c r="AP284" s="214"/>
      <c r="AQ284" s="214"/>
      <c r="AR284" s="214"/>
      <c r="AS284" s="214"/>
      <c r="AT284" s="214"/>
      <c r="AU284" s="214"/>
      <c r="AV284" s="214"/>
      <c r="AW284" s="214"/>
      <c r="AX284" s="214"/>
      <c r="AY284" s="214"/>
      <c r="AZ284" s="214"/>
      <c r="BA284" s="214"/>
      <c r="BB284" s="214"/>
      <c r="BC284" s="214"/>
      <c r="BD284" s="214"/>
      <c r="BE284" s="214"/>
      <c r="BF284" s="214"/>
      <c r="BG284" s="214"/>
      <c r="BH284" s="214"/>
    </row>
    <row r="285" spans="1:60" outlineLevel="1" x14ac:dyDescent="0.2">
      <c r="A285" s="235">
        <v>82</v>
      </c>
      <c r="B285" s="236" t="s">
        <v>384</v>
      </c>
      <c r="C285" s="250" t="s">
        <v>385</v>
      </c>
      <c r="D285" s="237" t="s">
        <v>146</v>
      </c>
      <c r="E285" s="238">
        <v>11.53961</v>
      </c>
      <c r="F285" s="239"/>
      <c r="G285" s="240">
        <f>ROUND(E285*F285,2)</f>
        <v>0</v>
      </c>
      <c r="H285" s="239"/>
      <c r="I285" s="240">
        <f>ROUND(E285*H285,2)</f>
        <v>0</v>
      </c>
      <c r="J285" s="239"/>
      <c r="K285" s="240">
        <f>ROUND(E285*J285,2)</f>
        <v>0</v>
      </c>
      <c r="L285" s="240">
        <v>21</v>
      </c>
      <c r="M285" s="240">
        <f>G285*(1+L285/100)</f>
        <v>0</v>
      </c>
      <c r="N285" s="240">
        <v>0</v>
      </c>
      <c r="O285" s="240">
        <f>ROUND(E285*N285,2)</f>
        <v>0</v>
      </c>
      <c r="P285" s="240">
        <v>0</v>
      </c>
      <c r="Q285" s="240">
        <f>ROUND(E285*P285,2)</f>
        <v>0</v>
      </c>
      <c r="R285" s="240" t="s">
        <v>386</v>
      </c>
      <c r="S285" s="240" t="s">
        <v>121</v>
      </c>
      <c r="T285" s="241" t="s">
        <v>121</v>
      </c>
      <c r="U285" s="224">
        <v>6.0000000000000001E-3</v>
      </c>
      <c r="V285" s="224">
        <f>ROUND(E285*U285,2)</f>
        <v>7.0000000000000007E-2</v>
      </c>
      <c r="W285" s="224"/>
      <c r="X285" s="224" t="s">
        <v>369</v>
      </c>
      <c r="Y285" s="214"/>
      <c r="Z285" s="214"/>
      <c r="AA285" s="214"/>
      <c r="AB285" s="214"/>
      <c r="AC285" s="214"/>
      <c r="AD285" s="214"/>
      <c r="AE285" s="214"/>
      <c r="AF285" s="214"/>
      <c r="AG285" s="214" t="s">
        <v>370</v>
      </c>
      <c r="AH285" s="214"/>
      <c r="AI285" s="214"/>
      <c r="AJ285" s="214"/>
      <c r="AK285" s="214"/>
      <c r="AL285" s="214"/>
      <c r="AM285" s="214"/>
      <c r="AN285" s="214"/>
      <c r="AO285" s="214"/>
      <c r="AP285" s="214"/>
      <c r="AQ285" s="214"/>
      <c r="AR285" s="214"/>
      <c r="AS285" s="214"/>
      <c r="AT285" s="214"/>
      <c r="AU285" s="214"/>
      <c r="AV285" s="214"/>
      <c r="AW285" s="214"/>
      <c r="AX285" s="214"/>
      <c r="AY285" s="214"/>
      <c r="AZ285" s="214"/>
      <c r="BA285" s="214"/>
      <c r="BB285" s="214"/>
      <c r="BC285" s="214"/>
      <c r="BD285" s="214"/>
      <c r="BE285" s="214"/>
      <c r="BF285" s="214"/>
      <c r="BG285" s="214"/>
      <c r="BH285" s="214"/>
    </row>
    <row r="286" spans="1:60" outlineLevel="1" x14ac:dyDescent="0.2">
      <c r="A286" s="221"/>
      <c r="B286" s="222"/>
      <c r="C286" s="251" t="s">
        <v>387</v>
      </c>
      <c r="D286" s="242"/>
      <c r="E286" s="242"/>
      <c r="F286" s="242"/>
      <c r="G286" s="242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14"/>
      <c r="Z286" s="214"/>
      <c r="AA286" s="214"/>
      <c r="AB286" s="214"/>
      <c r="AC286" s="214"/>
      <c r="AD286" s="214"/>
      <c r="AE286" s="214"/>
      <c r="AF286" s="214"/>
      <c r="AG286" s="214" t="s">
        <v>125</v>
      </c>
      <c r="AH286" s="214"/>
      <c r="AI286" s="214"/>
      <c r="AJ286" s="214"/>
      <c r="AK286" s="214"/>
      <c r="AL286" s="214"/>
      <c r="AM286" s="214"/>
      <c r="AN286" s="214"/>
      <c r="AO286" s="214"/>
      <c r="AP286" s="214"/>
      <c r="AQ286" s="214"/>
      <c r="AR286" s="214"/>
      <c r="AS286" s="214"/>
      <c r="AT286" s="214"/>
      <c r="AU286" s="214"/>
      <c r="AV286" s="214"/>
      <c r="AW286" s="214"/>
      <c r="AX286" s="214"/>
      <c r="AY286" s="214"/>
      <c r="AZ286" s="214"/>
      <c r="BA286" s="214"/>
      <c r="BB286" s="214"/>
      <c r="BC286" s="214"/>
      <c r="BD286" s="214"/>
      <c r="BE286" s="214"/>
      <c r="BF286" s="214"/>
      <c r="BG286" s="214"/>
      <c r="BH286" s="214"/>
    </row>
    <row r="287" spans="1:60" outlineLevel="1" x14ac:dyDescent="0.2">
      <c r="A287" s="221"/>
      <c r="B287" s="222"/>
      <c r="C287" s="253"/>
      <c r="D287" s="244"/>
      <c r="E287" s="244"/>
      <c r="F287" s="244"/>
      <c r="G287" s="24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14"/>
      <c r="Z287" s="214"/>
      <c r="AA287" s="214"/>
      <c r="AB287" s="214"/>
      <c r="AC287" s="214"/>
      <c r="AD287" s="214"/>
      <c r="AE287" s="214"/>
      <c r="AF287" s="214"/>
      <c r="AG287" s="214" t="s">
        <v>129</v>
      </c>
      <c r="AH287" s="214"/>
      <c r="AI287" s="214"/>
      <c r="AJ287" s="214"/>
      <c r="AK287" s="214"/>
      <c r="AL287" s="214"/>
      <c r="AM287" s="214"/>
      <c r="AN287" s="214"/>
      <c r="AO287" s="214"/>
      <c r="AP287" s="214"/>
      <c r="AQ287" s="214"/>
      <c r="AR287" s="214"/>
      <c r="AS287" s="214"/>
      <c r="AT287" s="214"/>
      <c r="AU287" s="214"/>
      <c r="AV287" s="214"/>
      <c r="AW287" s="214"/>
      <c r="AX287" s="214"/>
      <c r="AY287" s="214"/>
      <c r="AZ287" s="214"/>
      <c r="BA287" s="214"/>
      <c r="BB287" s="214"/>
      <c r="BC287" s="214"/>
      <c r="BD287" s="214"/>
      <c r="BE287" s="214"/>
      <c r="BF287" s="214"/>
      <c r="BG287" s="214"/>
      <c r="BH287" s="214"/>
    </row>
    <row r="288" spans="1:60" x14ac:dyDescent="0.2">
      <c r="A288" s="229" t="s">
        <v>115</v>
      </c>
      <c r="B288" s="230" t="s">
        <v>87</v>
      </c>
      <c r="C288" s="249" t="s">
        <v>27</v>
      </c>
      <c r="D288" s="231"/>
      <c r="E288" s="232"/>
      <c r="F288" s="233"/>
      <c r="G288" s="233">
        <f>SUMIF(AG289:AG290,"&lt;&gt;NOR",G289:G290)</f>
        <v>0</v>
      </c>
      <c r="H288" s="233"/>
      <c r="I288" s="233">
        <f>SUM(I289:I290)</f>
        <v>0</v>
      </c>
      <c r="J288" s="233"/>
      <c r="K288" s="233">
        <f>SUM(K289:K290)</f>
        <v>0</v>
      </c>
      <c r="L288" s="233"/>
      <c r="M288" s="233">
        <f>SUM(M289:M290)</f>
        <v>0</v>
      </c>
      <c r="N288" s="233"/>
      <c r="O288" s="233">
        <f>SUM(O289:O290)</f>
        <v>0</v>
      </c>
      <c r="P288" s="233"/>
      <c r="Q288" s="233">
        <f>SUM(Q289:Q290)</f>
        <v>0</v>
      </c>
      <c r="R288" s="233"/>
      <c r="S288" s="233"/>
      <c r="T288" s="234"/>
      <c r="U288" s="228"/>
      <c r="V288" s="228">
        <f>SUM(V289:V290)</f>
        <v>0</v>
      </c>
      <c r="W288" s="228"/>
      <c r="X288" s="228"/>
      <c r="AG288" t="s">
        <v>116</v>
      </c>
    </row>
    <row r="289" spans="1:60" outlineLevel="1" x14ac:dyDescent="0.2">
      <c r="A289" s="235">
        <v>83</v>
      </c>
      <c r="B289" s="236" t="s">
        <v>388</v>
      </c>
      <c r="C289" s="250" t="s">
        <v>389</v>
      </c>
      <c r="D289" s="237" t="s">
        <v>390</v>
      </c>
      <c r="E289" s="238">
        <v>1</v>
      </c>
      <c r="F289" s="239"/>
      <c r="G289" s="240">
        <f>ROUND(E289*F289,2)</f>
        <v>0</v>
      </c>
      <c r="H289" s="239"/>
      <c r="I289" s="240">
        <f>ROUND(E289*H289,2)</f>
        <v>0</v>
      </c>
      <c r="J289" s="239"/>
      <c r="K289" s="240">
        <f>ROUND(E289*J289,2)</f>
        <v>0</v>
      </c>
      <c r="L289" s="240">
        <v>21</v>
      </c>
      <c r="M289" s="240">
        <f>G289*(1+L289/100)</f>
        <v>0</v>
      </c>
      <c r="N289" s="240">
        <v>0</v>
      </c>
      <c r="O289" s="240">
        <f>ROUND(E289*N289,2)</f>
        <v>0</v>
      </c>
      <c r="P289" s="240">
        <v>0</v>
      </c>
      <c r="Q289" s="240">
        <f>ROUND(E289*P289,2)</f>
        <v>0</v>
      </c>
      <c r="R289" s="240"/>
      <c r="S289" s="240" t="s">
        <v>121</v>
      </c>
      <c r="T289" s="241" t="s">
        <v>391</v>
      </c>
      <c r="U289" s="224">
        <v>0</v>
      </c>
      <c r="V289" s="224">
        <f>ROUND(E289*U289,2)</f>
        <v>0</v>
      </c>
      <c r="W289" s="224"/>
      <c r="X289" s="224" t="s">
        <v>392</v>
      </c>
      <c r="Y289" s="214"/>
      <c r="Z289" s="214"/>
      <c r="AA289" s="214"/>
      <c r="AB289" s="214"/>
      <c r="AC289" s="214"/>
      <c r="AD289" s="214"/>
      <c r="AE289" s="214"/>
      <c r="AF289" s="214"/>
      <c r="AG289" s="214" t="s">
        <v>393</v>
      </c>
      <c r="AH289" s="214"/>
      <c r="AI289" s="214"/>
      <c r="AJ289" s="214"/>
      <c r="AK289" s="214"/>
      <c r="AL289" s="214"/>
      <c r="AM289" s="214"/>
      <c r="AN289" s="214"/>
      <c r="AO289" s="214"/>
      <c r="AP289" s="214"/>
      <c r="AQ289" s="214"/>
      <c r="AR289" s="214"/>
      <c r="AS289" s="214"/>
      <c r="AT289" s="214"/>
      <c r="AU289" s="214"/>
      <c r="AV289" s="214"/>
      <c r="AW289" s="214"/>
      <c r="AX289" s="214"/>
      <c r="AY289" s="214"/>
      <c r="AZ289" s="214"/>
      <c r="BA289" s="214"/>
      <c r="BB289" s="214"/>
      <c r="BC289" s="214"/>
      <c r="BD289" s="214"/>
      <c r="BE289" s="214"/>
      <c r="BF289" s="214"/>
      <c r="BG289" s="214"/>
      <c r="BH289" s="214"/>
    </row>
    <row r="290" spans="1:60" outlineLevel="1" x14ac:dyDescent="0.2">
      <c r="A290" s="221"/>
      <c r="B290" s="222"/>
      <c r="C290" s="256"/>
      <c r="D290" s="247"/>
      <c r="E290" s="247"/>
      <c r="F290" s="247"/>
      <c r="G290" s="247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14"/>
      <c r="Z290" s="214"/>
      <c r="AA290" s="214"/>
      <c r="AB290" s="214"/>
      <c r="AC290" s="214"/>
      <c r="AD290" s="214"/>
      <c r="AE290" s="214"/>
      <c r="AF290" s="214"/>
      <c r="AG290" s="214" t="s">
        <v>129</v>
      </c>
      <c r="AH290" s="214"/>
      <c r="AI290" s="214"/>
      <c r="AJ290" s="214"/>
      <c r="AK290" s="214"/>
      <c r="AL290" s="214"/>
      <c r="AM290" s="214"/>
      <c r="AN290" s="214"/>
      <c r="AO290" s="214"/>
      <c r="AP290" s="214"/>
      <c r="AQ290" s="214"/>
      <c r="AR290" s="214"/>
      <c r="AS290" s="214"/>
      <c r="AT290" s="214"/>
      <c r="AU290" s="214"/>
      <c r="AV290" s="214"/>
      <c r="AW290" s="214"/>
      <c r="AX290" s="214"/>
      <c r="AY290" s="214"/>
      <c r="AZ290" s="214"/>
      <c r="BA290" s="214"/>
      <c r="BB290" s="214"/>
      <c r="BC290" s="214"/>
      <c r="BD290" s="214"/>
      <c r="BE290" s="214"/>
      <c r="BF290" s="214"/>
      <c r="BG290" s="214"/>
      <c r="BH290" s="214"/>
    </row>
    <row r="291" spans="1:60" x14ac:dyDescent="0.2">
      <c r="A291" s="3"/>
      <c r="B291" s="4"/>
      <c r="C291" s="257"/>
      <c r="D291" s="6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AE291">
        <v>15</v>
      </c>
      <c r="AF291">
        <v>21</v>
      </c>
      <c r="AG291" t="s">
        <v>102</v>
      </c>
    </row>
    <row r="292" spans="1:60" x14ac:dyDescent="0.2">
      <c r="A292" s="217"/>
      <c r="B292" s="218" t="s">
        <v>29</v>
      </c>
      <c r="C292" s="258"/>
      <c r="D292" s="219"/>
      <c r="E292" s="220"/>
      <c r="F292" s="220"/>
      <c r="G292" s="248">
        <f>G8+G25+G30+G34+G98+G142+G199+G209+G233+G252+G268+G288</f>
        <v>0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AE292">
        <f>SUMIF(L7:L290,AE291,G7:G290)</f>
        <v>0</v>
      </c>
      <c r="AF292">
        <f>SUMIF(L7:L290,AF291,G7:G290)</f>
        <v>0</v>
      </c>
      <c r="AG292" t="s">
        <v>394</v>
      </c>
    </row>
    <row r="293" spans="1:60" x14ac:dyDescent="0.2">
      <c r="C293" s="259"/>
      <c r="D293" s="10"/>
      <c r="AG293" t="s">
        <v>395</v>
      </c>
    </row>
    <row r="294" spans="1:60" x14ac:dyDescent="0.2">
      <c r="D294" s="10"/>
    </row>
    <row r="295" spans="1:60" x14ac:dyDescent="0.2">
      <c r="D295" s="10"/>
    </row>
    <row r="296" spans="1:60" x14ac:dyDescent="0.2">
      <c r="D296" s="10"/>
    </row>
    <row r="297" spans="1:60" x14ac:dyDescent="0.2">
      <c r="D297" s="10"/>
    </row>
    <row r="298" spans="1:60" x14ac:dyDescent="0.2">
      <c r="D298" s="10"/>
    </row>
    <row r="299" spans="1:60" x14ac:dyDescent="0.2">
      <c r="D299" s="10"/>
    </row>
    <row r="300" spans="1:60" x14ac:dyDescent="0.2">
      <c r="D300" s="10"/>
    </row>
    <row r="301" spans="1:60" x14ac:dyDescent="0.2">
      <c r="D301" s="10"/>
    </row>
    <row r="302" spans="1:60" x14ac:dyDescent="0.2">
      <c r="D302" s="10"/>
    </row>
    <row r="303" spans="1:60" x14ac:dyDescent="0.2">
      <c r="D303" s="10"/>
    </row>
    <row r="304" spans="1:60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6PbMwtdhFM9ZoYK6LD61NVkZVFxfZKsd6v+Nm1yPCuAhexO/8x2btCZcLmmFW8/nfeR18kyoDOPptmMpamq4kA==" saltValue="N+SXBmXoPFTp487KLteFSQ==" spinCount="100000" sheet="1"/>
  <mergeCells count="103">
    <mergeCell ref="C290:G290"/>
    <mergeCell ref="C278:G278"/>
    <mergeCell ref="C280:G280"/>
    <mergeCell ref="C282:G282"/>
    <mergeCell ref="C284:G284"/>
    <mergeCell ref="C286:G286"/>
    <mergeCell ref="C287:G287"/>
    <mergeCell ref="C267:G267"/>
    <mergeCell ref="C270:G270"/>
    <mergeCell ref="C271:G271"/>
    <mergeCell ref="C273:G273"/>
    <mergeCell ref="C274:G274"/>
    <mergeCell ref="C276:G276"/>
    <mergeCell ref="C248:G248"/>
    <mergeCell ref="C251:G251"/>
    <mergeCell ref="C255:G255"/>
    <mergeCell ref="C258:G258"/>
    <mergeCell ref="C261:G261"/>
    <mergeCell ref="C264:G264"/>
    <mergeCell ref="C220:G220"/>
    <mergeCell ref="C232:G232"/>
    <mergeCell ref="C236:G236"/>
    <mergeCell ref="C239:G239"/>
    <mergeCell ref="C242:G242"/>
    <mergeCell ref="C245:G245"/>
    <mergeCell ref="C208:G208"/>
    <mergeCell ref="C211:G211"/>
    <mergeCell ref="C212:G212"/>
    <mergeCell ref="C214:G214"/>
    <mergeCell ref="C216:G216"/>
    <mergeCell ref="C218:G218"/>
    <mergeCell ref="C195:G195"/>
    <mergeCell ref="C197:G197"/>
    <mergeCell ref="C198:G198"/>
    <mergeCell ref="C202:G202"/>
    <mergeCell ref="C205:G205"/>
    <mergeCell ref="C207:G207"/>
    <mergeCell ref="C177:G177"/>
    <mergeCell ref="C180:G180"/>
    <mergeCell ref="C183:G183"/>
    <mergeCell ref="C186:G186"/>
    <mergeCell ref="C189:G189"/>
    <mergeCell ref="C192:G192"/>
    <mergeCell ref="C158:G158"/>
    <mergeCell ref="C161:G161"/>
    <mergeCell ref="C164:G164"/>
    <mergeCell ref="C167:G167"/>
    <mergeCell ref="C170:G170"/>
    <mergeCell ref="C173:G173"/>
    <mergeCell ref="C140:G140"/>
    <mergeCell ref="C141:G141"/>
    <mergeCell ref="C145:G145"/>
    <mergeCell ref="C148:G148"/>
    <mergeCell ref="C151:G151"/>
    <mergeCell ref="C154:G154"/>
    <mergeCell ref="C123:G123"/>
    <mergeCell ref="C126:G126"/>
    <mergeCell ref="C129:G129"/>
    <mergeCell ref="C132:G132"/>
    <mergeCell ref="C135:G135"/>
    <mergeCell ref="C138:G138"/>
    <mergeCell ref="C107:G107"/>
    <mergeCell ref="C110:G110"/>
    <mergeCell ref="C113:G113"/>
    <mergeCell ref="C115:G115"/>
    <mergeCell ref="C117:G117"/>
    <mergeCell ref="C120:G120"/>
    <mergeCell ref="C91:G91"/>
    <mergeCell ref="C94:G94"/>
    <mergeCell ref="C96:G96"/>
    <mergeCell ref="C97:G97"/>
    <mergeCell ref="C101:G101"/>
    <mergeCell ref="C104:G104"/>
    <mergeCell ref="C67:G67"/>
    <mergeCell ref="C70:G70"/>
    <mergeCell ref="C74:G74"/>
    <mergeCell ref="C77:G77"/>
    <mergeCell ref="C80:G80"/>
    <mergeCell ref="C84:G84"/>
    <mergeCell ref="C49:G49"/>
    <mergeCell ref="C52:G52"/>
    <mergeCell ref="C55:G55"/>
    <mergeCell ref="C58:G58"/>
    <mergeCell ref="C61:G61"/>
    <mergeCell ref="C64:G64"/>
    <mergeCell ref="C32:G32"/>
    <mergeCell ref="C33:G33"/>
    <mergeCell ref="C37:G37"/>
    <mergeCell ref="C40:G40"/>
    <mergeCell ref="C43:G43"/>
    <mergeCell ref="C46:G46"/>
    <mergeCell ref="C15:G15"/>
    <mergeCell ref="C18:G18"/>
    <mergeCell ref="C21:G21"/>
    <mergeCell ref="C24:G24"/>
    <mergeCell ref="C27:G27"/>
    <mergeCell ref="C29:G29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02 2006_02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2006_02 Pol'!Názvy_tisku</vt:lpstr>
      <vt:lpstr>oadresa</vt:lpstr>
      <vt:lpstr>Stavba!Objednatel</vt:lpstr>
      <vt:lpstr>Stavba!Objekt</vt:lpstr>
      <vt:lpstr>'02 2006_02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2021-02-16T12:19:51Z</dcterms:modified>
</cp:coreProperties>
</file>