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0"/>
  </bookViews>
  <sheets>
    <sheet name="Kryci_list SO 01.3" sheetId="1" r:id="rId1"/>
    <sheet name="Rekap SO 01.3" sheetId="2" r:id="rId2"/>
    <sheet name="SO 01.3" sheetId="3" r:id="rId3"/>
  </sheets>
  <definedNames>
    <definedName name="_xlnm.Print_Titles" localSheetId="1">'Rekap SO 01.3'!$9:$9</definedName>
    <definedName name="_xlnm.Print_Titles" localSheetId="2">'SO 01.3'!$13:$13</definedName>
  </definedNames>
  <calcPr fullCalcOnLoad="1"/>
</workbook>
</file>

<file path=xl/sharedStrings.xml><?xml version="1.0" encoding="utf-8"?>
<sst xmlns="http://schemas.openxmlformats.org/spreadsheetml/2006/main" count="327" uniqueCount="193">
  <si>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</si>
  <si>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</si>
  <si>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</si>
  <si>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</si>
  <si>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</si>
  <si>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</si>
  <si>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</si>
  <si>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</si>
  <si>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</si>
  <si>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</si>
  <si>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</si>
  <si>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</si>
  <si>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</si>
  <si>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</si>
  <si>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</si>
  <si>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</si>
  <si>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</si>
  <si>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</si>
  <si>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</si>
  <si>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</si>
  <si>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</si>
  <si>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</si>
  <si>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</si>
  <si>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</si>
  <si>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</si>
  <si>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</si>
  <si>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</si>
  <si>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</si>
  <si>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</si>
  <si>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</si>
  <si>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</si>
  <si>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</si>
  <si>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</si>
  <si>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</si>
  <si>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</si>
  <si>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</si>
  <si>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</si>
  <si>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</si>
  <si>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</si>
  <si>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</si>
  <si>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</si>
  <si>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</si>
  <si>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</si>
  <si>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</si>
  <si>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</si>
  <si>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</si>
  <si>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</si>
  <si>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</si>
  <si>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</si>
  <si>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</si>
  <si>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</si>
  <si>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</si>
  <si>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</si>
  <si>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</si>
  <si>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</si>
  <si>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</si>
  <si>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</si>
  <si>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</si>
  <si>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</si>
  <si>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</si>
  <si>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</si>
  <si>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</si>
  <si>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</si>
  <si>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m3</t>
  </si>
  <si>
    <t>m2</t>
  </si>
  <si>
    <t>m</t>
  </si>
  <si>
    <t>ks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</si>
  <si>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</si>
  <si>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</si>
  <si>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</si>
  <si>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</si>
  <si>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</si>
  <si>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</si>
  <si>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941955001</t>
  </si>
  <si>
    <t xml:space="preserve"> 13/B 1</t>
  </si>
  <si>
    <t xml:space="preserve"> 979081111</t>
  </si>
  <si>
    <t>Odvoz sutiny a vybúraných hmôt na skládku do 1 km</t>
  </si>
  <si>
    <t>t</t>
  </si>
  <si>
    <t>Poplatok za uloženie stavebnej sute na skládku</t>
  </si>
  <si>
    <t xml:space="preserve"> 979082111</t>
  </si>
  <si>
    <t>Vnútrostavenisková doprava sutiny a vybúraných hmôt do 10 m</t>
  </si>
  <si>
    <t>211/B 1</t>
  </si>
  <si>
    <t xml:space="preserve"> 979087112</t>
  </si>
  <si>
    <t>Nakladanie na dopravný prostriedok pre vodorovnú dopravu sutiny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</si>
  <si>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</si>
  <si>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</si>
  <si>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</si>
  <si>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</si>
  <si>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</si>
  <si>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</si>
  <si>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</si>
  <si>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</si>
  <si>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</si>
  <si>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</si>
  <si>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</si>
  <si>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>Demontáž starých okien a stien</t>
  </si>
  <si>
    <t xml:space="preserve"> 766/3</t>
  </si>
  <si>
    <t>Odvoz starých okien a stien</t>
  </si>
  <si>
    <t xml:space="preserve"> 766/4</t>
  </si>
  <si>
    <t xml:space="preserve"> 766/5</t>
  </si>
  <si>
    <t xml:space="preserve"> 766/6</t>
  </si>
  <si>
    <t>Montáž pevných sietí proti hmyzu</t>
  </si>
  <si>
    <t xml:space="preserve"> 611/1</t>
  </si>
  <si>
    <t xml:space="preserve"> 611/11</t>
  </si>
  <si>
    <t xml:space="preserve"> 611/16</t>
  </si>
  <si>
    <t xml:space="preserve"> 611/17</t>
  </si>
  <si>
    <t xml:space="preserve"> 611/18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</si>
  <si>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</si>
  <si>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</si>
  <si>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</si>
  <si>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</si>
  <si>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</si>
  <si>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</si>
  <si>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</si>
  <si>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</si>
  <si>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</si>
  <si>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</si>
  <si>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 xml:space="preserve"> 611/19</t>
  </si>
  <si>
    <t xml:space="preserve"> 611/20</t>
  </si>
  <si>
    <t xml:space="preserve"> 611/21</t>
  </si>
  <si>
    <t>784/A 1</t>
  </si>
  <si>
    <t xml:space="preserve"> 784412304</t>
  </si>
  <si>
    <t>Penetrácia stien pred maľbou</t>
  </si>
  <si>
    <t>Montáž celotieniacich interiérových žaluzií</t>
  </si>
  <si>
    <t>D - Siete na hmyz</t>
  </si>
  <si>
    <t>D - Celotieniaca interiérová žalúzia</t>
  </si>
  <si>
    <t>Odberateľ: Mesto Košice, Trieda SNP 48/A, 040 11 Košice</t>
  </si>
  <si>
    <t>Stavba MŠ Muškátova 7, Košice - výmena okien a dverí</t>
  </si>
  <si>
    <t>Objekt SO 01 -Vlastný objekt</t>
  </si>
  <si>
    <t xml:space="preserve">Časť: </t>
  </si>
  <si>
    <t>Odberateľ: Mesto Košice, Muškátova 7, 040 11 Košice</t>
  </si>
  <si>
    <t>Objekt SO 01-Vlastný objekt</t>
  </si>
  <si>
    <t>SO 01 - Vlastný objekt</t>
  </si>
  <si>
    <t xml:space="preserve"> 765/1</t>
  </si>
  <si>
    <t xml:space="preserve"> 765/2</t>
  </si>
  <si>
    <t>Demontáž starých dverí</t>
  </si>
  <si>
    <t>Odvoz starých dverí</t>
  </si>
  <si>
    <t xml:space="preserve">D - Vonkajší parapet 210 mm biely </t>
  </si>
  <si>
    <t>D - Plastová presklenná stena s dverami 5550x2450 mm,zasklenie izol.trojsklom - ozn. 10e</t>
  </si>
  <si>
    <t>D - Plastová presklenná stena 4400x1500 mm,zasklenie izol.trojsklom - ozn. 11e</t>
  </si>
  <si>
    <t>D - Plastová presklenná stena 5400x1600 mm,zasklenie izol.trojsklom - ozn. 13e</t>
  </si>
  <si>
    <t>D - Plastová presklenná stena 5600x1600 mm,zasklenie izol.trojsklom - ozn. 14e</t>
  </si>
  <si>
    <t>D - Plastová presklenná stena 2450x1600 mm,zasklenie izol.trojsklom - ozn. 15e</t>
  </si>
  <si>
    <t>D - Plastové dvere interiérové jednokrídlové s nadsvetlíkom 1000x3000 mm, zasklenie izol.dvojsklom - ozn. 4i</t>
  </si>
  <si>
    <t>D - Plastové dvere interiérové jednokrídlové s nadsvetlíkom 1000x3000 mm, zasklenie izol.dvojsklom - ozn. 2i</t>
  </si>
  <si>
    <t>D - Plastové dvere interiérové dvojkrídlové s nadsvetlíkom 1500x3000 mm, zasklenie izol.dvojsklom - ozn. 3i</t>
  </si>
  <si>
    <t>D - Plastové dvere interiérové dvojkrídlové s nadsvetlíkom 1500x3000 mm, zasklenie izol.dvojsklom - ozn. 5i</t>
  </si>
  <si>
    <t>D - Plastové dvere balkónové dvojkrídlové s nadsvetlíkom 1500x2800 mm, zasklenie izol.trojsklom - ozn. 3e</t>
  </si>
  <si>
    <t>D - Plastové dvere jednokrídlové s nadsvetlíkom 1200x2800 mm, zasklenie izol.trojsklom - ozn. 5e</t>
  </si>
  <si>
    <t>D - Plastové dvere dvojkrídlové s nadsvetlíkom 1500x2800 mm, zasklenie izol.trojsklom - ozn. 4e</t>
  </si>
  <si>
    <t>D - Plastové dvere jednokrídlové 1200x2200 mm, výplň PVC 40 mm - ozn. 6e</t>
  </si>
  <si>
    <t>D - Plastové dvere jednokrídlové s nadsvetlíkom 1200x2800 mm, zasklenie izol.trojsklom - ozn. 7e</t>
  </si>
  <si>
    <t>D - Plastové dvere jednokrídlové s nadsvetlíkom 1000x2800 mm, zasklenie izol.trojsklom - ozn. 8e</t>
  </si>
  <si>
    <t>D - Plastové dvere jednokrídlové s nadsvetlíkom 1000x2800 mm, zasklenie izol.trojsklom - ozn. 9e</t>
  </si>
  <si>
    <t>D - Plastové dvere jednokrídlové s nadsvetlíkom 1000x2800 mm, zasklenie izol.trojsklom - ozn. 16e</t>
  </si>
  <si>
    <t xml:space="preserve"> 611/22</t>
  </si>
  <si>
    <t xml:space="preserve"> 611/23</t>
  </si>
  <si>
    <t>D - Plastové okno 1500x2100mm, zasklenie izol.dvojsklom - ozn. 1i</t>
  </si>
  <si>
    <t xml:space="preserve"> 611/24</t>
  </si>
  <si>
    <t xml:space="preserve"> 611/25</t>
  </si>
  <si>
    <t xml:space="preserve"> 611/26</t>
  </si>
  <si>
    <t>D - Plastové okno 1200x1800 mm, zasklenie izol.trojsklom - ozn. 1e (presklenie ornament)</t>
  </si>
  <si>
    <t>D - Plastové okno 1200x1800 mm, zasklenie izol.trojsklom - ozn. 1e (presklenie číre sklo)</t>
  </si>
  <si>
    <t xml:space="preserve"> 611/27</t>
  </si>
  <si>
    <t>D - Vnútorný parapet biely š. 150 mm</t>
  </si>
  <si>
    <t>D - Vnútorný parapet biely š. 200mm</t>
  </si>
  <si>
    <t xml:space="preserve">Vnútorné vysprávky </t>
  </si>
  <si>
    <t xml:space="preserve"> 784452276</t>
  </si>
  <si>
    <t>Maľby z maliar. zmesí tekutých Primalex jednofar. dvojnás. výš. do 3,80 m-sadrokarton</t>
  </si>
  <si>
    <t xml:space="preserve"> 971033641</t>
  </si>
  <si>
    <t>Vybúranie nosnej steny z tehál hr.do 200 mm,  -1,87500t</t>
  </si>
  <si>
    <t xml:space="preserve"> 979081409</t>
  </si>
  <si>
    <t>Lešenie ľahké pracovné pomocné, s výškou lešeňovej podlahy do 1,20 m</t>
  </si>
  <si>
    <t xml:space="preserve"> 612425931</t>
  </si>
  <si>
    <t>Omietka vápenná vnútorného ostenia okenného alebo dverného štuková</t>
  </si>
  <si>
    <t>Presun hmôt pre opravy a údržbu doterajších objektov výšky do 25 m</t>
  </si>
  <si>
    <t xml:space="preserve"> 611/28</t>
  </si>
  <si>
    <t xml:space="preserve"> 611/29</t>
  </si>
  <si>
    <t xml:space="preserve"> 611/30</t>
  </si>
  <si>
    <t xml:space="preserve"> 611/31</t>
  </si>
  <si>
    <t xml:space="preserve"> 611/32</t>
  </si>
  <si>
    <t xml:space="preserve"> 611/33</t>
  </si>
  <si>
    <t>Montáž plastových výrobkov ISO páskami</t>
  </si>
  <si>
    <t>Dátum: 18.03.2021</t>
  </si>
  <si>
    <t>D - Plastové okno 900x900 mm, zasklenie izol.trojsklom - ozn. 2e</t>
  </si>
  <si>
    <t>D - Plastové okno pevné 1800x1600 mm, zasklenie izol.trojsklom - ozn. 12e</t>
  </si>
  <si>
    <t xml:space="preserve">D - Vonkajší parapet 200 mm biely </t>
  </si>
  <si>
    <t xml:space="preserve">D - Vonkajší parapet 270 mm biely </t>
  </si>
  <si>
    <t>D - Vnútorný parapet biely š. 100 mm</t>
  </si>
  <si>
    <t>D - PVC príslušenstvo - APU lišty</t>
  </si>
  <si>
    <t xml:space="preserve"> 611/34</t>
  </si>
  <si>
    <t xml:space="preserve"> 611/35</t>
  </si>
  <si>
    <t xml:space="preserve"> 611/36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</si>
</sst>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"/>
    <numFmt numFmtId="173" formatCode="###\ ###\ ##0.0000"/>
    <numFmt numFmtId="174" formatCode="###\ ###\ ##0.000"/>
    <numFmt numFmtId="175" formatCode="0.0000"/>
    <numFmt numFmtId="176" formatCode="#,##0.000"/>
    <numFmt numFmtId="177" formatCode="0.000"/>
    <numFmt numFmtId="178" formatCode="[$-41B]General"/>
  </numFmts>
  <fonts count="47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178" fontId="1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2" fontId="4" fillId="0" borderId="31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43" xfId="0" applyNumberFormat="1" applyFont="1" applyBorder="1" applyAlignment="1">
      <alignment/>
    </xf>
    <xf numFmtId="172" fontId="3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2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2" fontId="1" fillId="0" borderId="52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2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2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2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" fillId="0" borderId="65" xfId="0" applyNumberFormat="1" applyFont="1" applyBorder="1" applyAlignment="1">
      <alignment/>
    </xf>
    <xf numFmtId="173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2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4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172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AC16" sqref="AC16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127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128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129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44273</v>
      </c>
    </row>
    <row r="6" spans="1:10" ht="18" customHeight="1" thickTop="1">
      <c r="A6" s="13"/>
      <c r="B6" s="30" t="s">
        <v>126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01.3'!B14</f>
        <v>0</v>
      </c>
      <c r="E16" s="57">
        <f>'Rekap SO 01.3'!C14</f>
        <v>0</v>
      </c>
      <c r="F16" s="58">
        <f>'Rekap SO 01.3'!D14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01.3'!B19</f>
        <v>0</v>
      </c>
      <c r="E17" s="43">
        <f>'Rekap SO 01.3'!C19</f>
        <v>0</v>
      </c>
      <c r="F17" s="45">
        <f>'Rekap SO 01.3'!D19</f>
        <v>0</v>
      </c>
      <c r="G17" s="36">
        <v>7</v>
      </c>
      <c r="H17" s="38" t="s">
        <v>20</v>
      </c>
      <c r="I17" s="77"/>
      <c r="J17" s="76">
        <f>'SO 01.3'!Z85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01.3'!K14:'SO 01.3'!K84)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01.3'!K14:'SO 01.3'!K84)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126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183</v>
      </c>
      <c r="E3" s="3"/>
      <c r="F3" s="3"/>
    </row>
    <row r="4" spans="1:6" ht="12.75">
      <c r="A4" s="5" t="s">
        <v>127</v>
      </c>
      <c r="B4" s="3"/>
      <c r="C4" s="3"/>
      <c r="D4" s="3"/>
      <c r="E4" s="3"/>
      <c r="F4" s="3"/>
    </row>
    <row r="5" spans="1:6" ht="12.75">
      <c r="A5" s="5" t="s">
        <v>128</v>
      </c>
      <c r="B5" s="3"/>
      <c r="C5" s="3"/>
      <c r="D5" s="3"/>
      <c r="E5" s="3"/>
      <c r="F5" s="3"/>
    </row>
    <row r="6" spans="1:6" ht="12.75">
      <c r="A6" s="5" t="s">
        <v>129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01.3'!G18</f>
        <v>0</v>
      </c>
      <c r="C11" s="98">
        <f>'SO 01.3'!M18</f>
        <v>0</v>
      </c>
      <c r="D11" s="98">
        <f>'SO 01.3'!I18</f>
        <v>0</v>
      </c>
      <c r="E11" s="99">
        <f>'SO 01.3'!P18</f>
        <v>16.87</v>
      </c>
      <c r="F11" s="99">
        <f>'SO 01.3'!S18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01.3'!G27</f>
        <v>0</v>
      </c>
      <c r="C12" s="98">
        <f>'SO 01.3'!M27</f>
        <v>0</v>
      </c>
      <c r="D12" s="98">
        <f>'SO 01.3'!I27</f>
        <v>0</v>
      </c>
      <c r="E12" s="99">
        <f>'SO 01.3'!P19</f>
        <v>0</v>
      </c>
      <c r="F12" s="99">
        <f>'SO 01.3'!S19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01.3'!L31</f>
        <v>0</v>
      </c>
      <c r="C13" s="98">
        <f>'SO 01.3'!M31</f>
        <v>0</v>
      </c>
      <c r="D13" s="98">
        <f>'SO 01.3'!I31</f>
        <v>0</v>
      </c>
      <c r="E13" s="99">
        <f>'SO 01.3'!P31</f>
        <v>0</v>
      </c>
      <c r="F13" s="99">
        <f>'SO 01.3'!S31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01.3'!I33</f>
        <v>0</v>
      </c>
      <c r="C14" s="100">
        <f>'SO 01.3'!M33</f>
        <v>0</v>
      </c>
      <c r="D14" s="100">
        <f>'SO 01.3'!I33</f>
        <v>0</v>
      </c>
      <c r="E14" s="101">
        <f>'SO 01.3'!P33</f>
        <v>16.88</v>
      </c>
      <c r="F14" s="101">
        <f>'SO 01.3'!S33</f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89</v>
      </c>
      <c r="B17" s="98">
        <f>'SO 01.3'!L77</f>
        <v>0</v>
      </c>
      <c r="C17" s="98">
        <f>'SO 01.3'!M77</f>
        <v>0</v>
      </c>
      <c r="D17" s="98">
        <f>'SO 01.3'!I77</f>
        <v>0</v>
      </c>
      <c r="E17" s="99">
        <f>'SO 01.3'!P77</f>
        <v>0</v>
      </c>
      <c r="F17" s="99">
        <f>'SO 01.3'!S77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111</v>
      </c>
      <c r="B18" s="98">
        <f>'SO 01.3'!L82</f>
        <v>0</v>
      </c>
      <c r="C18" s="98">
        <f>'SO 01.3'!M82</f>
        <v>0</v>
      </c>
      <c r="D18" s="98">
        <f>'SO 01.3'!I82</f>
        <v>0</v>
      </c>
      <c r="E18" s="99">
        <f>'SO 01.3'!P82</f>
        <v>0.11</v>
      </c>
      <c r="F18" s="99">
        <f>'SO 01.3'!S82</f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01.3'!L84</f>
        <v>0</v>
      </c>
      <c r="C19" s="100">
        <f>'SO 01.3'!M84</f>
        <v>0</v>
      </c>
      <c r="D19" s="100">
        <f>'SO 01.3'!I84</f>
        <v>0</v>
      </c>
      <c r="E19" s="101">
        <f>'SO 01.3'!P84</f>
        <v>0.11</v>
      </c>
      <c r="F19" s="101">
        <f>'SO 01.3'!S84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01.3'!L85</f>
        <v>0</v>
      </c>
      <c r="C21" s="100">
        <f>'SO 01.3'!M85</f>
        <v>0</v>
      </c>
      <c r="D21" s="100">
        <f>'SO 01.3'!I85</f>
        <v>0</v>
      </c>
      <c r="E21" s="101">
        <f>'SO 01.3'!P85</f>
        <v>16.99</v>
      </c>
      <c r="F21" s="101">
        <f>'SO 01.3'!S85</f>
        <v>0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pane ySplit="13" topLeftCell="A59" activePane="bottomLeft" state="frozen"/>
      <selection pane="topLeft" activeCell="A1" sqref="A1"/>
      <selection pane="bottomLeft" activeCell="H81" sqref="H81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130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183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69</v>
      </c>
      <c r="C16" s="116" t="s">
        <v>70</v>
      </c>
      <c r="D16" s="112" t="s">
        <v>71</v>
      </c>
      <c r="E16" s="112" t="s">
        <v>68</v>
      </c>
      <c r="F16" s="113">
        <v>407.8</v>
      </c>
      <c r="G16" s="114">
        <v>0</v>
      </c>
      <c r="H16" s="114"/>
      <c r="I16" s="114">
        <f>ROUND(F16*(G16+H16),2)</f>
        <v>0</v>
      </c>
      <c r="J16" s="112">
        <f>ROUND(F16*(N16),2)</f>
        <v>1410.99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0.2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84</v>
      </c>
      <c r="C17" s="116" t="s">
        <v>173</v>
      </c>
      <c r="D17" s="112" t="s">
        <v>174</v>
      </c>
      <c r="E17" s="112" t="s">
        <v>64</v>
      </c>
      <c r="F17" s="113">
        <v>290.6</v>
      </c>
      <c r="G17" s="114">
        <v>0</v>
      </c>
      <c r="H17" s="114"/>
      <c r="I17" s="114">
        <f>ROUND(F17*(G17+H17),2)</f>
        <v>0</v>
      </c>
      <c r="J17" s="112">
        <f>ROUND(F17*(N17),2)</f>
        <v>3693.53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16.666</v>
      </c>
      <c r="Q17" s="117"/>
      <c r="R17" s="117">
        <v>0.05735</v>
      </c>
      <c r="S17" s="111">
        <f>ROUND(F17*(X17),3)</f>
        <v>0</v>
      </c>
    </row>
    <row r="18" spans="1:26" ht="12.75">
      <c r="A18" s="97"/>
      <c r="B18" s="97"/>
      <c r="C18" s="97"/>
      <c r="D18" s="97" t="s">
        <v>49</v>
      </c>
      <c r="E18" s="97"/>
      <c r="F18" s="111"/>
      <c r="G18" s="100">
        <f>ROUND((SUM(L15:L17))/1,2)</f>
        <v>0</v>
      </c>
      <c r="H18" s="100">
        <f>ROUND((SUM(M15:M16))/1,2)</f>
        <v>0</v>
      </c>
      <c r="I18" s="100">
        <f>ROUND((SUM(I15:I17))/1,2)</f>
        <v>0</v>
      </c>
      <c r="J18" s="97"/>
      <c r="K18" s="97"/>
      <c r="L18" s="97">
        <f>ROUND((SUM(L15:L16))/1,2)</f>
        <v>0</v>
      </c>
      <c r="M18" s="97">
        <f>ROUND((SUM(M15:M16))/1,2)</f>
        <v>0</v>
      </c>
      <c r="N18" s="97"/>
      <c r="O18" s="97"/>
      <c r="P18" s="118">
        <f>ROUND((SUM(P15:P17))/1,2)</f>
        <v>16.87</v>
      </c>
      <c r="Q18" s="94"/>
      <c r="R18" s="94"/>
      <c r="S18" s="118">
        <f>ROUND((SUM(S15:S16))/1,2)</f>
        <v>0</v>
      </c>
      <c r="T18" s="94"/>
      <c r="U18" s="94"/>
      <c r="V18" s="94"/>
      <c r="W18" s="94"/>
      <c r="X18" s="94"/>
      <c r="Y18" s="94"/>
      <c r="Z18" s="94"/>
    </row>
    <row r="19" spans="1:26" ht="12.75">
      <c r="A19" s="97"/>
      <c r="B19" s="97"/>
      <c r="C19" s="97"/>
      <c r="D19" s="97"/>
      <c r="E19" s="97"/>
      <c r="F19" s="111"/>
      <c r="G19" s="100"/>
      <c r="H19" s="100"/>
      <c r="I19" s="100"/>
      <c r="J19" s="97"/>
      <c r="K19" s="97"/>
      <c r="L19" s="97"/>
      <c r="M19" s="97"/>
      <c r="N19" s="97"/>
      <c r="O19" s="97"/>
      <c r="P19" s="118"/>
      <c r="Q19" s="94"/>
      <c r="R19" s="94"/>
      <c r="S19" s="118"/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 t="s">
        <v>50</v>
      </c>
      <c r="E20" s="97"/>
      <c r="F20" s="111"/>
      <c r="G20" s="98"/>
      <c r="H20" s="98"/>
      <c r="I20" s="98"/>
      <c r="J20" s="97"/>
      <c r="K20" s="97"/>
      <c r="L20" s="97"/>
      <c r="M20" s="97"/>
      <c r="N20" s="97"/>
      <c r="O20" s="97"/>
      <c r="P20" s="97"/>
      <c r="Q20" s="94"/>
      <c r="R20" s="94"/>
      <c r="S20" s="97"/>
      <c r="T20" s="94"/>
      <c r="U20" s="94"/>
      <c r="V20" s="94"/>
      <c r="W20" s="94"/>
      <c r="X20" s="94"/>
      <c r="Y20" s="94"/>
      <c r="Z20" s="94"/>
    </row>
    <row r="21" spans="1:26" ht="22.5">
      <c r="A21" s="115">
        <v>3</v>
      </c>
      <c r="B21" s="112" t="s">
        <v>72</v>
      </c>
      <c r="C21" s="116" t="s">
        <v>73</v>
      </c>
      <c r="D21" s="112" t="s">
        <v>172</v>
      </c>
      <c r="E21" s="112" t="s">
        <v>64</v>
      </c>
      <c r="F21" s="113">
        <v>4.2</v>
      </c>
      <c r="G21" s="114">
        <v>0</v>
      </c>
      <c r="H21" s="114"/>
      <c r="I21" s="114">
        <f aca="true" t="shared" si="0" ref="I21:I26">ROUND(F21*(G21+H21),2)</f>
        <v>0</v>
      </c>
      <c r="J21" s="112">
        <f aca="true" t="shared" si="1" ref="J21:J26">ROUND(F21*(N21),2)</f>
        <v>9.7</v>
      </c>
      <c r="K21" s="1">
        <f aca="true" t="shared" si="2" ref="K21:K26">ROUND(F21*(O21),2)</f>
        <v>0</v>
      </c>
      <c r="L21" s="1">
        <f aca="true" t="shared" si="3" ref="L21:L26">ROUND(F21*(G21+H21),2)</f>
        <v>0</v>
      </c>
      <c r="M21" s="1"/>
      <c r="N21" s="1">
        <v>2.31</v>
      </c>
      <c r="O21" s="1"/>
      <c r="P21" s="111">
        <f aca="true" t="shared" si="4" ref="P21:P26">ROUND(F21*(R21),3)</f>
        <v>0.006</v>
      </c>
      <c r="Q21" s="117"/>
      <c r="R21" s="117">
        <v>0.00153</v>
      </c>
      <c r="S21" s="111">
        <f aca="true" t="shared" si="5" ref="S21:S26">ROUND(F21*(X21),3)</f>
        <v>0</v>
      </c>
      <c r="T21" s="94"/>
      <c r="U21" s="94"/>
      <c r="V21" s="94"/>
      <c r="W21" s="94"/>
      <c r="X21" s="94"/>
      <c r="Y21" s="94"/>
      <c r="Z21" s="94"/>
    </row>
    <row r="22" spans="1:26" ht="12.75">
      <c r="A22" s="115">
        <v>4</v>
      </c>
      <c r="B22" s="112" t="s">
        <v>74</v>
      </c>
      <c r="C22" s="116" t="s">
        <v>169</v>
      </c>
      <c r="D22" s="112" t="s">
        <v>170</v>
      </c>
      <c r="E22" s="112" t="s">
        <v>63</v>
      </c>
      <c r="F22" s="113">
        <v>0.6</v>
      </c>
      <c r="G22" s="114">
        <v>0</v>
      </c>
      <c r="H22" s="114"/>
      <c r="I22" s="114">
        <f t="shared" si="0"/>
        <v>0</v>
      </c>
      <c r="J22" s="112">
        <f t="shared" si="1"/>
        <v>21.98</v>
      </c>
      <c r="K22" s="1">
        <f t="shared" si="2"/>
        <v>0</v>
      </c>
      <c r="L22" s="1">
        <f t="shared" si="3"/>
        <v>0</v>
      </c>
      <c r="M22" s="1"/>
      <c r="N22" s="1">
        <v>36.64</v>
      </c>
      <c r="O22" s="1"/>
      <c r="P22" s="111">
        <f t="shared" si="4"/>
        <v>0.001</v>
      </c>
      <c r="Q22" s="117"/>
      <c r="R22" s="117">
        <v>0.00187</v>
      </c>
      <c r="S22" s="111">
        <f t="shared" si="5"/>
        <v>0</v>
      </c>
      <c r="T22" s="94"/>
      <c r="U22" s="94"/>
      <c r="V22" s="94"/>
      <c r="W22" s="94"/>
      <c r="X22" s="94"/>
      <c r="Y22" s="94"/>
      <c r="Z22" s="94"/>
    </row>
    <row r="23" spans="1:26" ht="12.75">
      <c r="A23" s="115">
        <v>5</v>
      </c>
      <c r="B23" s="112" t="s">
        <v>74</v>
      </c>
      <c r="C23" s="116" t="s">
        <v>75</v>
      </c>
      <c r="D23" s="112" t="s">
        <v>76</v>
      </c>
      <c r="E23" s="112" t="s">
        <v>77</v>
      </c>
      <c r="F23" s="113">
        <v>0.7</v>
      </c>
      <c r="G23" s="114">
        <v>0</v>
      </c>
      <c r="H23" s="114"/>
      <c r="I23" s="114">
        <f t="shared" si="0"/>
        <v>0</v>
      </c>
      <c r="J23" s="112">
        <f t="shared" si="1"/>
        <v>8.46</v>
      </c>
      <c r="K23" s="1">
        <f t="shared" si="2"/>
        <v>0</v>
      </c>
      <c r="L23" s="1">
        <f t="shared" si="3"/>
        <v>0</v>
      </c>
      <c r="M23" s="1"/>
      <c r="N23" s="1">
        <v>12.09</v>
      </c>
      <c r="O23" s="1"/>
      <c r="P23" s="111">
        <f t="shared" si="4"/>
        <v>0</v>
      </c>
      <c r="Q23" s="117"/>
      <c r="R23" s="117">
        <v>0</v>
      </c>
      <c r="S23" s="111">
        <f t="shared" si="5"/>
        <v>0</v>
      </c>
      <c r="T23" s="94"/>
      <c r="U23" s="94"/>
      <c r="V23" s="94"/>
      <c r="W23" s="94"/>
      <c r="X23" s="94"/>
      <c r="Y23" s="94"/>
      <c r="Z23" s="94"/>
    </row>
    <row r="24" spans="1:26" ht="12.75">
      <c r="A24" s="115">
        <v>6</v>
      </c>
      <c r="B24" s="112" t="s">
        <v>74</v>
      </c>
      <c r="C24" s="116" t="s">
        <v>171</v>
      </c>
      <c r="D24" s="112" t="s">
        <v>78</v>
      </c>
      <c r="E24" s="112" t="s">
        <v>77</v>
      </c>
      <c r="F24" s="113">
        <v>0.7</v>
      </c>
      <c r="G24" s="114">
        <v>0</v>
      </c>
      <c r="H24" s="114"/>
      <c r="I24" s="114">
        <f t="shared" si="0"/>
        <v>0</v>
      </c>
      <c r="J24" s="112">
        <f t="shared" si="1"/>
        <v>17.96</v>
      </c>
      <c r="K24" s="1">
        <f t="shared" si="2"/>
        <v>0</v>
      </c>
      <c r="L24" s="1">
        <f t="shared" si="3"/>
        <v>0</v>
      </c>
      <c r="M24" s="1"/>
      <c r="N24" s="1">
        <v>25.65</v>
      </c>
      <c r="O24" s="1"/>
      <c r="P24" s="111">
        <f t="shared" si="4"/>
        <v>0</v>
      </c>
      <c r="Q24" s="117"/>
      <c r="R24" s="117">
        <v>0</v>
      </c>
      <c r="S24" s="111">
        <f t="shared" si="5"/>
        <v>0</v>
      </c>
      <c r="T24" s="94"/>
      <c r="U24" s="94"/>
      <c r="V24" s="94"/>
      <c r="W24" s="94"/>
      <c r="X24" s="94"/>
      <c r="Y24" s="94"/>
      <c r="Z24" s="94"/>
    </row>
    <row r="25" spans="1:26" ht="22.5">
      <c r="A25" s="115">
        <v>7</v>
      </c>
      <c r="B25" s="112" t="s">
        <v>74</v>
      </c>
      <c r="C25" s="116" t="s">
        <v>79</v>
      </c>
      <c r="D25" s="112" t="s">
        <v>80</v>
      </c>
      <c r="E25" s="112" t="s">
        <v>77</v>
      </c>
      <c r="F25" s="113">
        <v>0.7</v>
      </c>
      <c r="G25" s="114">
        <v>0</v>
      </c>
      <c r="H25" s="114"/>
      <c r="I25" s="114">
        <f t="shared" si="0"/>
        <v>0</v>
      </c>
      <c r="J25" s="112">
        <f t="shared" si="1"/>
        <v>5.42</v>
      </c>
      <c r="K25" s="1">
        <f t="shared" si="2"/>
        <v>0</v>
      </c>
      <c r="L25" s="1">
        <f t="shared" si="3"/>
        <v>0</v>
      </c>
      <c r="M25" s="1"/>
      <c r="N25" s="1">
        <v>7.74</v>
      </c>
      <c r="O25" s="1"/>
      <c r="P25" s="111">
        <f t="shared" si="4"/>
        <v>0</v>
      </c>
      <c r="Q25" s="117"/>
      <c r="R25" s="117">
        <v>0</v>
      </c>
      <c r="S25" s="111">
        <f t="shared" si="5"/>
        <v>0</v>
      </c>
      <c r="T25" s="94"/>
      <c r="U25" s="94"/>
      <c r="V25" s="94"/>
      <c r="W25" s="94"/>
      <c r="X25" s="94"/>
      <c r="Y25" s="94"/>
      <c r="Z25" s="94"/>
    </row>
    <row r="26" spans="1:26" ht="22.5">
      <c r="A26" s="115">
        <v>8</v>
      </c>
      <c r="B26" s="112" t="s">
        <v>81</v>
      </c>
      <c r="C26" s="116" t="s">
        <v>82</v>
      </c>
      <c r="D26" s="112" t="s">
        <v>83</v>
      </c>
      <c r="E26" s="112" t="s">
        <v>77</v>
      </c>
      <c r="F26" s="113">
        <v>0.7</v>
      </c>
      <c r="G26" s="114">
        <v>0</v>
      </c>
      <c r="H26" s="114"/>
      <c r="I26" s="114">
        <f t="shared" si="0"/>
        <v>0</v>
      </c>
      <c r="J26" s="112">
        <f t="shared" si="1"/>
        <v>2.44</v>
      </c>
      <c r="K26" s="1">
        <f t="shared" si="2"/>
        <v>0</v>
      </c>
      <c r="L26" s="1">
        <f t="shared" si="3"/>
        <v>0</v>
      </c>
      <c r="M26" s="1"/>
      <c r="N26" s="1">
        <v>3.49</v>
      </c>
      <c r="O26" s="1"/>
      <c r="P26" s="111">
        <f t="shared" si="4"/>
        <v>0</v>
      </c>
      <c r="Q26" s="117"/>
      <c r="R26" s="117">
        <v>0</v>
      </c>
      <c r="S26" s="111">
        <f t="shared" si="5"/>
        <v>0</v>
      </c>
      <c r="T26" s="94"/>
      <c r="U26" s="94"/>
      <c r="V26" s="94"/>
      <c r="W26" s="94"/>
      <c r="X26" s="94"/>
      <c r="Y26" s="94"/>
      <c r="Z26" s="94"/>
    </row>
    <row r="27" spans="1:26" ht="12.75" customHeight="1">
      <c r="A27" s="97"/>
      <c r="B27" s="97"/>
      <c r="C27" s="97"/>
      <c r="D27" s="97" t="s">
        <v>50</v>
      </c>
      <c r="E27" s="97"/>
      <c r="F27" s="111"/>
      <c r="G27" s="100">
        <f>I27</f>
        <v>0</v>
      </c>
      <c r="H27" s="100">
        <f>ROUND((SUM(M20:M26))/1,2)</f>
        <v>0</v>
      </c>
      <c r="I27" s="100">
        <f>ROUND((SUM(I20:I26))/1,2)</f>
        <v>0</v>
      </c>
      <c r="J27" s="97"/>
      <c r="K27" s="97"/>
      <c r="L27" s="97">
        <f>ROUND((SUM(L20:L26))/1,2)</f>
        <v>0</v>
      </c>
      <c r="M27" s="97">
        <f>ROUND((SUM(M20:M26))/1,2)</f>
        <v>0</v>
      </c>
      <c r="N27" s="97"/>
      <c r="O27" s="97"/>
      <c r="P27" s="118">
        <f>ROUND((SUM(P20:P26))/1,2)</f>
        <v>0.01</v>
      </c>
      <c r="Q27" s="94"/>
      <c r="R27" s="94"/>
      <c r="S27" s="118">
        <f>ROUND((SUM(S20:S26))/1,2)</f>
        <v>0</v>
      </c>
      <c r="X27">
        <v>0</v>
      </c>
      <c r="Z27">
        <v>0</v>
      </c>
    </row>
    <row r="28" spans="1:19" ht="12.75" customHeight="1">
      <c r="A28" s="97"/>
      <c r="B28" s="97"/>
      <c r="C28" s="97"/>
      <c r="D28" s="97"/>
      <c r="E28" s="97"/>
      <c r="F28" s="111"/>
      <c r="G28" s="100"/>
      <c r="H28" s="100"/>
      <c r="I28" s="100"/>
      <c r="J28" s="97"/>
      <c r="K28" s="97"/>
      <c r="L28" s="97"/>
      <c r="M28" s="97"/>
      <c r="N28" s="97"/>
      <c r="O28" s="97"/>
      <c r="P28" s="118"/>
      <c r="Q28" s="94"/>
      <c r="R28" s="94"/>
      <c r="S28" s="118"/>
    </row>
    <row r="29" spans="1:19" ht="12.75" customHeight="1">
      <c r="A29" s="97"/>
      <c r="B29" s="97"/>
      <c r="C29" s="97"/>
      <c r="D29" s="97" t="s">
        <v>51</v>
      </c>
      <c r="E29" s="97"/>
      <c r="F29" s="111"/>
      <c r="G29" s="98"/>
      <c r="H29" s="98"/>
      <c r="I29" s="98"/>
      <c r="J29" s="97"/>
      <c r="K29" s="97"/>
      <c r="L29" s="97"/>
      <c r="M29" s="97"/>
      <c r="N29" s="97"/>
      <c r="O29" s="97"/>
      <c r="P29" s="97"/>
      <c r="Q29" s="94"/>
      <c r="R29" s="94"/>
      <c r="S29" s="97"/>
    </row>
    <row r="30" spans="1:19" ht="24.75" customHeight="1">
      <c r="A30" s="115">
        <v>9</v>
      </c>
      <c r="B30" s="112" t="s">
        <v>84</v>
      </c>
      <c r="C30" s="116" t="s">
        <v>85</v>
      </c>
      <c r="D30" s="112" t="s">
        <v>175</v>
      </c>
      <c r="E30" s="112" t="s">
        <v>77</v>
      </c>
      <c r="F30" s="113">
        <v>2.85</v>
      </c>
      <c r="G30" s="114">
        <v>0</v>
      </c>
      <c r="H30" s="114"/>
      <c r="I30" s="114">
        <f>ROUND(F30*(G30+H30),2)</f>
        <v>0</v>
      </c>
      <c r="J30" s="112">
        <f>ROUND(F30*(N30),2)</f>
        <v>51.87</v>
      </c>
      <c r="K30" s="1">
        <f>ROUND(F30*(O30),2)</f>
        <v>0</v>
      </c>
      <c r="L30" s="1">
        <f>ROUND(F30*(G30+H30),2)</f>
        <v>0</v>
      </c>
      <c r="M30" s="1"/>
      <c r="N30" s="1">
        <v>18.2</v>
      </c>
      <c r="O30" s="1"/>
      <c r="P30" s="111">
        <f>ROUND(F30*(R30),3)</f>
        <v>0</v>
      </c>
      <c r="Q30" s="117"/>
      <c r="R30" s="117">
        <v>0</v>
      </c>
      <c r="S30" s="111">
        <f>ROUND(F30*(X30),3)</f>
        <v>0</v>
      </c>
    </row>
    <row r="31" spans="1:19" ht="12.75" customHeight="1">
      <c r="A31" s="97"/>
      <c r="B31" s="97"/>
      <c r="C31" s="97"/>
      <c r="D31" s="97" t="s">
        <v>51</v>
      </c>
      <c r="E31" s="97"/>
      <c r="F31" s="111"/>
      <c r="G31" s="100">
        <f>I31</f>
        <v>0</v>
      </c>
      <c r="H31" s="100">
        <f>ROUND((SUM(M29:M30))/1,2)</f>
        <v>0</v>
      </c>
      <c r="I31" s="100">
        <f>ROUND((SUM(I29:I30))/1,2)</f>
        <v>0</v>
      </c>
      <c r="J31" s="97"/>
      <c r="K31" s="97"/>
      <c r="L31" s="97">
        <f>ROUND((SUM(L29:L30))/1,2)</f>
        <v>0</v>
      </c>
      <c r="M31" s="97">
        <f>ROUND((SUM(M29:M30))/1,2)</f>
        <v>0</v>
      </c>
      <c r="N31" s="97"/>
      <c r="O31" s="97"/>
      <c r="P31" s="118">
        <f>ROUND((SUM(P29:P30))/1,2)</f>
        <v>0</v>
      </c>
      <c r="Q31" s="94"/>
      <c r="R31" s="94"/>
      <c r="S31" s="118">
        <f>ROUND((SUM(S29:S30))/1,2)</f>
        <v>0</v>
      </c>
    </row>
    <row r="32" spans="1:26" ht="12.75">
      <c r="A32" s="97"/>
      <c r="B32" s="97"/>
      <c r="C32" s="97"/>
      <c r="D32" s="97"/>
      <c r="E32" s="97"/>
      <c r="F32" s="111"/>
      <c r="G32" s="100"/>
      <c r="H32" s="100"/>
      <c r="I32" s="100"/>
      <c r="J32" s="97"/>
      <c r="K32" s="97"/>
      <c r="L32" s="97"/>
      <c r="M32" s="97"/>
      <c r="N32" s="97"/>
      <c r="O32" s="97"/>
      <c r="P32" s="118"/>
      <c r="Q32" s="94"/>
      <c r="R32" s="94"/>
      <c r="S32" s="118"/>
      <c r="T32" s="94"/>
      <c r="U32" s="94"/>
      <c r="V32" s="94"/>
      <c r="W32" s="94"/>
      <c r="X32" s="94"/>
      <c r="Y32" s="94"/>
      <c r="Z32" s="94"/>
    </row>
    <row r="33" spans="1:19" ht="12.75">
      <c r="A33" s="97"/>
      <c r="B33" s="97"/>
      <c r="C33" s="97"/>
      <c r="D33" s="2" t="s">
        <v>48</v>
      </c>
      <c r="E33" s="97"/>
      <c r="F33" s="111"/>
      <c r="G33" s="100">
        <f>I33</f>
        <v>0</v>
      </c>
      <c r="H33" s="100">
        <f>ROUND((SUM(M14:M32))/2,2)</f>
        <v>0</v>
      </c>
      <c r="I33" s="100">
        <f>ROUND((SUM(I14:I32))/2,2)</f>
        <v>0</v>
      </c>
      <c r="J33" s="98"/>
      <c r="K33" s="97"/>
      <c r="L33" s="98">
        <f>ROUND((SUM(L14:L32))/2,2)</f>
        <v>0</v>
      </c>
      <c r="M33" s="98">
        <f>ROUND((SUM(M14:M32))/2,2)</f>
        <v>0</v>
      </c>
      <c r="N33" s="97"/>
      <c r="O33" s="97"/>
      <c r="P33" s="118">
        <f>ROUND((SUM(P14:P32))/2,2)</f>
        <v>16.88</v>
      </c>
      <c r="S33" s="118">
        <f>ROUND((SUM(S14:S32))/2,2)</f>
        <v>0</v>
      </c>
    </row>
    <row r="34" spans="1:19" ht="12.75">
      <c r="A34" s="1"/>
      <c r="B34" s="1"/>
      <c r="C34" s="1"/>
      <c r="D34" s="1"/>
      <c r="E34" s="1"/>
      <c r="F34" s="104"/>
      <c r="G34" s="91"/>
      <c r="H34" s="91"/>
      <c r="I34" s="91"/>
      <c r="J34" s="1"/>
      <c r="K34" s="1"/>
      <c r="L34" s="1"/>
      <c r="M34" s="1"/>
      <c r="N34" s="1"/>
      <c r="O34" s="1"/>
      <c r="P34" s="1"/>
      <c r="S34" s="1"/>
    </row>
    <row r="35" spans="1:26" ht="12.75">
      <c r="A35" s="97"/>
      <c r="B35" s="97"/>
      <c r="C35" s="97"/>
      <c r="D35" s="2" t="s">
        <v>52</v>
      </c>
      <c r="E35" s="97"/>
      <c r="F35" s="111"/>
      <c r="G35" s="98"/>
      <c r="H35" s="98"/>
      <c r="I35" s="98"/>
      <c r="J35" s="97"/>
      <c r="K35" s="97"/>
      <c r="L35" s="97"/>
      <c r="M35" s="97"/>
      <c r="N35" s="97"/>
      <c r="O35" s="97"/>
      <c r="P35" s="97"/>
      <c r="Q35" s="94"/>
      <c r="R35" s="94"/>
      <c r="S35" s="97"/>
      <c r="T35" s="94"/>
      <c r="U35" s="94"/>
      <c r="V35" s="94"/>
      <c r="W35" s="94"/>
      <c r="X35" s="94"/>
      <c r="Y35" s="94"/>
      <c r="Z35" s="94"/>
    </row>
    <row r="36" spans="1:26" ht="12.75">
      <c r="A36" s="97"/>
      <c r="B36" s="97"/>
      <c r="C36" s="97"/>
      <c r="D36" s="97" t="s">
        <v>89</v>
      </c>
      <c r="E36" s="97"/>
      <c r="F36" s="111"/>
      <c r="G36" s="98"/>
      <c r="H36" s="98"/>
      <c r="I36" s="98"/>
      <c r="J36" s="97"/>
      <c r="K36" s="97"/>
      <c r="L36" s="97"/>
      <c r="M36" s="97"/>
      <c r="N36" s="97"/>
      <c r="O36" s="97"/>
      <c r="P36" s="97"/>
      <c r="Q36" s="94"/>
      <c r="R36" s="94"/>
      <c r="S36" s="97"/>
      <c r="T36" s="94"/>
      <c r="U36" s="94"/>
      <c r="V36" s="94"/>
      <c r="W36" s="94"/>
      <c r="X36" s="94"/>
      <c r="Y36" s="94"/>
      <c r="Z36" s="94"/>
    </row>
    <row r="37" spans="1:26" ht="24.75" customHeight="1">
      <c r="A37" s="115">
        <v>10</v>
      </c>
      <c r="B37" s="112" t="s">
        <v>90</v>
      </c>
      <c r="C37" s="116" t="s">
        <v>91</v>
      </c>
      <c r="D37" s="112" t="s">
        <v>92</v>
      </c>
      <c r="E37" s="112" t="s">
        <v>86</v>
      </c>
      <c r="F37" s="113">
        <v>102325.62</v>
      </c>
      <c r="G37" s="119">
        <v>0</v>
      </c>
      <c r="H37" s="119"/>
      <c r="I37" s="119">
        <f aca="true" t="shared" si="6" ref="I37:I51">ROUND(F37*(G37+H37),2)</f>
        <v>0</v>
      </c>
      <c r="J37" s="112">
        <f aca="true" t="shared" si="7" ref="J37:J51">ROUND(F37*(N37),2)</f>
        <v>562.79</v>
      </c>
      <c r="K37" s="1">
        <f aca="true" t="shared" si="8" ref="K37:K51">ROUND(F37*(O37),2)</f>
        <v>0</v>
      </c>
      <c r="L37" s="1">
        <f aca="true" t="shared" si="9" ref="L37:L45">ROUND(F37*(G37+H37),2)</f>
        <v>0</v>
      </c>
      <c r="M37" s="1"/>
      <c r="N37" s="1">
        <v>0.0055</v>
      </c>
      <c r="O37" s="1"/>
      <c r="P37" s="111">
        <f aca="true" t="shared" si="10" ref="P37:P51">ROUND(F37*(R37),3)</f>
        <v>0</v>
      </c>
      <c r="Q37" s="117"/>
      <c r="R37" s="117">
        <v>0</v>
      </c>
      <c r="S37" s="111">
        <f aca="true" t="shared" si="11" ref="S37:S51">ROUND(F37*(X37),3)</f>
        <v>0</v>
      </c>
      <c r="X37">
        <v>0</v>
      </c>
      <c r="Z37">
        <v>0</v>
      </c>
    </row>
    <row r="38" spans="1:26" ht="15" customHeight="1">
      <c r="A38" s="115">
        <v>11</v>
      </c>
      <c r="B38" s="112" t="s">
        <v>93</v>
      </c>
      <c r="C38" s="116" t="s">
        <v>133</v>
      </c>
      <c r="D38" s="112" t="s">
        <v>135</v>
      </c>
      <c r="E38" s="112" t="s">
        <v>68</v>
      </c>
      <c r="F38" s="113">
        <v>241</v>
      </c>
      <c r="G38" s="114">
        <v>0</v>
      </c>
      <c r="H38" s="114"/>
      <c r="I38" s="114">
        <f t="shared" si="6"/>
        <v>0</v>
      </c>
      <c r="J38" s="112">
        <f t="shared" si="7"/>
        <v>479.59</v>
      </c>
      <c r="K38" s="1">
        <f t="shared" si="8"/>
        <v>0</v>
      </c>
      <c r="L38" s="1">
        <f t="shared" si="9"/>
        <v>0</v>
      </c>
      <c r="M38" s="1"/>
      <c r="N38" s="1">
        <v>1.99</v>
      </c>
      <c r="O38" s="1"/>
      <c r="P38" s="111">
        <f t="shared" si="10"/>
        <v>0</v>
      </c>
      <c r="Q38" s="117"/>
      <c r="R38" s="117">
        <v>0</v>
      </c>
      <c r="S38" s="111">
        <f t="shared" si="11"/>
        <v>0</v>
      </c>
      <c r="X38">
        <v>0</v>
      </c>
      <c r="Z38">
        <v>0</v>
      </c>
    </row>
    <row r="39" spans="1:26" ht="15" customHeight="1">
      <c r="A39" s="115">
        <v>12</v>
      </c>
      <c r="B39" s="112" t="s">
        <v>93</v>
      </c>
      <c r="C39" s="116" t="s">
        <v>134</v>
      </c>
      <c r="D39" s="112" t="s">
        <v>136</v>
      </c>
      <c r="E39" s="112" t="s">
        <v>68</v>
      </c>
      <c r="F39" s="113">
        <v>241</v>
      </c>
      <c r="G39" s="114">
        <v>0</v>
      </c>
      <c r="H39" s="114"/>
      <c r="I39" s="114">
        <f t="shared" si="6"/>
        <v>0</v>
      </c>
      <c r="J39" s="112">
        <f t="shared" si="7"/>
        <v>400.06</v>
      </c>
      <c r="K39" s="1">
        <f t="shared" si="8"/>
        <v>0</v>
      </c>
      <c r="L39" s="1">
        <f t="shared" si="9"/>
        <v>0</v>
      </c>
      <c r="M39" s="1"/>
      <c r="N39" s="1">
        <v>1.66</v>
      </c>
      <c r="O39" s="1"/>
      <c r="P39" s="111">
        <f t="shared" si="10"/>
        <v>0</v>
      </c>
      <c r="Q39" s="117"/>
      <c r="R39" s="117">
        <v>0</v>
      </c>
      <c r="S39" s="111">
        <f t="shared" si="11"/>
        <v>0</v>
      </c>
      <c r="X39">
        <v>0</v>
      </c>
      <c r="Z39">
        <v>0</v>
      </c>
    </row>
    <row r="40" spans="1:19" ht="15" customHeight="1">
      <c r="A40" s="115">
        <v>13</v>
      </c>
      <c r="B40" s="112" t="s">
        <v>93</v>
      </c>
      <c r="C40" s="116" t="s">
        <v>94</v>
      </c>
      <c r="D40" s="112" t="s">
        <v>95</v>
      </c>
      <c r="E40" s="112" t="s">
        <v>68</v>
      </c>
      <c r="F40" s="113">
        <v>775</v>
      </c>
      <c r="G40" s="114">
        <v>0</v>
      </c>
      <c r="H40" s="114"/>
      <c r="I40" s="114">
        <f t="shared" si="6"/>
        <v>0</v>
      </c>
      <c r="J40" s="112">
        <f t="shared" si="7"/>
        <v>1542.25</v>
      </c>
      <c r="K40" s="1">
        <f t="shared" si="8"/>
        <v>0</v>
      </c>
      <c r="L40" s="1">
        <f>ROUND(F40*(G40+H40),2)</f>
        <v>0</v>
      </c>
      <c r="M40" s="1"/>
      <c r="N40" s="1">
        <v>1.99</v>
      </c>
      <c r="O40" s="1"/>
      <c r="P40" s="111">
        <f t="shared" si="10"/>
        <v>0</v>
      </c>
      <c r="Q40" s="117"/>
      <c r="R40" s="117">
        <v>0</v>
      </c>
      <c r="S40" s="111">
        <f t="shared" si="11"/>
        <v>0</v>
      </c>
    </row>
    <row r="41" spans="1:19" ht="15" customHeight="1">
      <c r="A41" s="115">
        <v>14</v>
      </c>
      <c r="B41" s="112" t="s">
        <v>93</v>
      </c>
      <c r="C41" s="116" t="s">
        <v>96</v>
      </c>
      <c r="D41" s="112" t="s">
        <v>97</v>
      </c>
      <c r="E41" s="112" t="s">
        <v>68</v>
      </c>
      <c r="F41" s="113">
        <v>775</v>
      </c>
      <c r="G41" s="114">
        <v>0</v>
      </c>
      <c r="H41" s="114"/>
      <c r="I41" s="114">
        <f t="shared" si="6"/>
        <v>0</v>
      </c>
      <c r="J41" s="112">
        <f t="shared" si="7"/>
        <v>1286.5</v>
      </c>
      <c r="K41" s="1">
        <f t="shared" si="8"/>
        <v>0</v>
      </c>
      <c r="L41" s="1">
        <f>ROUND(F41*(G41+H41),2)</f>
        <v>0</v>
      </c>
      <c r="M41" s="1"/>
      <c r="N41" s="1">
        <v>1.66</v>
      </c>
      <c r="O41" s="1"/>
      <c r="P41" s="111">
        <f t="shared" si="10"/>
        <v>0</v>
      </c>
      <c r="Q41" s="117"/>
      <c r="R41" s="117">
        <v>0</v>
      </c>
      <c r="S41" s="111">
        <f t="shared" si="11"/>
        <v>0</v>
      </c>
    </row>
    <row r="42" spans="1:26" ht="15" customHeight="1">
      <c r="A42" s="115">
        <v>15</v>
      </c>
      <c r="B42" s="112" t="s">
        <v>93</v>
      </c>
      <c r="C42" s="116" t="s">
        <v>98</v>
      </c>
      <c r="D42" s="112" t="s">
        <v>182</v>
      </c>
      <c r="E42" s="112" t="s">
        <v>68</v>
      </c>
      <c r="F42" s="113">
        <v>1016</v>
      </c>
      <c r="G42" s="114">
        <v>0</v>
      </c>
      <c r="H42" s="114"/>
      <c r="I42" s="114">
        <f t="shared" si="6"/>
        <v>0</v>
      </c>
      <c r="J42" s="112">
        <f t="shared" si="7"/>
        <v>5730.24</v>
      </c>
      <c r="K42" s="1">
        <f t="shared" si="8"/>
        <v>0</v>
      </c>
      <c r="L42" s="1">
        <f t="shared" si="9"/>
        <v>0</v>
      </c>
      <c r="M42" s="1"/>
      <c r="N42" s="1">
        <v>5.64</v>
      </c>
      <c r="O42" s="1"/>
      <c r="P42" s="111">
        <f t="shared" si="10"/>
        <v>0</v>
      </c>
      <c r="Q42" s="117"/>
      <c r="R42" s="117">
        <v>0</v>
      </c>
      <c r="S42" s="111">
        <f t="shared" si="11"/>
        <v>0</v>
      </c>
      <c r="X42">
        <v>0</v>
      </c>
      <c r="Z42">
        <v>0</v>
      </c>
    </row>
    <row r="43" spans="1:26" ht="15" customHeight="1">
      <c r="A43" s="115">
        <v>16</v>
      </c>
      <c r="B43" s="112" t="s">
        <v>93</v>
      </c>
      <c r="C43" s="116" t="s">
        <v>99</v>
      </c>
      <c r="D43" s="112" t="s">
        <v>166</v>
      </c>
      <c r="E43" s="112" t="s">
        <v>65</v>
      </c>
      <c r="F43" s="113">
        <v>1016</v>
      </c>
      <c r="G43" s="114">
        <v>0</v>
      </c>
      <c r="H43" s="114"/>
      <c r="I43" s="114">
        <f t="shared" si="6"/>
        <v>0</v>
      </c>
      <c r="J43" s="112">
        <f t="shared" si="7"/>
        <v>5953.76</v>
      </c>
      <c r="K43" s="1">
        <f t="shared" si="8"/>
        <v>0</v>
      </c>
      <c r="L43" s="1">
        <f t="shared" si="9"/>
        <v>0</v>
      </c>
      <c r="M43" s="1"/>
      <c r="N43" s="1">
        <v>5.86</v>
      </c>
      <c r="O43" s="1"/>
      <c r="P43" s="111">
        <f t="shared" si="10"/>
        <v>0</v>
      </c>
      <c r="Q43" s="117"/>
      <c r="R43" s="117">
        <v>0</v>
      </c>
      <c r="S43" s="111">
        <f t="shared" si="11"/>
        <v>0</v>
      </c>
      <c r="X43">
        <v>0</v>
      </c>
      <c r="Z43">
        <v>0</v>
      </c>
    </row>
    <row r="44" spans="1:26" ht="15" customHeight="1">
      <c r="A44" s="115">
        <v>17</v>
      </c>
      <c r="B44" s="112" t="s">
        <v>93</v>
      </c>
      <c r="C44" s="116" t="s">
        <v>100</v>
      </c>
      <c r="D44" s="112" t="s">
        <v>101</v>
      </c>
      <c r="E44" s="112" t="s">
        <v>66</v>
      </c>
      <c r="F44" s="113">
        <v>11</v>
      </c>
      <c r="G44" s="114">
        <v>0</v>
      </c>
      <c r="H44" s="114"/>
      <c r="I44" s="114">
        <f t="shared" si="6"/>
        <v>0</v>
      </c>
      <c r="J44" s="112">
        <f t="shared" si="7"/>
        <v>31.9</v>
      </c>
      <c r="K44" s="1">
        <f t="shared" si="8"/>
        <v>0</v>
      </c>
      <c r="L44" s="1">
        <f t="shared" si="9"/>
        <v>0</v>
      </c>
      <c r="M44" s="1"/>
      <c r="N44" s="1">
        <v>2.9</v>
      </c>
      <c r="O44" s="1"/>
      <c r="P44" s="111">
        <f t="shared" si="10"/>
        <v>0</v>
      </c>
      <c r="Q44" s="117"/>
      <c r="R44" s="117">
        <v>0</v>
      </c>
      <c r="S44" s="111">
        <f t="shared" si="11"/>
        <v>0</v>
      </c>
      <c r="X44">
        <v>0</v>
      </c>
      <c r="Z44">
        <v>0</v>
      </c>
    </row>
    <row r="45" spans="1:26" ht="15" customHeight="1">
      <c r="A45" s="115">
        <v>18</v>
      </c>
      <c r="B45" s="112" t="s">
        <v>93</v>
      </c>
      <c r="C45" s="116" t="s">
        <v>112</v>
      </c>
      <c r="D45" s="112" t="s">
        <v>123</v>
      </c>
      <c r="E45" s="112" t="s">
        <v>66</v>
      </c>
      <c r="F45" s="113">
        <v>37</v>
      </c>
      <c r="G45" s="114">
        <v>0</v>
      </c>
      <c r="H45" s="114"/>
      <c r="I45" s="114">
        <f t="shared" si="6"/>
        <v>0</v>
      </c>
      <c r="J45" s="112">
        <f t="shared" si="7"/>
        <v>107.3</v>
      </c>
      <c r="K45" s="1">
        <f t="shared" si="8"/>
        <v>0</v>
      </c>
      <c r="L45" s="1">
        <f t="shared" si="9"/>
        <v>0</v>
      </c>
      <c r="M45" s="1"/>
      <c r="N45" s="1">
        <v>2.9</v>
      </c>
      <c r="O45" s="1"/>
      <c r="P45" s="111">
        <f t="shared" si="10"/>
        <v>0</v>
      </c>
      <c r="Q45" s="117"/>
      <c r="R45" s="117">
        <v>0</v>
      </c>
      <c r="S45" s="111">
        <f t="shared" si="11"/>
        <v>0</v>
      </c>
      <c r="X45">
        <v>0</v>
      </c>
      <c r="Z45">
        <v>0</v>
      </c>
    </row>
    <row r="46" spans="1:26" ht="24.75" customHeight="1">
      <c r="A46" s="115">
        <v>19</v>
      </c>
      <c r="B46" s="112" t="s">
        <v>87</v>
      </c>
      <c r="C46" s="116" t="s">
        <v>102</v>
      </c>
      <c r="D46" s="112" t="s">
        <v>138</v>
      </c>
      <c r="E46" s="112" t="s">
        <v>88</v>
      </c>
      <c r="F46" s="113">
        <v>1</v>
      </c>
      <c r="G46" s="114"/>
      <c r="H46" s="114">
        <v>0</v>
      </c>
      <c r="I46" s="114">
        <f t="shared" si="6"/>
        <v>0</v>
      </c>
      <c r="J46" s="112">
        <f t="shared" si="7"/>
        <v>1220.65</v>
      </c>
      <c r="K46" s="1">
        <f t="shared" si="8"/>
        <v>0</v>
      </c>
      <c r="L46" s="1"/>
      <c r="M46" s="1">
        <f aca="true" t="shared" si="12" ref="M46:M51">ROUND(F46*(G46+H46),2)</f>
        <v>0</v>
      </c>
      <c r="N46" s="1">
        <v>1220.65</v>
      </c>
      <c r="O46" s="1"/>
      <c r="P46" s="111">
        <f t="shared" si="10"/>
        <v>0</v>
      </c>
      <c r="Q46" s="117"/>
      <c r="R46" s="117">
        <v>0</v>
      </c>
      <c r="S46" s="111">
        <f t="shared" si="11"/>
        <v>0</v>
      </c>
      <c r="X46">
        <v>0</v>
      </c>
      <c r="Z46">
        <v>0</v>
      </c>
    </row>
    <row r="47" spans="1:19" ht="24.75" customHeight="1">
      <c r="A47" s="115">
        <v>20</v>
      </c>
      <c r="B47" s="112" t="s">
        <v>87</v>
      </c>
      <c r="C47" s="116" t="s">
        <v>107</v>
      </c>
      <c r="D47" s="112" t="s">
        <v>139</v>
      </c>
      <c r="E47" s="112" t="s">
        <v>88</v>
      </c>
      <c r="F47" s="113">
        <v>1</v>
      </c>
      <c r="G47" s="114"/>
      <c r="H47" s="114">
        <v>0</v>
      </c>
      <c r="I47" s="114">
        <f t="shared" si="6"/>
        <v>0</v>
      </c>
      <c r="J47" s="112">
        <f t="shared" si="7"/>
        <v>1220.65</v>
      </c>
      <c r="K47" s="1">
        <f t="shared" si="8"/>
        <v>0</v>
      </c>
      <c r="L47" s="1"/>
      <c r="M47" s="1">
        <f t="shared" si="12"/>
        <v>0</v>
      </c>
      <c r="N47" s="1">
        <v>1220.65</v>
      </c>
      <c r="O47" s="1"/>
      <c r="P47" s="111">
        <f t="shared" si="10"/>
        <v>0</v>
      </c>
      <c r="Q47" s="117"/>
      <c r="R47" s="117">
        <v>0</v>
      </c>
      <c r="S47" s="111">
        <f t="shared" si="11"/>
        <v>0</v>
      </c>
    </row>
    <row r="48" spans="1:19" ht="24.75" customHeight="1">
      <c r="A48" s="115">
        <v>21</v>
      </c>
      <c r="B48" s="112" t="s">
        <v>87</v>
      </c>
      <c r="C48" s="116" t="s">
        <v>108</v>
      </c>
      <c r="D48" s="112" t="s">
        <v>140</v>
      </c>
      <c r="E48" s="112" t="s">
        <v>88</v>
      </c>
      <c r="F48" s="113">
        <v>10</v>
      </c>
      <c r="G48" s="114"/>
      <c r="H48" s="114">
        <v>0</v>
      </c>
      <c r="I48" s="114">
        <f t="shared" si="6"/>
        <v>0</v>
      </c>
      <c r="J48" s="112">
        <f t="shared" si="7"/>
        <v>12206.5</v>
      </c>
      <c r="K48" s="1">
        <f t="shared" si="8"/>
        <v>0</v>
      </c>
      <c r="L48" s="1"/>
      <c r="M48" s="1">
        <f t="shared" si="12"/>
        <v>0</v>
      </c>
      <c r="N48" s="1">
        <v>1220.65</v>
      </c>
      <c r="O48" s="1"/>
      <c r="P48" s="111">
        <f t="shared" si="10"/>
        <v>0</v>
      </c>
      <c r="Q48" s="117"/>
      <c r="R48" s="117">
        <v>0</v>
      </c>
      <c r="S48" s="111">
        <f t="shared" si="11"/>
        <v>0</v>
      </c>
    </row>
    <row r="49" spans="1:19" ht="24.75" customHeight="1">
      <c r="A49" s="115">
        <v>22</v>
      </c>
      <c r="B49" s="112" t="s">
        <v>87</v>
      </c>
      <c r="C49" s="116" t="s">
        <v>109</v>
      </c>
      <c r="D49" s="112" t="s">
        <v>141</v>
      </c>
      <c r="E49" s="112" t="s">
        <v>88</v>
      </c>
      <c r="F49" s="113">
        <v>5</v>
      </c>
      <c r="G49" s="114"/>
      <c r="H49" s="114">
        <v>0</v>
      </c>
      <c r="I49" s="114">
        <f t="shared" si="6"/>
        <v>0</v>
      </c>
      <c r="J49" s="112">
        <f t="shared" si="7"/>
        <v>6103.25</v>
      </c>
      <c r="K49" s="1">
        <f t="shared" si="8"/>
        <v>0</v>
      </c>
      <c r="L49" s="1"/>
      <c r="M49" s="1">
        <f t="shared" si="12"/>
        <v>0</v>
      </c>
      <c r="N49" s="1">
        <v>1220.65</v>
      </c>
      <c r="O49" s="1"/>
      <c r="P49" s="111">
        <f t="shared" si="10"/>
        <v>0</v>
      </c>
      <c r="Q49" s="117"/>
      <c r="R49" s="117">
        <v>0</v>
      </c>
      <c r="S49" s="111">
        <f t="shared" si="11"/>
        <v>0</v>
      </c>
    </row>
    <row r="50" spans="1:19" ht="24.75" customHeight="1">
      <c r="A50" s="115">
        <v>23</v>
      </c>
      <c r="B50" s="112" t="s">
        <v>87</v>
      </c>
      <c r="C50" s="116" t="s">
        <v>110</v>
      </c>
      <c r="D50" s="112" t="s">
        <v>142</v>
      </c>
      <c r="E50" s="112" t="s">
        <v>88</v>
      </c>
      <c r="F50" s="113">
        <v>1</v>
      </c>
      <c r="G50" s="114"/>
      <c r="H50" s="114">
        <v>0</v>
      </c>
      <c r="I50" s="114">
        <f t="shared" si="6"/>
        <v>0</v>
      </c>
      <c r="J50" s="112">
        <f t="shared" si="7"/>
        <v>1220.65</v>
      </c>
      <c r="K50" s="1">
        <f t="shared" si="8"/>
        <v>0</v>
      </c>
      <c r="L50" s="1"/>
      <c r="M50" s="1">
        <f t="shared" si="12"/>
        <v>0</v>
      </c>
      <c r="N50" s="1">
        <v>1220.65</v>
      </c>
      <c r="O50" s="1"/>
      <c r="P50" s="111">
        <f t="shared" si="10"/>
        <v>0</v>
      </c>
      <c r="Q50" s="117"/>
      <c r="R50" s="117">
        <v>0</v>
      </c>
      <c r="S50" s="111">
        <f t="shared" si="11"/>
        <v>0</v>
      </c>
    </row>
    <row r="51" spans="1:26" ht="24.75" customHeight="1">
      <c r="A51" s="115">
        <v>24</v>
      </c>
      <c r="B51" s="112" t="s">
        <v>87</v>
      </c>
      <c r="C51" s="116" t="s">
        <v>103</v>
      </c>
      <c r="D51" s="112" t="s">
        <v>144</v>
      </c>
      <c r="E51" s="112" t="s">
        <v>88</v>
      </c>
      <c r="F51" s="113">
        <v>4</v>
      </c>
      <c r="G51" s="114"/>
      <c r="H51" s="114">
        <v>0</v>
      </c>
      <c r="I51" s="114">
        <f t="shared" si="6"/>
        <v>0</v>
      </c>
      <c r="J51" s="112">
        <f t="shared" si="7"/>
        <v>2832.56</v>
      </c>
      <c r="K51" s="1">
        <f t="shared" si="8"/>
        <v>0</v>
      </c>
      <c r="L51" s="1"/>
      <c r="M51" s="1">
        <f t="shared" si="12"/>
        <v>0</v>
      </c>
      <c r="N51" s="1">
        <v>708.14</v>
      </c>
      <c r="O51" s="1"/>
      <c r="P51" s="111">
        <f t="shared" si="10"/>
        <v>0</v>
      </c>
      <c r="Q51" s="117"/>
      <c r="R51" s="117">
        <v>0</v>
      </c>
      <c r="S51" s="111">
        <f t="shared" si="11"/>
        <v>0</v>
      </c>
      <c r="X51">
        <v>0</v>
      </c>
      <c r="Z51">
        <v>0</v>
      </c>
    </row>
    <row r="52" spans="1:26" ht="24.75" customHeight="1">
      <c r="A52" s="115">
        <v>25</v>
      </c>
      <c r="B52" s="112" t="s">
        <v>87</v>
      </c>
      <c r="C52" s="116" t="s">
        <v>113</v>
      </c>
      <c r="D52" s="112" t="s">
        <v>145</v>
      </c>
      <c r="E52" s="112" t="s">
        <v>88</v>
      </c>
      <c r="F52" s="113">
        <v>4</v>
      </c>
      <c r="G52" s="114"/>
      <c r="H52" s="114">
        <v>0</v>
      </c>
      <c r="I52" s="114">
        <f aca="true" t="shared" si="13" ref="I52:I62">ROUND(F52*(G52+H52),2)</f>
        <v>0</v>
      </c>
      <c r="J52" s="112">
        <f aca="true" t="shared" si="14" ref="J52:J62">ROUND(F52*(N52),2)</f>
        <v>2832.56</v>
      </c>
      <c r="K52" s="1">
        <f aca="true" t="shared" si="15" ref="K52:K62">ROUND(F52*(O52),2)</f>
        <v>0</v>
      </c>
      <c r="L52" s="1"/>
      <c r="M52" s="1">
        <f aca="true" t="shared" si="16" ref="M52:M62">ROUND(F52*(G52+H52),2)</f>
        <v>0</v>
      </c>
      <c r="N52" s="1">
        <v>708.14</v>
      </c>
      <c r="O52" s="1"/>
      <c r="P52" s="111">
        <f aca="true" t="shared" si="17" ref="P52:P62">ROUND(F52*(R52),3)</f>
        <v>0</v>
      </c>
      <c r="Q52" s="117"/>
      <c r="R52" s="117">
        <v>0</v>
      </c>
      <c r="S52" s="111">
        <f aca="true" t="shared" si="18" ref="S52:S62">ROUND(F52*(X52),3)</f>
        <v>0</v>
      </c>
      <c r="X52">
        <v>0</v>
      </c>
      <c r="Z52">
        <v>0</v>
      </c>
    </row>
    <row r="53" spans="1:26" ht="24.75" customHeight="1">
      <c r="A53" s="115">
        <v>26</v>
      </c>
      <c r="B53" s="112" t="s">
        <v>87</v>
      </c>
      <c r="C53" s="116" t="s">
        <v>114</v>
      </c>
      <c r="D53" s="112" t="s">
        <v>143</v>
      </c>
      <c r="E53" s="112" t="s">
        <v>88</v>
      </c>
      <c r="F53" s="113">
        <v>8</v>
      </c>
      <c r="G53" s="114"/>
      <c r="H53" s="114">
        <v>0</v>
      </c>
      <c r="I53" s="114">
        <f t="shared" si="13"/>
        <v>0</v>
      </c>
      <c r="J53" s="112">
        <f t="shared" si="14"/>
        <v>5665.12</v>
      </c>
      <c r="K53" s="1">
        <f t="shared" si="15"/>
        <v>0</v>
      </c>
      <c r="L53" s="1"/>
      <c r="M53" s="1">
        <f t="shared" si="16"/>
        <v>0</v>
      </c>
      <c r="N53" s="1">
        <v>708.14</v>
      </c>
      <c r="O53" s="1"/>
      <c r="P53" s="111">
        <f t="shared" si="17"/>
        <v>0</v>
      </c>
      <c r="Q53" s="117"/>
      <c r="R53" s="117">
        <v>0</v>
      </c>
      <c r="S53" s="111">
        <f t="shared" si="18"/>
        <v>0</v>
      </c>
      <c r="X53">
        <v>0</v>
      </c>
      <c r="Z53">
        <v>0</v>
      </c>
    </row>
    <row r="54" spans="1:19" ht="24.75" customHeight="1">
      <c r="A54" s="115">
        <v>27</v>
      </c>
      <c r="B54" s="112" t="s">
        <v>87</v>
      </c>
      <c r="C54" s="116" t="s">
        <v>115</v>
      </c>
      <c r="D54" s="112" t="s">
        <v>146</v>
      </c>
      <c r="E54" s="112" t="s">
        <v>88</v>
      </c>
      <c r="F54" s="113">
        <v>2</v>
      </c>
      <c r="G54" s="114"/>
      <c r="H54" s="114">
        <v>0</v>
      </c>
      <c r="I54" s="114">
        <f t="shared" si="13"/>
        <v>0</v>
      </c>
      <c r="J54" s="112">
        <f t="shared" si="14"/>
        <v>1416.28</v>
      </c>
      <c r="K54" s="1">
        <f t="shared" si="15"/>
        <v>0</v>
      </c>
      <c r="L54" s="1"/>
      <c r="M54" s="1">
        <f t="shared" si="16"/>
        <v>0</v>
      </c>
      <c r="N54" s="1">
        <v>708.14</v>
      </c>
      <c r="O54" s="1"/>
      <c r="P54" s="111">
        <f t="shared" si="17"/>
        <v>0</v>
      </c>
      <c r="Q54" s="117"/>
      <c r="R54" s="117">
        <v>0</v>
      </c>
      <c r="S54" s="111">
        <f t="shared" si="18"/>
        <v>0</v>
      </c>
    </row>
    <row r="55" spans="1:19" ht="24.75" customHeight="1">
      <c r="A55" s="115">
        <v>28</v>
      </c>
      <c r="B55" s="112" t="s">
        <v>87</v>
      </c>
      <c r="C55" s="116" t="s">
        <v>116</v>
      </c>
      <c r="D55" s="112" t="s">
        <v>147</v>
      </c>
      <c r="E55" s="112" t="s">
        <v>88</v>
      </c>
      <c r="F55" s="113">
        <v>2</v>
      </c>
      <c r="G55" s="114"/>
      <c r="H55" s="114">
        <v>0</v>
      </c>
      <c r="I55" s="114">
        <f t="shared" si="13"/>
        <v>0</v>
      </c>
      <c r="J55" s="112">
        <f t="shared" si="14"/>
        <v>1416.28</v>
      </c>
      <c r="K55" s="1">
        <f t="shared" si="15"/>
        <v>0</v>
      </c>
      <c r="L55" s="1"/>
      <c r="M55" s="1">
        <f t="shared" si="16"/>
        <v>0</v>
      </c>
      <c r="N55" s="1">
        <v>708.14</v>
      </c>
      <c r="O55" s="1"/>
      <c r="P55" s="111">
        <f t="shared" si="17"/>
        <v>0</v>
      </c>
      <c r="Q55" s="117"/>
      <c r="R55" s="117">
        <v>0</v>
      </c>
      <c r="S55" s="111">
        <f t="shared" si="18"/>
        <v>0</v>
      </c>
    </row>
    <row r="56" spans="1:19" ht="24.75" customHeight="1">
      <c r="A56" s="115">
        <v>29</v>
      </c>
      <c r="B56" s="112" t="s">
        <v>87</v>
      </c>
      <c r="C56" s="116" t="s">
        <v>104</v>
      </c>
      <c r="D56" s="112" t="s">
        <v>149</v>
      </c>
      <c r="E56" s="112" t="s">
        <v>88</v>
      </c>
      <c r="F56" s="113">
        <v>2</v>
      </c>
      <c r="G56" s="114"/>
      <c r="H56" s="114">
        <v>0</v>
      </c>
      <c r="I56" s="114">
        <f t="shared" si="13"/>
        <v>0</v>
      </c>
      <c r="J56" s="112">
        <f t="shared" si="14"/>
        <v>1416.28</v>
      </c>
      <c r="K56" s="1">
        <f t="shared" si="15"/>
        <v>0</v>
      </c>
      <c r="L56" s="1"/>
      <c r="M56" s="1">
        <f t="shared" si="16"/>
        <v>0</v>
      </c>
      <c r="N56" s="1">
        <v>708.14</v>
      </c>
      <c r="O56" s="1"/>
      <c r="P56" s="111">
        <f t="shared" si="17"/>
        <v>0</v>
      </c>
      <c r="Q56" s="117"/>
      <c r="R56" s="117">
        <v>0</v>
      </c>
      <c r="S56" s="111">
        <f t="shared" si="18"/>
        <v>0</v>
      </c>
    </row>
    <row r="57" spans="1:26" ht="24.75" customHeight="1">
      <c r="A57" s="115">
        <v>30</v>
      </c>
      <c r="B57" s="112" t="s">
        <v>87</v>
      </c>
      <c r="C57" s="116" t="s">
        <v>105</v>
      </c>
      <c r="D57" s="112" t="s">
        <v>148</v>
      </c>
      <c r="E57" s="112" t="s">
        <v>88</v>
      </c>
      <c r="F57" s="113">
        <v>1</v>
      </c>
      <c r="G57" s="114"/>
      <c r="H57" s="114">
        <v>0</v>
      </c>
      <c r="I57" s="114">
        <f t="shared" si="13"/>
        <v>0</v>
      </c>
      <c r="J57" s="112">
        <f t="shared" si="14"/>
        <v>708.14</v>
      </c>
      <c r="K57" s="1">
        <f t="shared" si="15"/>
        <v>0</v>
      </c>
      <c r="L57" s="1"/>
      <c r="M57" s="1">
        <f t="shared" si="16"/>
        <v>0</v>
      </c>
      <c r="N57" s="1">
        <v>708.14</v>
      </c>
      <c r="O57" s="1"/>
      <c r="P57" s="111">
        <f t="shared" si="17"/>
        <v>0</v>
      </c>
      <c r="Q57" s="117"/>
      <c r="R57" s="117">
        <v>0</v>
      </c>
      <c r="S57" s="111">
        <f t="shared" si="18"/>
        <v>0</v>
      </c>
      <c r="X57">
        <v>0</v>
      </c>
      <c r="Z57">
        <v>0</v>
      </c>
    </row>
    <row r="58" spans="1:26" ht="24.75" customHeight="1">
      <c r="A58" s="115">
        <v>31</v>
      </c>
      <c r="B58" s="112" t="s">
        <v>87</v>
      </c>
      <c r="C58" s="116" t="s">
        <v>106</v>
      </c>
      <c r="D58" s="112" t="s">
        <v>150</v>
      </c>
      <c r="E58" s="112" t="s">
        <v>88</v>
      </c>
      <c r="F58" s="113">
        <v>1</v>
      </c>
      <c r="G58" s="114"/>
      <c r="H58" s="114">
        <v>0</v>
      </c>
      <c r="I58" s="114">
        <f t="shared" si="13"/>
        <v>0</v>
      </c>
      <c r="J58" s="112">
        <f t="shared" si="14"/>
        <v>708.14</v>
      </c>
      <c r="K58" s="1">
        <f t="shared" si="15"/>
        <v>0</v>
      </c>
      <c r="L58" s="1"/>
      <c r="M58" s="1">
        <f t="shared" si="16"/>
        <v>0</v>
      </c>
      <c r="N58" s="1">
        <v>708.14</v>
      </c>
      <c r="O58" s="1"/>
      <c r="P58" s="111">
        <f t="shared" si="17"/>
        <v>0</v>
      </c>
      <c r="Q58" s="117"/>
      <c r="R58" s="117">
        <v>0</v>
      </c>
      <c r="S58" s="111">
        <f t="shared" si="18"/>
        <v>0</v>
      </c>
      <c r="X58">
        <v>0</v>
      </c>
      <c r="Z58">
        <v>0</v>
      </c>
    </row>
    <row r="59" spans="1:26" ht="24.75" customHeight="1">
      <c r="A59" s="115">
        <v>32</v>
      </c>
      <c r="B59" s="112" t="s">
        <v>87</v>
      </c>
      <c r="C59" s="116" t="s">
        <v>117</v>
      </c>
      <c r="D59" s="112" t="s">
        <v>151</v>
      </c>
      <c r="E59" s="112" t="s">
        <v>88</v>
      </c>
      <c r="F59" s="113">
        <v>1</v>
      </c>
      <c r="G59" s="114"/>
      <c r="H59" s="114">
        <v>0</v>
      </c>
      <c r="I59" s="114">
        <f t="shared" si="13"/>
        <v>0</v>
      </c>
      <c r="J59" s="112">
        <f t="shared" si="14"/>
        <v>708.14</v>
      </c>
      <c r="K59" s="1">
        <f t="shared" si="15"/>
        <v>0</v>
      </c>
      <c r="L59" s="1"/>
      <c r="M59" s="1">
        <f t="shared" si="16"/>
        <v>0</v>
      </c>
      <c r="N59" s="1">
        <v>708.14</v>
      </c>
      <c r="O59" s="1"/>
      <c r="P59" s="111">
        <f t="shared" si="17"/>
        <v>0</v>
      </c>
      <c r="Q59" s="117"/>
      <c r="R59" s="117">
        <v>0</v>
      </c>
      <c r="S59" s="111">
        <f t="shared" si="18"/>
        <v>0</v>
      </c>
      <c r="X59">
        <v>0</v>
      </c>
      <c r="Z59">
        <v>0</v>
      </c>
    </row>
    <row r="60" spans="1:26" ht="24.75" customHeight="1">
      <c r="A60" s="115">
        <v>33</v>
      </c>
      <c r="B60" s="112" t="s">
        <v>87</v>
      </c>
      <c r="C60" s="116" t="s">
        <v>118</v>
      </c>
      <c r="D60" s="112" t="s">
        <v>152</v>
      </c>
      <c r="E60" s="112" t="s">
        <v>88</v>
      </c>
      <c r="F60" s="113">
        <v>1</v>
      </c>
      <c r="G60" s="114"/>
      <c r="H60" s="114">
        <v>0</v>
      </c>
      <c r="I60" s="114">
        <f t="shared" si="13"/>
        <v>0</v>
      </c>
      <c r="J60" s="112">
        <f t="shared" si="14"/>
        <v>708.14</v>
      </c>
      <c r="K60" s="1">
        <f t="shared" si="15"/>
        <v>0</v>
      </c>
      <c r="L60" s="1"/>
      <c r="M60" s="1">
        <f t="shared" si="16"/>
        <v>0</v>
      </c>
      <c r="N60" s="1">
        <v>708.14</v>
      </c>
      <c r="O60" s="1"/>
      <c r="P60" s="111">
        <f t="shared" si="17"/>
        <v>0</v>
      </c>
      <c r="Q60" s="117"/>
      <c r="R60" s="117">
        <v>0</v>
      </c>
      <c r="S60" s="111">
        <f t="shared" si="18"/>
        <v>0</v>
      </c>
      <c r="X60">
        <v>0</v>
      </c>
      <c r="Z60">
        <v>0</v>
      </c>
    </row>
    <row r="61" spans="1:26" ht="24.75" customHeight="1">
      <c r="A61" s="115">
        <v>34</v>
      </c>
      <c r="B61" s="112" t="s">
        <v>87</v>
      </c>
      <c r="C61" s="116" t="s">
        <v>119</v>
      </c>
      <c r="D61" s="112" t="s">
        <v>153</v>
      </c>
      <c r="E61" s="112" t="s">
        <v>88</v>
      </c>
      <c r="F61" s="113">
        <v>1</v>
      </c>
      <c r="G61" s="114"/>
      <c r="H61" s="114">
        <v>0</v>
      </c>
      <c r="I61" s="114">
        <f t="shared" si="13"/>
        <v>0</v>
      </c>
      <c r="J61" s="112">
        <f t="shared" si="14"/>
        <v>708.14</v>
      </c>
      <c r="K61" s="1">
        <f t="shared" si="15"/>
        <v>0</v>
      </c>
      <c r="L61" s="1"/>
      <c r="M61" s="1">
        <f t="shared" si="16"/>
        <v>0</v>
      </c>
      <c r="N61" s="1">
        <v>708.14</v>
      </c>
      <c r="O61" s="1"/>
      <c r="P61" s="111">
        <f t="shared" si="17"/>
        <v>0</v>
      </c>
      <c r="Q61" s="117"/>
      <c r="R61" s="117">
        <v>0</v>
      </c>
      <c r="S61" s="111">
        <f t="shared" si="18"/>
        <v>0</v>
      </c>
      <c r="X61">
        <v>0</v>
      </c>
      <c r="Z61">
        <v>0</v>
      </c>
    </row>
    <row r="62" spans="1:19" ht="24.75" customHeight="1">
      <c r="A62" s="115">
        <v>35</v>
      </c>
      <c r="B62" s="112" t="s">
        <v>87</v>
      </c>
      <c r="C62" s="116" t="s">
        <v>155</v>
      </c>
      <c r="D62" s="112" t="s">
        <v>154</v>
      </c>
      <c r="E62" s="112" t="s">
        <v>88</v>
      </c>
      <c r="F62" s="113">
        <v>1</v>
      </c>
      <c r="G62" s="114"/>
      <c r="H62" s="114">
        <v>0</v>
      </c>
      <c r="I62" s="114">
        <f t="shared" si="13"/>
        <v>0</v>
      </c>
      <c r="J62" s="112">
        <f t="shared" si="14"/>
        <v>708.14</v>
      </c>
      <c r="K62" s="1">
        <f t="shared" si="15"/>
        <v>0</v>
      </c>
      <c r="L62" s="1"/>
      <c r="M62" s="1">
        <f t="shared" si="16"/>
        <v>0</v>
      </c>
      <c r="N62" s="1">
        <v>708.14</v>
      </c>
      <c r="O62" s="1"/>
      <c r="P62" s="111">
        <f t="shared" si="17"/>
        <v>0</v>
      </c>
      <c r="Q62" s="117"/>
      <c r="R62" s="117">
        <v>0</v>
      </c>
      <c r="S62" s="111">
        <f t="shared" si="18"/>
        <v>0</v>
      </c>
    </row>
    <row r="63" spans="1:26" ht="24.75" customHeight="1">
      <c r="A63" s="115">
        <v>36</v>
      </c>
      <c r="B63" s="112" t="s">
        <v>87</v>
      </c>
      <c r="C63" s="116" t="s">
        <v>156</v>
      </c>
      <c r="D63" s="112" t="s">
        <v>157</v>
      </c>
      <c r="E63" s="112" t="s">
        <v>88</v>
      </c>
      <c r="F63" s="113">
        <v>24</v>
      </c>
      <c r="G63" s="114"/>
      <c r="H63" s="114">
        <v>0</v>
      </c>
      <c r="I63" s="114">
        <f aca="true" t="shared" si="19" ref="I63:I76">ROUND(F63*(G63+H63),2)</f>
        <v>0</v>
      </c>
      <c r="J63" s="112">
        <f aca="true" t="shared" si="20" ref="J63:J76">ROUND(F63*(N63),2)</f>
        <v>21716.88</v>
      </c>
      <c r="K63" s="1">
        <f aca="true" t="shared" si="21" ref="K63:K76">ROUND(F63*(O63),2)</f>
        <v>0</v>
      </c>
      <c r="L63" s="1"/>
      <c r="M63" s="1">
        <f aca="true" t="shared" si="22" ref="M63:M76">ROUND(F63*(G63+H63),2)</f>
        <v>0</v>
      </c>
      <c r="N63" s="1">
        <v>904.87</v>
      </c>
      <c r="O63" s="1"/>
      <c r="P63" s="111">
        <f aca="true" t="shared" si="23" ref="P63:P76">ROUND(F63*(R63),3)</f>
        <v>0</v>
      </c>
      <c r="Q63" s="117"/>
      <c r="R63" s="117">
        <v>0</v>
      </c>
      <c r="S63" s="111">
        <f aca="true" t="shared" si="24" ref="S63:S76">ROUND(F63*(X63),3)</f>
        <v>0</v>
      </c>
      <c r="X63">
        <v>0</v>
      </c>
      <c r="Z63">
        <v>0</v>
      </c>
    </row>
    <row r="64" spans="1:26" ht="24.75" customHeight="1">
      <c r="A64" s="115">
        <v>37</v>
      </c>
      <c r="B64" s="112" t="s">
        <v>87</v>
      </c>
      <c r="C64" s="116" t="s">
        <v>158</v>
      </c>
      <c r="D64" s="112" t="s">
        <v>161</v>
      </c>
      <c r="E64" s="112" t="s">
        <v>88</v>
      </c>
      <c r="F64" s="113">
        <v>23</v>
      </c>
      <c r="G64" s="114"/>
      <c r="H64" s="114">
        <v>0</v>
      </c>
      <c r="I64" s="114">
        <f t="shared" si="19"/>
        <v>0</v>
      </c>
      <c r="J64" s="112">
        <f t="shared" si="20"/>
        <v>9596.98</v>
      </c>
      <c r="K64" s="1">
        <f t="shared" si="21"/>
        <v>0</v>
      </c>
      <c r="L64" s="1"/>
      <c r="M64" s="1">
        <f t="shared" si="22"/>
        <v>0</v>
      </c>
      <c r="N64" s="1">
        <v>417.26</v>
      </c>
      <c r="O64" s="1"/>
      <c r="P64" s="111">
        <f t="shared" si="23"/>
        <v>0</v>
      </c>
      <c r="Q64" s="117"/>
      <c r="R64" s="117">
        <v>0</v>
      </c>
      <c r="S64" s="111">
        <f t="shared" si="24"/>
        <v>0</v>
      </c>
      <c r="X64">
        <v>0</v>
      </c>
      <c r="Z64">
        <v>0</v>
      </c>
    </row>
    <row r="65" spans="1:19" ht="24.75" customHeight="1">
      <c r="A65" s="115">
        <v>38</v>
      </c>
      <c r="B65" s="112" t="s">
        <v>87</v>
      </c>
      <c r="C65" s="116" t="s">
        <v>159</v>
      </c>
      <c r="D65" s="112" t="s">
        <v>162</v>
      </c>
      <c r="E65" s="112" t="s">
        <v>88</v>
      </c>
      <c r="F65" s="113">
        <v>19</v>
      </c>
      <c r="G65" s="114"/>
      <c r="H65" s="114">
        <v>0</v>
      </c>
      <c r="I65" s="114">
        <f t="shared" si="19"/>
        <v>0</v>
      </c>
      <c r="J65" s="112">
        <f t="shared" si="20"/>
        <v>7927.94</v>
      </c>
      <c r="K65" s="1">
        <f t="shared" si="21"/>
        <v>0</v>
      </c>
      <c r="L65" s="1"/>
      <c r="M65" s="1">
        <f t="shared" si="22"/>
        <v>0</v>
      </c>
      <c r="N65" s="1">
        <v>417.26</v>
      </c>
      <c r="O65" s="1"/>
      <c r="P65" s="111">
        <f t="shared" si="23"/>
        <v>0</v>
      </c>
      <c r="Q65" s="117"/>
      <c r="R65" s="117">
        <v>0</v>
      </c>
      <c r="S65" s="111">
        <f t="shared" si="24"/>
        <v>0</v>
      </c>
    </row>
    <row r="66" spans="1:19" ht="24.75" customHeight="1">
      <c r="A66" s="115">
        <v>39</v>
      </c>
      <c r="B66" s="112" t="s">
        <v>87</v>
      </c>
      <c r="C66" s="116" t="s">
        <v>160</v>
      </c>
      <c r="D66" s="112" t="s">
        <v>184</v>
      </c>
      <c r="E66" s="112" t="s">
        <v>88</v>
      </c>
      <c r="F66" s="113">
        <v>25</v>
      </c>
      <c r="G66" s="114"/>
      <c r="H66" s="114">
        <v>0</v>
      </c>
      <c r="I66" s="114">
        <f t="shared" si="19"/>
        <v>0</v>
      </c>
      <c r="J66" s="112">
        <f t="shared" si="20"/>
        <v>22621.75</v>
      </c>
      <c r="K66" s="1">
        <f t="shared" si="21"/>
        <v>0</v>
      </c>
      <c r="L66" s="1"/>
      <c r="M66" s="1">
        <f t="shared" si="22"/>
        <v>0</v>
      </c>
      <c r="N66" s="1">
        <v>904.87</v>
      </c>
      <c r="O66" s="1"/>
      <c r="P66" s="111">
        <f t="shared" si="23"/>
        <v>0</v>
      </c>
      <c r="Q66" s="117"/>
      <c r="R66" s="117">
        <v>0</v>
      </c>
      <c r="S66" s="111">
        <f t="shared" si="24"/>
        <v>0</v>
      </c>
    </row>
    <row r="67" spans="1:19" ht="24.75" customHeight="1">
      <c r="A67" s="115">
        <v>40</v>
      </c>
      <c r="B67" s="112" t="s">
        <v>87</v>
      </c>
      <c r="C67" s="116" t="s">
        <v>163</v>
      </c>
      <c r="D67" s="112" t="s">
        <v>185</v>
      </c>
      <c r="E67" s="112" t="s">
        <v>88</v>
      </c>
      <c r="F67" s="113">
        <v>2</v>
      </c>
      <c r="G67" s="114"/>
      <c r="H67" s="114">
        <v>0</v>
      </c>
      <c r="I67" s="114">
        <f t="shared" si="19"/>
        <v>0</v>
      </c>
      <c r="J67" s="112">
        <f t="shared" si="20"/>
        <v>1809.74</v>
      </c>
      <c r="K67" s="1">
        <f t="shared" si="21"/>
        <v>0</v>
      </c>
      <c r="L67" s="1"/>
      <c r="M67" s="1">
        <f t="shared" si="22"/>
        <v>0</v>
      </c>
      <c r="N67" s="1">
        <v>904.87</v>
      </c>
      <c r="O67" s="1"/>
      <c r="P67" s="111">
        <f t="shared" si="23"/>
        <v>0</v>
      </c>
      <c r="Q67" s="117"/>
      <c r="R67" s="117">
        <v>0</v>
      </c>
      <c r="S67" s="111">
        <f t="shared" si="24"/>
        <v>0</v>
      </c>
    </row>
    <row r="68" spans="1:26" ht="15.75" customHeight="1">
      <c r="A68" s="115">
        <v>41</v>
      </c>
      <c r="B68" s="112" t="s">
        <v>87</v>
      </c>
      <c r="C68" s="116" t="s">
        <v>176</v>
      </c>
      <c r="D68" s="112" t="s">
        <v>137</v>
      </c>
      <c r="E68" s="112" t="s">
        <v>65</v>
      </c>
      <c r="F68" s="113">
        <v>128.7</v>
      </c>
      <c r="G68" s="114"/>
      <c r="H68" s="114">
        <v>0</v>
      </c>
      <c r="I68" s="114">
        <f t="shared" si="19"/>
        <v>0</v>
      </c>
      <c r="J68" s="112">
        <f t="shared" si="20"/>
        <v>985.84</v>
      </c>
      <c r="K68" s="1">
        <f t="shared" si="21"/>
        <v>0</v>
      </c>
      <c r="L68" s="1"/>
      <c r="M68" s="1">
        <f t="shared" si="22"/>
        <v>0</v>
      </c>
      <c r="N68" s="1">
        <v>7.66</v>
      </c>
      <c r="O68" s="1"/>
      <c r="P68" s="111">
        <f t="shared" si="23"/>
        <v>0</v>
      </c>
      <c r="Q68" s="117"/>
      <c r="R68" s="117">
        <v>0</v>
      </c>
      <c r="S68" s="111">
        <f t="shared" si="24"/>
        <v>0</v>
      </c>
      <c r="X68">
        <v>0</v>
      </c>
      <c r="Z68">
        <v>0</v>
      </c>
    </row>
    <row r="69" spans="1:26" ht="15.75" customHeight="1">
      <c r="A69" s="115">
        <v>42</v>
      </c>
      <c r="B69" s="112" t="s">
        <v>87</v>
      </c>
      <c r="C69" s="116" t="s">
        <v>177</v>
      </c>
      <c r="D69" s="112" t="s">
        <v>186</v>
      </c>
      <c r="E69" s="112" t="s">
        <v>65</v>
      </c>
      <c r="F69" s="113">
        <v>30.4</v>
      </c>
      <c r="G69" s="114"/>
      <c r="H69" s="114">
        <v>0</v>
      </c>
      <c r="I69" s="114">
        <f>ROUND(F69*(G69+H69),2)</f>
        <v>0</v>
      </c>
      <c r="J69" s="112">
        <f>ROUND(F69*(N69),2)</f>
        <v>232.86</v>
      </c>
      <c r="K69" s="1">
        <f>ROUND(F69*(O69),2)</f>
        <v>0</v>
      </c>
      <c r="L69" s="1"/>
      <c r="M69" s="1">
        <f>ROUND(F69*(G69+H69),2)</f>
        <v>0</v>
      </c>
      <c r="N69" s="1">
        <v>7.66</v>
      </c>
      <c r="O69" s="1"/>
      <c r="P69" s="111">
        <f>ROUND(F69*(R69),3)</f>
        <v>0</v>
      </c>
      <c r="Q69" s="117"/>
      <c r="R69" s="117">
        <v>0</v>
      </c>
      <c r="S69" s="111">
        <f>ROUND(F69*(X69),3)</f>
        <v>0</v>
      </c>
      <c r="X69">
        <v>0</v>
      </c>
      <c r="Z69">
        <v>0</v>
      </c>
    </row>
    <row r="70" spans="1:26" ht="15.75" customHeight="1">
      <c r="A70" s="115">
        <v>43</v>
      </c>
      <c r="B70" s="112" t="s">
        <v>87</v>
      </c>
      <c r="C70" s="116" t="s">
        <v>178</v>
      </c>
      <c r="D70" s="112" t="s">
        <v>187</v>
      </c>
      <c r="E70" s="112" t="s">
        <v>65</v>
      </c>
      <c r="F70" s="113">
        <v>8.8</v>
      </c>
      <c r="G70" s="114"/>
      <c r="H70" s="114">
        <v>0</v>
      </c>
      <c r="I70" s="114">
        <f>ROUND(F70*(G70+H70),2)</f>
        <v>0</v>
      </c>
      <c r="J70" s="112">
        <f>ROUND(F70*(N70),2)</f>
        <v>67.41</v>
      </c>
      <c r="K70" s="1">
        <f>ROUND(F70*(O70),2)</f>
        <v>0</v>
      </c>
      <c r="L70" s="1"/>
      <c r="M70" s="1">
        <f>ROUND(F70*(G70+H70),2)</f>
        <v>0</v>
      </c>
      <c r="N70" s="1">
        <v>7.66</v>
      </c>
      <c r="O70" s="1"/>
      <c r="P70" s="111">
        <f>ROUND(F70*(R70),3)</f>
        <v>0</v>
      </c>
      <c r="Q70" s="117"/>
      <c r="R70" s="117">
        <v>0</v>
      </c>
      <c r="S70" s="111">
        <f>ROUND(F70*(X70),3)</f>
        <v>0</v>
      </c>
      <c r="X70">
        <v>0</v>
      </c>
      <c r="Z70">
        <v>0</v>
      </c>
    </row>
    <row r="71" spans="1:19" ht="15.75" customHeight="1">
      <c r="A71" s="115">
        <v>44</v>
      </c>
      <c r="B71" s="112" t="s">
        <v>87</v>
      </c>
      <c r="C71" s="116" t="s">
        <v>179</v>
      </c>
      <c r="D71" s="112" t="s">
        <v>188</v>
      </c>
      <c r="E71" s="112" t="s">
        <v>65</v>
      </c>
      <c r="F71" s="113">
        <v>36</v>
      </c>
      <c r="G71" s="114"/>
      <c r="H71" s="114">
        <v>0</v>
      </c>
      <c r="I71" s="114">
        <f>ROUND(F71*(G71+H71),2)</f>
        <v>0</v>
      </c>
      <c r="J71" s="112">
        <f>ROUND(F71*(N71),2)</f>
        <v>183.96</v>
      </c>
      <c r="K71" s="1">
        <f>ROUND(F71*(O71),2)</f>
        <v>0</v>
      </c>
      <c r="L71" s="1"/>
      <c r="M71" s="1">
        <f>ROUND(F71*(G71+H71),2)</f>
        <v>0</v>
      </c>
      <c r="N71" s="1">
        <v>5.11</v>
      </c>
      <c r="O71" s="1"/>
      <c r="P71" s="111">
        <f>ROUND(F71*(R71),3)</f>
        <v>0</v>
      </c>
      <c r="Q71" s="117"/>
      <c r="R71" s="117">
        <v>0</v>
      </c>
      <c r="S71" s="111">
        <f>ROUND(F71*(X71),3)</f>
        <v>0</v>
      </c>
    </row>
    <row r="72" spans="1:26" ht="15.75" customHeight="1">
      <c r="A72" s="115">
        <v>45</v>
      </c>
      <c r="B72" s="112" t="s">
        <v>87</v>
      </c>
      <c r="C72" s="116" t="s">
        <v>180</v>
      </c>
      <c r="D72" s="112" t="s">
        <v>164</v>
      </c>
      <c r="E72" s="112" t="s">
        <v>65</v>
      </c>
      <c r="F72" s="113">
        <v>66.4</v>
      </c>
      <c r="G72" s="114"/>
      <c r="H72" s="114">
        <v>0</v>
      </c>
      <c r="I72" s="114">
        <f t="shared" si="19"/>
        <v>0</v>
      </c>
      <c r="J72" s="112">
        <f t="shared" si="20"/>
        <v>339.3</v>
      </c>
      <c r="K72" s="1">
        <f t="shared" si="21"/>
        <v>0</v>
      </c>
      <c r="L72" s="1"/>
      <c r="M72" s="1">
        <f t="shared" si="22"/>
        <v>0</v>
      </c>
      <c r="N72" s="1">
        <v>5.11</v>
      </c>
      <c r="O72" s="1"/>
      <c r="P72" s="111">
        <f t="shared" si="23"/>
        <v>0</v>
      </c>
      <c r="Q72" s="117"/>
      <c r="R72" s="117">
        <v>0</v>
      </c>
      <c r="S72" s="111">
        <f t="shared" si="24"/>
        <v>0</v>
      </c>
      <c r="X72">
        <v>0</v>
      </c>
      <c r="Z72">
        <v>0</v>
      </c>
    </row>
    <row r="73" spans="1:26" ht="15.75" customHeight="1">
      <c r="A73" s="115">
        <v>46</v>
      </c>
      <c r="B73" s="112" t="s">
        <v>87</v>
      </c>
      <c r="C73" s="116" t="s">
        <v>181</v>
      </c>
      <c r="D73" s="112" t="s">
        <v>165</v>
      </c>
      <c r="E73" s="112" t="s">
        <v>65</v>
      </c>
      <c r="F73" s="113">
        <v>137.5</v>
      </c>
      <c r="G73" s="114"/>
      <c r="H73" s="114">
        <v>0</v>
      </c>
      <c r="I73" s="114">
        <f t="shared" si="19"/>
        <v>0</v>
      </c>
      <c r="J73" s="112">
        <f t="shared" si="20"/>
        <v>702.63</v>
      </c>
      <c r="K73" s="1">
        <f t="shared" si="21"/>
        <v>0</v>
      </c>
      <c r="L73" s="1"/>
      <c r="M73" s="1">
        <f t="shared" si="22"/>
        <v>0</v>
      </c>
      <c r="N73" s="1">
        <v>5.11</v>
      </c>
      <c r="O73" s="1"/>
      <c r="P73" s="111">
        <f t="shared" si="23"/>
        <v>0</v>
      </c>
      <c r="Q73" s="117"/>
      <c r="R73" s="117">
        <v>0</v>
      </c>
      <c r="S73" s="111">
        <f t="shared" si="24"/>
        <v>0</v>
      </c>
      <c r="X73">
        <v>0</v>
      </c>
      <c r="Z73">
        <v>0</v>
      </c>
    </row>
    <row r="74" spans="1:26" ht="15.75" customHeight="1">
      <c r="A74" s="115">
        <v>47</v>
      </c>
      <c r="B74" s="112" t="s">
        <v>87</v>
      </c>
      <c r="C74" s="116" t="s">
        <v>190</v>
      </c>
      <c r="D74" s="112" t="s">
        <v>125</v>
      </c>
      <c r="E74" s="112" t="s">
        <v>64</v>
      </c>
      <c r="F74" s="113">
        <v>62.64</v>
      </c>
      <c r="G74" s="114"/>
      <c r="H74" s="114">
        <v>0</v>
      </c>
      <c r="I74" s="114">
        <f t="shared" si="19"/>
        <v>0</v>
      </c>
      <c r="J74" s="112">
        <f t="shared" si="20"/>
        <v>3789.72</v>
      </c>
      <c r="K74" s="1">
        <f t="shared" si="21"/>
        <v>0</v>
      </c>
      <c r="L74" s="1"/>
      <c r="M74" s="1">
        <f t="shared" si="22"/>
        <v>0</v>
      </c>
      <c r="N74" s="1">
        <v>60.5</v>
      </c>
      <c r="O74" s="1"/>
      <c r="P74" s="111">
        <f t="shared" si="23"/>
        <v>0</v>
      </c>
      <c r="Q74" s="117"/>
      <c r="R74" s="117">
        <v>0</v>
      </c>
      <c r="S74" s="111">
        <f t="shared" si="24"/>
        <v>0</v>
      </c>
      <c r="X74">
        <v>0</v>
      </c>
      <c r="Z74">
        <v>0</v>
      </c>
    </row>
    <row r="75" spans="1:26" ht="15.75" customHeight="1">
      <c r="A75" s="115">
        <v>48</v>
      </c>
      <c r="B75" s="112" t="s">
        <v>87</v>
      </c>
      <c r="C75" s="116" t="s">
        <v>191</v>
      </c>
      <c r="D75" s="112" t="s">
        <v>124</v>
      </c>
      <c r="E75" s="112" t="s">
        <v>64</v>
      </c>
      <c r="F75" s="113">
        <v>23.76</v>
      </c>
      <c r="G75" s="114"/>
      <c r="H75" s="114">
        <v>0</v>
      </c>
      <c r="I75" s="114">
        <f t="shared" si="19"/>
        <v>0</v>
      </c>
      <c r="J75" s="112">
        <f t="shared" si="20"/>
        <v>401.78</v>
      </c>
      <c r="K75" s="1">
        <f t="shared" si="21"/>
        <v>0</v>
      </c>
      <c r="L75" s="1"/>
      <c r="M75" s="1">
        <f t="shared" si="22"/>
        <v>0</v>
      </c>
      <c r="N75" s="1">
        <v>16.91</v>
      </c>
      <c r="O75" s="1"/>
      <c r="P75" s="111">
        <f t="shared" si="23"/>
        <v>0</v>
      </c>
      <c r="Q75" s="117"/>
      <c r="R75" s="117">
        <v>0</v>
      </c>
      <c r="S75" s="111">
        <f t="shared" si="24"/>
        <v>0</v>
      </c>
      <c r="X75">
        <v>0</v>
      </c>
      <c r="Z75">
        <v>0</v>
      </c>
    </row>
    <row r="76" spans="1:26" ht="15.75" customHeight="1">
      <c r="A76" s="115">
        <v>49</v>
      </c>
      <c r="B76" s="112" t="s">
        <v>87</v>
      </c>
      <c r="C76" s="116" t="s">
        <v>192</v>
      </c>
      <c r="D76" s="112" t="s">
        <v>189</v>
      </c>
      <c r="E76" s="112" t="s">
        <v>65</v>
      </c>
      <c r="F76" s="113">
        <v>1016</v>
      </c>
      <c r="G76" s="114"/>
      <c r="H76" s="114">
        <v>0</v>
      </c>
      <c r="I76" s="114">
        <f t="shared" si="19"/>
        <v>0</v>
      </c>
      <c r="J76" s="112">
        <f t="shared" si="20"/>
        <v>34879.28</v>
      </c>
      <c r="K76" s="1">
        <f t="shared" si="21"/>
        <v>0</v>
      </c>
      <c r="L76" s="1"/>
      <c r="M76" s="1">
        <f t="shared" si="22"/>
        <v>0</v>
      </c>
      <c r="N76" s="1">
        <v>34.33</v>
      </c>
      <c r="O76" s="1"/>
      <c r="P76" s="111">
        <f t="shared" si="23"/>
        <v>0</v>
      </c>
      <c r="Q76" s="117"/>
      <c r="R76" s="117">
        <v>0</v>
      </c>
      <c r="S76" s="111">
        <f t="shared" si="24"/>
        <v>0</v>
      </c>
      <c r="X76">
        <v>0</v>
      </c>
      <c r="Z76">
        <v>0</v>
      </c>
    </row>
    <row r="77" spans="1:19" ht="12.75">
      <c r="A77" s="97"/>
      <c r="B77" s="97"/>
      <c r="C77" s="97"/>
      <c r="D77" s="97" t="s">
        <v>89</v>
      </c>
      <c r="E77" s="97"/>
      <c r="F77" s="111"/>
      <c r="G77" s="100">
        <f>ROUND((SUM(L36:L76))/1,2)</f>
        <v>0</v>
      </c>
      <c r="H77" s="100">
        <f>ROUND((SUM(M36:M76))/1,2)</f>
        <v>0</v>
      </c>
      <c r="I77" s="100">
        <f>ROUND((SUM(I36:I76))/1,2)</f>
        <v>0</v>
      </c>
      <c r="J77" s="97"/>
      <c r="K77" s="97"/>
      <c r="L77" s="97">
        <f>ROUND((SUM(L36:L76))/1,2)</f>
        <v>0</v>
      </c>
      <c r="M77" s="97">
        <f>ROUND((SUM(M36:M76))/1,2)</f>
        <v>0</v>
      </c>
      <c r="N77" s="97"/>
      <c r="O77" s="97"/>
      <c r="P77" s="118">
        <f>ROUND((SUM(P36:P76))/1,2)</f>
        <v>0</v>
      </c>
      <c r="S77" s="111">
        <f>ROUND((SUM(S36:S76))/1,2)</f>
        <v>0</v>
      </c>
    </row>
    <row r="78" spans="1:19" ht="12.75">
      <c r="A78" s="97"/>
      <c r="B78" s="97"/>
      <c r="C78" s="97"/>
      <c r="D78" s="97"/>
      <c r="E78" s="97"/>
      <c r="F78" s="111"/>
      <c r="G78" s="100"/>
      <c r="H78" s="100"/>
      <c r="I78" s="100"/>
      <c r="J78" s="97"/>
      <c r="K78" s="97"/>
      <c r="L78" s="97"/>
      <c r="M78" s="97"/>
      <c r="N78" s="97"/>
      <c r="O78" s="97"/>
      <c r="P78" s="118"/>
      <c r="S78" s="111"/>
    </row>
    <row r="79" spans="1:19" ht="12.75">
      <c r="A79" s="97"/>
      <c r="B79" s="97"/>
      <c r="C79" s="97"/>
      <c r="D79" s="97" t="s">
        <v>111</v>
      </c>
      <c r="E79" s="97"/>
      <c r="F79" s="111"/>
      <c r="G79" s="98"/>
      <c r="H79" s="98"/>
      <c r="I79" s="98"/>
      <c r="J79" s="97"/>
      <c r="K79" s="97"/>
      <c r="L79" s="97"/>
      <c r="M79" s="97"/>
      <c r="N79" s="97"/>
      <c r="O79" s="97"/>
      <c r="P79" s="97"/>
      <c r="Q79" s="94"/>
      <c r="R79" s="94"/>
      <c r="S79" s="97"/>
    </row>
    <row r="80" spans="1:19" ht="12.75">
      <c r="A80" s="115">
        <v>50</v>
      </c>
      <c r="B80" s="112" t="s">
        <v>120</v>
      </c>
      <c r="C80" s="116" t="s">
        <v>121</v>
      </c>
      <c r="D80" s="112" t="s">
        <v>122</v>
      </c>
      <c r="E80" s="112" t="s">
        <v>67</v>
      </c>
      <c r="F80" s="113">
        <v>290.6</v>
      </c>
      <c r="G80" s="114">
        <v>0</v>
      </c>
      <c r="H80" s="114"/>
      <c r="I80" s="114">
        <f>ROUND(F80*(G80+H80),2)</f>
        <v>0</v>
      </c>
      <c r="J80" s="112">
        <f>ROUND(F80*(N80),2)</f>
        <v>156.92</v>
      </c>
      <c r="K80" s="1">
        <f>ROUND(F80*(O80),2)</f>
        <v>0</v>
      </c>
      <c r="L80" s="1">
        <f>ROUND(F80*(G80+H80),2)</f>
        <v>0</v>
      </c>
      <c r="M80" s="1"/>
      <c r="N80" s="1">
        <v>0.54</v>
      </c>
      <c r="O80" s="1"/>
      <c r="P80" s="111">
        <f>ROUND(F80*(R80),3)</f>
        <v>0.049</v>
      </c>
      <c r="Q80" s="117"/>
      <c r="R80" s="117">
        <v>0.00017</v>
      </c>
      <c r="S80" s="111">
        <f>ROUND(F80*(X80),3)</f>
        <v>0</v>
      </c>
    </row>
    <row r="81" spans="1:19" ht="22.5">
      <c r="A81" s="115">
        <v>51</v>
      </c>
      <c r="B81" s="112" t="s">
        <v>120</v>
      </c>
      <c r="C81" s="116" t="s">
        <v>167</v>
      </c>
      <c r="D81" s="112" t="s">
        <v>168</v>
      </c>
      <c r="E81" s="112" t="s">
        <v>67</v>
      </c>
      <c r="F81" s="113">
        <v>290.6</v>
      </c>
      <c r="G81" s="114">
        <v>0</v>
      </c>
      <c r="H81" s="114"/>
      <c r="I81" s="114">
        <f>ROUND(F81*(G81+H81),2)</f>
        <v>0</v>
      </c>
      <c r="J81" s="112">
        <f>ROUND(F81*(N81),2)</f>
        <v>743.94</v>
      </c>
      <c r="K81" s="1">
        <f>ROUND(F81*(O81),2)</f>
        <v>0</v>
      </c>
      <c r="L81" s="1">
        <f>ROUND(F81*(G81+H81),2)</f>
        <v>0</v>
      </c>
      <c r="M81" s="1"/>
      <c r="N81" s="1">
        <v>2.56</v>
      </c>
      <c r="O81" s="1"/>
      <c r="P81" s="111">
        <f>ROUND(F81*(R81),3)</f>
        <v>0.058</v>
      </c>
      <c r="Q81" s="117"/>
      <c r="R81" s="117">
        <v>0.0002</v>
      </c>
      <c r="S81" s="111">
        <f>ROUND(F81*(X81),3)</f>
        <v>0</v>
      </c>
    </row>
    <row r="82" spans="1:19" ht="12.75">
      <c r="A82" s="97"/>
      <c r="B82" s="97"/>
      <c r="C82" s="97"/>
      <c r="D82" s="97" t="s">
        <v>111</v>
      </c>
      <c r="E82" s="97"/>
      <c r="F82" s="111"/>
      <c r="G82" s="100">
        <f>I82</f>
        <v>0</v>
      </c>
      <c r="H82" s="100"/>
      <c r="I82" s="100">
        <f>ROUND((SUM(I79:I81))/1,2)</f>
        <v>0</v>
      </c>
      <c r="J82" s="97"/>
      <c r="K82" s="97"/>
      <c r="L82" s="97">
        <f>ROUND((SUM(L79:L81))/1,2)</f>
        <v>0</v>
      </c>
      <c r="M82" s="97">
        <f>ROUND((SUM(M79:M81))/1,2)</f>
        <v>0</v>
      </c>
      <c r="N82" s="97"/>
      <c r="O82" s="97"/>
      <c r="P82" s="118">
        <f>ROUND((SUM(P79:P81))/1,2)</f>
        <v>0.11</v>
      </c>
      <c r="S82" s="111">
        <f>ROUND((SUM(S79:S81))/1,2)</f>
        <v>0</v>
      </c>
    </row>
    <row r="83" spans="1:19" ht="12.75">
      <c r="A83" s="1"/>
      <c r="B83" s="1"/>
      <c r="C83" s="1"/>
      <c r="D83" s="1"/>
      <c r="E83" s="1"/>
      <c r="F83" s="104"/>
      <c r="G83" s="91"/>
      <c r="H83" s="91"/>
      <c r="I83" s="91"/>
      <c r="J83" s="1"/>
      <c r="K83" s="1"/>
      <c r="L83" s="1"/>
      <c r="M83" s="1"/>
      <c r="N83" s="1"/>
      <c r="O83" s="1"/>
      <c r="P83" s="1"/>
      <c r="S83" s="1"/>
    </row>
    <row r="84" spans="1:19" ht="12.75">
      <c r="A84" s="97"/>
      <c r="B84" s="97"/>
      <c r="C84" s="97"/>
      <c r="D84" s="2" t="s">
        <v>52</v>
      </c>
      <c r="E84" s="97"/>
      <c r="F84" s="111"/>
      <c r="G84" s="100">
        <f>ROUND((SUM(L35:L83))/2,2)</f>
        <v>0</v>
      </c>
      <c r="H84" s="100">
        <f>ROUND((SUM(M35:M83))/2,2)</f>
        <v>0</v>
      </c>
      <c r="I84" s="100">
        <f>ROUND((SUM(I35:I83))/2,2)</f>
        <v>0</v>
      </c>
      <c r="J84" s="97"/>
      <c r="K84" s="97"/>
      <c r="L84" s="97">
        <f>ROUND((SUM(L35:L83))/2,2)</f>
        <v>0</v>
      </c>
      <c r="M84" s="97">
        <f>ROUND((SUM(M35:M83))/2,2)</f>
        <v>0</v>
      </c>
      <c r="N84" s="97"/>
      <c r="O84" s="97"/>
      <c r="P84" s="118">
        <f>ROUND((SUM(P35:P83))/2,2)</f>
        <v>0.11</v>
      </c>
      <c r="S84" s="118">
        <f>ROUND((SUM(S35:S83))/2,2)</f>
        <v>0</v>
      </c>
    </row>
    <row r="85" spans="1:26" ht="15">
      <c r="A85" s="123" t="s">
        <v>132</v>
      </c>
      <c r="B85" s="120"/>
      <c r="C85" s="120"/>
      <c r="D85" s="120"/>
      <c r="E85" s="120"/>
      <c r="F85" s="121" t="s">
        <v>53</v>
      </c>
      <c r="G85" s="122">
        <f>ROUND((SUM(L14:L84))/3,2)</f>
        <v>0</v>
      </c>
      <c r="H85" s="122">
        <f>ROUND((SUM(M14:M84))/3,2)</f>
        <v>0</v>
      </c>
      <c r="I85" s="122">
        <f>ROUND((SUM(I14:I84))/3,2)</f>
        <v>0</v>
      </c>
      <c r="J85" s="120"/>
      <c r="K85" s="120">
        <f>ROUND((SUM(K14:K84)),2)</f>
        <v>0</v>
      </c>
      <c r="L85" s="120">
        <f>ROUND((SUM(L14:L84))/3,2)</f>
        <v>0</v>
      </c>
      <c r="M85" s="120">
        <f>ROUND((SUM(M14:M84))/3,2)</f>
        <v>0</v>
      </c>
      <c r="N85" s="120"/>
      <c r="O85" s="120"/>
      <c r="P85" s="121">
        <f>ROUND((SUM(P14:P84))/3,2)</f>
        <v>16.99</v>
      </c>
      <c r="S85" s="121">
        <f>ROUND((SUM(S14:S84))/3,2)</f>
        <v>0</v>
      </c>
      <c r="Z85">
        <f>(SUM(Z14:Z84))</f>
        <v>0</v>
      </c>
    </row>
  </sheetData>
  <sheetProtection/>
  <printOptions gridLines="1" horizontalCentered="1"/>
  <pageMargins left="0" right="0" top="0.984251968503937" bottom="0.984251968503937" header="0.5118110236220472" footer="0.5118110236220472"/>
  <pageSetup orientation="portrait" paperSize="9" scale="85" r:id="rId1"/>
  <headerFooter alignWithMargins="0">
    <oddHeader>&amp;C&amp;"Arial,Tučné"&amp; Rozpočet MŠ Muškátova 7,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2019-02-19T17:38:57Z</cp:lastPrinted>
  <dcterms:created xsi:type="dcterms:W3CDTF">2016-03-05T08:36:05Z</dcterms:created>
  <dcterms:modified xsi:type="dcterms:W3CDTF">2021-03-17T16:01:42Z</dcterms:modified>
  <cp:category/>
  <cp:version/>
  <cp:contentType/>
  <cp:contentStatus/>
</cp:coreProperties>
</file>