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Práca\Pracovné dokumenty\Verejné obstarávanie\Jednotlivé obstarávania\VO ťažbová činnosť\VO ŤČ DNS 2021 2024\Zákazky v DNS\Výzva č. 2  LS Slanec\Súťažné podklady\"/>
    </mc:Choice>
  </mc:AlternateContent>
  <bookViews>
    <workbookView xWindow="1950" yWindow="-30" windowWidth="21075" windowHeight="9780"/>
  </bookViews>
  <sheets>
    <sheet name="rozsah zákazky a cenová ponuka" sheetId="1" r:id="rId1"/>
    <sheet name="Vysvetlívky" sheetId="3" r:id="rId2"/>
  </sheets>
  <definedNames>
    <definedName name="_xlnm.Print_Area" localSheetId="0">'rozsah zákazky a cenová ponuka'!$A$1:$O$97</definedName>
  </definedNames>
  <calcPr calcId="152511"/>
</workbook>
</file>

<file path=xl/calcChain.xml><?xml version="1.0" encoding="utf-8"?>
<calcChain xmlns="http://schemas.openxmlformats.org/spreadsheetml/2006/main">
  <c r="O82" i="1" l="1"/>
  <c r="O13" i="1" l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P82" i="1"/>
  <c r="O12" i="1"/>
  <c r="P12" i="1" l="1"/>
  <c r="P13" i="1" l="1"/>
  <c r="O84" i="1" l="1"/>
  <c r="O83" i="1" s="1"/>
</calcChain>
</file>

<file path=xl/sharedStrings.xml><?xml version="1.0" encoding="utf-8"?>
<sst xmlns="http://schemas.openxmlformats.org/spreadsheetml/2006/main" count="489" uniqueCount="143">
  <si>
    <t>Názov predmetu zákazky</t>
  </si>
  <si>
    <t>Objednávateľ</t>
  </si>
  <si>
    <t>JPRL</t>
  </si>
  <si>
    <t>Predpokladaný objem ťažby</t>
  </si>
  <si>
    <t>Druh ťažby</t>
  </si>
  <si>
    <t>Sklon v %</t>
  </si>
  <si>
    <t>hmotnatosť v m³</t>
  </si>
  <si>
    <t>Približovacia vzdialenosť VM/OM (m)</t>
  </si>
  <si>
    <t>LO</t>
  </si>
  <si>
    <t>ihličnaté (m³)</t>
  </si>
  <si>
    <r>
      <t>listnaté (m</t>
    </r>
    <r>
      <rPr>
        <b/>
        <sz val="9"/>
        <rFont val="Arial"/>
        <family val="2"/>
        <charset val="238"/>
      </rPr>
      <t>³)</t>
    </r>
  </si>
  <si>
    <r>
      <t>spolu (m</t>
    </r>
    <r>
      <rPr>
        <b/>
        <sz val="9"/>
        <rFont val="Arial"/>
        <family val="2"/>
        <charset val="238"/>
      </rPr>
      <t>³)</t>
    </r>
  </si>
  <si>
    <t>OÚ</t>
  </si>
  <si>
    <t xml:space="preserve">Spolu bez DPH   </t>
  </si>
  <si>
    <t>Spolu bez DPH</t>
  </si>
  <si>
    <t>DPH 20%</t>
  </si>
  <si>
    <t>Spolu s  DPH</t>
  </si>
  <si>
    <t>Záväzný termín vykonania:</t>
  </si>
  <si>
    <t>Názov:</t>
  </si>
  <si>
    <t>Sídlo:</t>
  </si>
  <si>
    <t>IČO:</t>
  </si>
  <si>
    <t>DIČ:</t>
  </si>
  <si>
    <t>IČ pre DPH:</t>
  </si>
  <si>
    <t>Podpis  dodávateľa</t>
  </si>
  <si>
    <t>Vysvetlivky:</t>
  </si>
  <si>
    <t>ŤP</t>
  </si>
  <si>
    <t>ťažbový proces</t>
  </si>
  <si>
    <t>VC</t>
  </si>
  <si>
    <t>výrobný celok, na ktorý je vyhlásená verejná súťaž</t>
  </si>
  <si>
    <t>Lesnícky obvod , na území ktorého sa ťažba bude realizovať</t>
  </si>
  <si>
    <t>alfanumerické označenie porastu, v ktorom sa bude ťažba realizovať</t>
  </si>
  <si>
    <t>Druh ťažby:</t>
  </si>
  <si>
    <t>obnovná úmyselná ťažba - ťažba v rubných porastoch s cieľom obnovy materského porastu</t>
  </si>
  <si>
    <t>VÚ-50</t>
  </si>
  <si>
    <t>výchovná úmyselná ťažba - ťažba v predrubných porastoch do 50 rokov</t>
  </si>
  <si>
    <t>VÚ+50</t>
  </si>
  <si>
    <t>výchovná úmyselná ťažba - ťažba v predrubných porastoch nad 50 rokov</t>
  </si>
  <si>
    <t>NV</t>
  </si>
  <si>
    <t xml:space="preserve"> náhodná ťažba vykonaná - ťažba  vynútená náhodnými vplyvmi - kalamita</t>
  </si>
  <si>
    <t>NP</t>
  </si>
  <si>
    <t xml:space="preserve"> náhodná ťažba ponechaná - ťažba  vynútená náhodnými vplyvmi čiastočne spracovaná - kalamita</t>
  </si>
  <si>
    <t>MŤ</t>
  </si>
  <si>
    <t>mimoriadna ťažba - ťažba v rubných alebo predrubných porastoch realizovaná na základe iných nevyhnutných okolností (napr. rozhodnutie orgánu štátnej správy)</t>
  </si>
  <si>
    <t>Hmotnatosť</t>
  </si>
  <si>
    <t>priemerný objem ťaženého kmeňa v m³</t>
  </si>
  <si>
    <t>Približovacia vzdialenosť                       VM/OM (m)</t>
  </si>
  <si>
    <t>vzdialenosť v metroch, na ktorú sa približuje drevná hmota</t>
  </si>
  <si>
    <t>VM</t>
  </si>
  <si>
    <t>vývozné miesto - miesto, kde sa sústreďuje drevná hmota priblížená od pňa (miesta stínky), keď ju nie je možné prblížiť na OM jednou pracovnou operáciou alebo technológiou</t>
  </si>
  <si>
    <t>OM</t>
  </si>
  <si>
    <t>odvozné miesto - miesto, na ktoré sa sústreďuje drevná hmota z VM alebo priamo od pňa za účelom jeho ďalšieho spracovania</t>
  </si>
  <si>
    <t>príloha č.2</t>
  </si>
  <si>
    <t xml:space="preserve">priemerný sklon svahu v %, na ktorom sa bude ťažbový proces realizovať </t>
  </si>
  <si>
    <t>Požadované kombinácie technologií</t>
  </si>
  <si>
    <t>Cena stanovená objednávateľom  bez DPH v € za JPRL</t>
  </si>
  <si>
    <t>nie som plátcom DPH</t>
  </si>
  <si>
    <t>Dodávaleľ:</t>
  </si>
  <si>
    <t>Ak dodávateľ nie je plátcom DPH uvedie v tabuľke " Dodávateľ" v riadku " IČ pre DPH"  -</t>
  </si>
  <si>
    <r>
      <t>Cena bez DPH (ponuka dodávateľa) v €</t>
    </r>
    <r>
      <rPr>
        <b/>
        <sz val="8"/>
        <rFont val="Times New Roman"/>
        <family val="1"/>
        <charset val="238"/>
      </rPr>
      <t>/m</t>
    </r>
    <r>
      <rPr>
        <b/>
        <sz val="8"/>
        <rFont val="Arial"/>
        <family val="2"/>
        <charset val="238"/>
      </rPr>
      <t>³ na dve desatiiné miesta</t>
    </r>
  </si>
  <si>
    <r>
      <t>Celkom cena bez DPH</t>
    </r>
    <r>
      <rPr>
        <b/>
        <sz val="7"/>
        <rFont val="Arial"/>
        <family val="2"/>
        <charset val="238"/>
      </rPr>
      <t xml:space="preserve"> (ponuka dodávateľa)</t>
    </r>
    <r>
      <rPr>
        <b/>
        <sz val="9"/>
        <rFont val="Arial"/>
        <family val="2"/>
        <charset val="238"/>
      </rPr>
      <t xml:space="preserve">
v €</t>
    </r>
  </si>
  <si>
    <t>t.j.</t>
  </si>
  <si>
    <t>m3</t>
  </si>
  <si>
    <t>Požiadavky na bližšiu špecifikáciu technológií v JPRL</t>
  </si>
  <si>
    <t>napr. v JPRL xx - porast Pro Silva -kmene rozrezať  na prepravné dĺžky,  nepoužívať metódu zberného lana pri približovaní                                                                                                              v JPRL xy - percentuálny podiel manipulácie na OM a rozrezu na prepravné dľžky</t>
  </si>
  <si>
    <t>Rozsah  zákazky a cenová ponuka dodávateľa</t>
  </si>
  <si>
    <t xml:space="preserve"> Určenie začiatku a ukončenia prác bude určené v  Zákazkovom liste.</t>
  </si>
  <si>
    <t>Zmluva č.</t>
  </si>
  <si>
    <r>
      <rPr>
        <b/>
        <sz val="11"/>
        <color theme="1"/>
        <rFont val="Calibri"/>
        <family val="2"/>
        <charset val="238"/>
        <scheme val="minor"/>
      </rPr>
      <t>* Požiadavky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</si>
  <si>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</si>
  <si>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</si>
  <si>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príloha č. 5 Zmluvy o dielo</t>
  </si>
  <si>
    <t>1,2,4d,4a,6,7 - SKM</t>
  </si>
  <si>
    <t>1,2,4d,4a,6,7 - SORTIM</t>
  </si>
  <si>
    <t>1,2,4a,6,7 - SKM</t>
  </si>
  <si>
    <t>1,2,4a,6,7 - SORTIM</t>
  </si>
  <si>
    <t>0/900</t>
  </si>
  <si>
    <t>KAROLKA</t>
  </si>
  <si>
    <t>611A00</t>
  </si>
  <si>
    <t>615A00</t>
  </si>
  <si>
    <t>617 00</t>
  </si>
  <si>
    <t>627 00</t>
  </si>
  <si>
    <t>654A00</t>
  </si>
  <si>
    <t>655 00</t>
  </si>
  <si>
    <t>656 00</t>
  </si>
  <si>
    <t>657 00</t>
  </si>
  <si>
    <t>658 00</t>
  </si>
  <si>
    <t>659 10</t>
  </si>
  <si>
    <t>660 00</t>
  </si>
  <si>
    <t>669 00</t>
  </si>
  <si>
    <t>671 00</t>
  </si>
  <si>
    <t xml:space="preserve">673 00 </t>
  </si>
  <si>
    <t>673 00</t>
  </si>
  <si>
    <t>674 00</t>
  </si>
  <si>
    <t>675 00</t>
  </si>
  <si>
    <t>694B00</t>
  </si>
  <si>
    <t>50/350</t>
  </si>
  <si>
    <t>50/450</t>
  </si>
  <si>
    <t>50/750</t>
  </si>
  <si>
    <t>0/500</t>
  </si>
  <si>
    <t>0/400</t>
  </si>
  <si>
    <t>0/300</t>
  </si>
  <si>
    <t>50/350,0/400</t>
  </si>
  <si>
    <t>50/400,0/450</t>
  </si>
  <si>
    <t>VU-50</t>
  </si>
  <si>
    <t>VU+50</t>
  </si>
  <si>
    <t>OU</t>
  </si>
  <si>
    <t>676 11</t>
  </si>
  <si>
    <t>MOHOV</t>
  </si>
  <si>
    <t>577A00</t>
  </si>
  <si>
    <t>582 00</t>
  </si>
  <si>
    <t>0/1200</t>
  </si>
  <si>
    <t>564 00</t>
  </si>
  <si>
    <t>566 00</t>
  </si>
  <si>
    <t>567 00</t>
  </si>
  <si>
    <t>533C00</t>
  </si>
  <si>
    <t>50/200</t>
  </si>
  <si>
    <t>540 00</t>
  </si>
  <si>
    <t>50/700</t>
  </si>
  <si>
    <t>Vu+50</t>
  </si>
  <si>
    <t>HRADOVA</t>
  </si>
  <si>
    <t>407 00</t>
  </si>
  <si>
    <t>HRADOVÁ</t>
  </si>
  <si>
    <t>481 00</t>
  </si>
  <si>
    <t>50/500</t>
  </si>
  <si>
    <t>482B00</t>
  </si>
  <si>
    <t>0/650</t>
  </si>
  <si>
    <t>485 00</t>
  </si>
  <si>
    <t>0/250</t>
  </si>
  <si>
    <t>403 00</t>
  </si>
  <si>
    <t>30/420,0/450</t>
  </si>
  <si>
    <t>408 10</t>
  </si>
  <si>
    <t>30/470,0/500</t>
  </si>
  <si>
    <t>410 00</t>
  </si>
  <si>
    <t>50/650,0/700</t>
  </si>
  <si>
    <t>416B00</t>
  </si>
  <si>
    <t>0/1700</t>
  </si>
  <si>
    <t>419A00</t>
  </si>
  <si>
    <t>421A00</t>
  </si>
  <si>
    <t>4222A00</t>
  </si>
  <si>
    <t>0/1100</t>
  </si>
  <si>
    <t>422A00</t>
  </si>
  <si>
    <t>Lesy SR š.p. OZ Sobrance</t>
  </si>
  <si>
    <t>Lesnícke služby v ťažbovom procese na OZ Sobrance, VC Slanec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</si>
</sst>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Times New Roman"/>
      <family val="1"/>
      <charset val="238"/>
    </font>
    <font>
      <b/>
      <sz val="7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Calibri"/>
      <family val="2"/>
      <charset val="238"/>
      <scheme val="minor"/>
    </font>
    <font>
      <sz val="8"/>
      <color rgb="FF7030A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/>
    <xf numFmtId="0" fontId="5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25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3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3" fillId="0" borderId="0" xfId="0" applyFont="1"/>
    <xf numFmtId="0" fontId="1" fillId="3" borderId="0" xfId="0" applyFont="1" applyFill="1" applyAlignment="1" applyProtection="1">
      <alignment horizontal="center"/>
    </xf>
    <xf numFmtId="0" fontId="1" fillId="3" borderId="0" xfId="0" applyFont="1" applyFill="1" applyAlignment="1" applyProtection="1"/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Alignment="1" applyProtection="1"/>
    <xf numFmtId="0" fontId="12" fillId="3" borderId="0" xfId="0" applyFont="1" applyFill="1" applyAlignment="1" applyProtection="1">
      <alignment horizontal="left"/>
    </xf>
    <xf numFmtId="0" fontId="0" fillId="3" borderId="0" xfId="0" applyFill="1" applyProtection="1"/>
    <xf numFmtId="0" fontId="0" fillId="3" borderId="0" xfId="0" applyFill="1" applyAlignment="1" applyProtection="1">
      <alignment horizontal="left"/>
    </xf>
    <xf numFmtId="0" fontId="5" fillId="3" borderId="1" xfId="0" applyFont="1" applyFill="1" applyBorder="1" applyAlignment="1" applyProtection="1">
      <alignment horizontal="left"/>
    </xf>
    <xf numFmtId="0" fontId="0" fillId="3" borderId="0" xfId="0" applyFill="1" applyBorder="1" applyProtection="1"/>
    <xf numFmtId="0" fontId="0" fillId="3" borderId="0" xfId="0" applyFill="1" applyBorder="1" applyAlignment="1" applyProtection="1">
      <alignment horizontal="left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3" borderId="9" xfId="0" applyFont="1" applyFill="1" applyBorder="1" applyAlignment="1" applyProtection="1">
      <alignment vertical="center" wrapText="1"/>
    </xf>
    <xf numFmtId="0" fontId="6" fillId="3" borderId="2" xfId="0" applyFont="1" applyFill="1" applyBorder="1" applyAlignment="1" applyProtection="1">
      <alignment vertical="center" wrapText="1"/>
    </xf>
    <xf numFmtId="0" fontId="5" fillId="3" borderId="10" xfId="0" applyFont="1" applyFill="1" applyBorder="1" applyAlignment="1" applyProtection="1">
      <alignment horizontal="center" vertical="center"/>
    </xf>
    <xf numFmtId="4" fontId="6" fillId="3" borderId="16" xfId="0" applyNumberFormat="1" applyFont="1" applyFill="1" applyBorder="1" applyAlignment="1" applyProtection="1">
      <alignment horizontal="center" vertical="center"/>
    </xf>
    <xf numFmtId="0" fontId="10" fillId="3" borderId="27" xfId="0" applyFont="1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 wrapText="1"/>
    </xf>
    <xf numFmtId="0" fontId="3" fillId="3" borderId="28" xfId="0" applyFont="1" applyFill="1" applyBorder="1" applyAlignment="1" applyProtection="1">
      <alignment horizontal="center" vertical="center"/>
    </xf>
    <xf numFmtId="0" fontId="0" fillId="3" borderId="28" xfId="0" applyFill="1" applyBorder="1" applyAlignment="1" applyProtection="1">
      <alignment horizontal="center" vertical="center"/>
    </xf>
    <xf numFmtId="0" fontId="10" fillId="3" borderId="28" xfId="0" applyFont="1" applyFill="1" applyBorder="1" applyAlignment="1" applyProtection="1">
      <alignment horizontal="center" vertical="center"/>
    </xf>
    <xf numFmtId="4" fontId="6" fillId="3" borderId="30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vertical="center"/>
    </xf>
    <xf numFmtId="4" fontId="6" fillId="3" borderId="13" xfId="0" applyNumberFormat="1" applyFont="1" applyFill="1" applyBorder="1" applyAlignment="1" applyProtection="1">
      <alignment horizontal="center" vertical="center"/>
    </xf>
    <xf numFmtId="4" fontId="6" fillId="3" borderId="29" xfId="0" applyNumberFormat="1" applyFont="1" applyFill="1" applyBorder="1" applyAlignment="1" applyProtection="1">
      <alignment horizontal="center" vertical="center"/>
      <protection locked="0"/>
    </xf>
    <xf numFmtId="4" fontId="6" fillId="3" borderId="19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left" vertical="center"/>
    </xf>
    <xf numFmtId="0" fontId="5" fillId="3" borderId="0" xfId="0" applyFont="1" applyFill="1" applyBorder="1" applyAlignment="1" applyProtection="1">
      <alignment horizontal="left" vertical="center"/>
    </xf>
    <xf numFmtId="0" fontId="11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7" fillId="3" borderId="8" xfId="0" applyFont="1" applyFill="1" applyBorder="1" applyAlignment="1" applyProtection="1">
      <alignment horizontal="center" vertical="center"/>
    </xf>
    <xf numFmtId="4" fontId="6" fillId="3" borderId="15" xfId="0" applyNumberFormat="1" applyFont="1" applyFill="1" applyBorder="1" applyAlignment="1" applyProtection="1">
      <alignment horizontal="center" vertical="center"/>
      <protection locked="0"/>
    </xf>
    <xf numFmtId="0" fontId="3" fillId="3" borderId="30" xfId="0" applyFont="1" applyFill="1" applyBorder="1" applyProtection="1"/>
    <xf numFmtId="0" fontId="0" fillId="3" borderId="27" xfId="0" applyFill="1" applyBorder="1" applyProtection="1"/>
    <xf numFmtId="4" fontId="6" fillId="3" borderId="28" xfId="0" applyNumberFormat="1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 wrapText="1"/>
    </xf>
    <xf numFmtId="4" fontId="6" fillId="3" borderId="38" xfId="0" applyNumberFormat="1" applyFont="1" applyFill="1" applyBorder="1" applyAlignment="1" applyProtection="1">
      <alignment horizontal="center" vertical="center"/>
    </xf>
    <xf numFmtId="4" fontId="6" fillId="3" borderId="42" xfId="0" applyNumberFormat="1" applyFont="1" applyFill="1" applyBorder="1" applyAlignment="1" applyProtection="1">
      <alignment horizontal="center" vertical="center"/>
    </xf>
    <xf numFmtId="2" fontId="6" fillId="3" borderId="10" xfId="0" applyNumberFormat="1" applyFont="1" applyFill="1" applyBorder="1" applyAlignment="1" applyProtection="1">
      <alignment horizontal="center" vertical="center"/>
    </xf>
    <xf numFmtId="4" fontId="6" fillId="3" borderId="4" xfId="0" applyNumberFormat="1" applyFont="1" applyFill="1" applyBorder="1" applyAlignment="1" applyProtection="1">
      <alignment horizontal="center" vertical="center"/>
    </xf>
    <xf numFmtId="0" fontId="10" fillId="3" borderId="24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/>
    </xf>
    <xf numFmtId="0" fontId="7" fillId="3" borderId="15" xfId="0" applyFont="1" applyFill="1" applyBorder="1" applyAlignment="1" applyProtection="1">
      <alignment horizontal="center" vertical="center"/>
    </xf>
    <xf numFmtId="2" fontId="6" fillId="3" borderId="16" xfId="0" applyNumberFormat="1" applyFont="1" applyFill="1" applyBorder="1" applyAlignment="1" applyProtection="1">
      <alignment horizontal="center" vertical="center"/>
    </xf>
    <xf numFmtId="2" fontId="5" fillId="3" borderId="16" xfId="0" applyNumberFormat="1" applyFont="1" applyFill="1" applyBorder="1" applyAlignment="1" applyProtection="1">
      <alignment horizontal="center" vertical="center"/>
    </xf>
    <xf numFmtId="4" fontId="6" fillId="3" borderId="44" xfId="0" applyNumberFormat="1" applyFont="1" applyFill="1" applyBorder="1" applyAlignment="1" applyProtection="1">
      <alignment horizontal="center" vertical="center"/>
    </xf>
    <xf numFmtId="4" fontId="6" fillId="3" borderId="45" xfId="0" applyNumberFormat="1" applyFont="1" applyFill="1" applyBorder="1" applyAlignment="1" applyProtection="1">
      <alignment horizontal="center" vertical="center"/>
      <protection locked="0"/>
    </xf>
    <xf numFmtId="2" fontId="6" fillId="3" borderId="42" xfId="0" applyNumberFormat="1" applyFont="1" applyFill="1" applyBorder="1" applyAlignment="1" applyProtection="1">
      <alignment horizontal="center" vertical="center"/>
    </xf>
    <xf numFmtId="0" fontId="6" fillId="3" borderId="6" xfId="0" applyFont="1" applyFill="1" applyBorder="1" applyAlignment="1" applyProtection="1">
      <alignment horizontal="right" vertical="center"/>
    </xf>
    <xf numFmtId="0" fontId="6" fillId="3" borderId="5" xfId="0" applyFont="1" applyFill="1" applyBorder="1" applyAlignment="1" applyProtection="1">
      <alignment horizontal="right" vertical="center" indent="2"/>
    </xf>
    <xf numFmtId="0" fontId="6" fillId="3" borderId="6" xfId="0" applyFont="1" applyFill="1" applyBorder="1" applyAlignment="1" applyProtection="1">
      <alignment horizontal="right" vertical="center" indent="2"/>
    </xf>
    <xf numFmtId="0" fontId="6" fillId="3" borderId="7" xfId="0" applyFont="1" applyFill="1" applyBorder="1" applyAlignment="1" applyProtection="1">
      <alignment horizontal="right" vertical="center" indent="2"/>
    </xf>
    <xf numFmtId="0" fontId="3" fillId="3" borderId="0" xfId="0" applyFont="1" applyFill="1" applyBorder="1" applyAlignment="1" applyProtection="1">
      <alignment horizontal="left" vertical="center"/>
    </xf>
    <xf numFmtId="0" fontId="6" fillId="3" borderId="9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19" xfId="0" applyFont="1" applyFill="1" applyBorder="1" applyAlignment="1" applyProtection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</xf>
    <xf numFmtId="0" fontId="6" fillId="2" borderId="14" xfId="0" applyFont="1" applyFill="1" applyBorder="1" applyAlignment="1" applyProtection="1">
      <alignment horizontal="center" vertical="center"/>
    </xf>
    <xf numFmtId="0" fontId="6" fillId="3" borderId="13" xfId="0" applyFont="1" applyFill="1" applyBorder="1" applyAlignment="1" applyProtection="1">
      <alignment horizontal="center" vertical="center" wrapText="1"/>
    </xf>
    <xf numFmtId="0" fontId="6" fillId="3" borderId="14" xfId="0" applyFont="1" applyFill="1" applyBorder="1" applyAlignment="1" applyProtection="1">
      <alignment horizontal="center" vertical="center" wrapText="1"/>
    </xf>
    <xf numFmtId="0" fontId="6" fillId="3" borderId="8" xfId="0" applyFont="1" applyFill="1" applyBorder="1" applyAlignment="1" applyProtection="1">
      <alignment horizontal="center" vertical="center" wrapText="1"/>
    </xf>
    <xf numFmtId="0" fontId="6" fillId="3" borderId="15" xfId="0" applyFont="1" applyFill="1" applyBorder="1" applyAlignment="1" applyProtection="1">
      <alignment horizontal="center" vertical="center" wrapText="1"/>
    </xf>
    <xf numFmtId="0" fontId="6" fillId="3" borderId="17" xfId="0" applyFont="1" applyFill="1" applyBorder="1" applyAlignment="1" applyProtection="1">
      <alignment horizontal="center" vertical="center" wrapText="1"/>
    </xf>
    <xf numFmtId="0" fontId="6" fillId="3" borderId="10" xfId="0" applyFont="1" applyFill="1" applyBorder="1" applyAlignment="1" applyProtection="1">
      <alignment horizontal="center" vertical="center" wrapText="1"/>
    </xf>
    <xf numFmtId="0" fontId="6" fillId="3" borderId="16" xfId="0" applyFont="1" applyFill="1" applyBorder="1" applyAlignment="1" applyProtection="1">
      <alignment horizontal="center" vertical="center" wrapText="1"/>
    </xf>
    <xf numFmtId="0" fontId="6" fillId="3" borderId="18" xfId="0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/>
    </xf>
    <xf numFmtId="0" fontId="6" fillId="3" borderId="4" xfId="0" applyFont="1" applyFill="1" applyBorder="1" applyAlignment="1" applyProtection="1">
      <alignment horizontal="center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0" fontId="5" fillId="2" borderId="25" xfId="0" applyFont="1" applyFill="1" applyBorder="1" applyAlignment="1" applyProtection="1">
      <alignment horizontal="left"/>
      <protection locked="0"/>
    </xf>
    <xf numFmtId="0" fontId="5" fillId="2" borderId="15" xfId="0" applyFont="1" applyFill="1" applyBorder="1" applyAlignment="1" applyProtection="1">
      <alignment horizontal="left"/>
      <protection locked="0"/>
    </xf>
    <xf numFmtId="0" fontId="5" fillId="2" borderId="26" xfId="0" applyFont="1" applyFill="1" applyBorder="1" applyAlignment="1" applyProtection="1">
      <alignment horizontal="left"/>
      <protection locked="0"/>
    </xf>
    <xf numFmtId="0" fontId="0" fillId="2" borderId="25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5" fillId="3" borderId="0" xfId="0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center" vertical="center" textRotation="90"/>
    </xf>
    <xf numFmtId="0" fontId="0" fillId="3" borderId="33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0" fontId="0" fillId="3" borderId="31" xfId="0" applyFill="1" applyBorder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0" fillId="3" borderId="35" xfId="0" applyFill="1" applyBorder="1" applyAlignment="1">
      <alignment horizontal="center" vertical="top" wrapText="1"/>
    </xf>
    <xf numFmtId="0" fontId="0" fillId="3" borderId="36" xfId="0" applyFill="1" applyBorder="1" applyAlignment="1">
      <alignment horizontal="center" vertical="top" wrapText="1"/>
    </xf>
    <xf numFmtId="0" fontId="0" fillId="3" borderId="32" xfId="0" applyFill="1" applyBorder="1" applyAlignment="1">
      <alignment horizontal="center" vertical="top" wrapText="1"/>
    </xf>
    <xf numFmtId="0" fontId="0" fillId="3" borderId="37" xfId="0" applyFill="1" applyBorder="1" applyAlignment="1">
      <alignment horizontal="center" vertical="top" wrapText="1"/>
    </xf>
    <xf numFmtId="0" fontId="1" fillId="3" borderId="0" xfId="0" applyFont="1" applyFill="1" applyAlignment="1" applyProtection="1">
      <alignment horizontal="center"/>
    </xf>
    <xf numFmtId="0" fontId="6" fillId="3" borderId="11" xfId="0" applyFont="1" applyFill="1" applyBorder="1" applyAlignment="1" applyProtection="1">
      <alignment horizontal="center" vertical="center" wrapText="1"/>
    </xf>
    <xf numFmtId="0" fontId="5" fillId="3" borderId="13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0" xfId="0" applyFont="1" applyFill="1" applyAlignment="1" applyProtection="1">
      <alignment horizontal="center"/>
    </xf>
    <xf numFmtId="0" fontId="5" fillId="0" borderId="1" xfId="0" applyFont="1" applyFill="1" applyBorder="1" applyAlignment="1" applyProtection="1">
      <alignment horizontal="left"/>
    </xf>
    <xf numFmtId="0" fontId="0" fillId="3" borderId="0" xfId="0" applyFill="1" applyBorder="1" applyAlignment="1" applyProtection="1">
      <alignment horizontal="left"/>
    </xf>
    <xf numFmtId="0" fontId="6" fillId="3" borderId="9" xfId="0" applyFont="1" applyFill="1" applyBorder="1" applyAlignment="1" applyProtection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0" fillId="0" borderId="0" xfId="0" applyFill="1" applyAlignment="1"/>
    <xf numFmtId="0" fontId="3" fillId="0" borderId="15" xfId="0" applyFont="1" applyFill="1" applyBorder="1" applyAlignment="1" applyProtection="1">
      <alignment horizontal="left" vertical="center" wrapText="1"/>
    </xf>
    <xf numFmtId="0" fontId="3" fillId="0" borderId="26" xfId="0" applyFont="1" applyFill="1" applyBorder="1" applyAlignment="1" applyProtection="1">
      <alignment horizontal="left" vertical="center" wrapText="1"/>
    </xf>
    <xf numFmtId="0" fontId="0" fillId="0" borderId="32" xfId="0" applyBorder="1" applyAlignment="1">
      <alignment horizont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10" fillId="3" borderId="20" xfId="0" applyFont="1" applyFill="1" applyBorder="1" applyAlignment="1" applyProtection="1">
      <alignment horizontal="center" vertical="center" wrapText="1"/>
    </xf>
    <xf numFmtId="0" fontId="10" fillId="3" borderId="21" xfId="0" applyFont="1" applyFill="1" applyBorder="1" applyAlignment="1" applyProtection="1">
      <alignment horizontal="center" vertical="center"/>
    </xf>
    <xf numFmtId="0" fontId="10" fillId="3" borderId="22" xfId="0" applyFont="1" applyFill="1" applyBorder="1" applyAlignment="1" applyProtection="1">
      <alignment horizontal="center" vertical="center"/>
    </xf>
    <xf numFmtId="0" fontId="10" fillId="3" borderId="23" xfId="0" applyFont="1" applyFill="1" applyBorder="1" applyAlignment="1" applyProtection="1">
      <alignment horizontal="center" vertical="center"/>
    </xf>
    <xf numFmtId="0" fontId="10" fillId="3" borderId="21" xfId="0" applyFont="1" applyFill="1" applyBorder="1" applyAlignment="1" applyProtection="1">
      <alignment horizontal="center" vertical="center" wrapText="1"/>
    </xf>
    <xf numFmtId="0" fontId="3" fillId="3" borderId="22" xfId="0" applyFont="1" applyFill="1" applyBorder="1" applyAlignment="1" applyProtection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</xf>
    <xf numFmtId="0" fontId="10" fillId="3" borderId="25" xfId="0" applyFont="1" applyFill="1" applyBorder="1" applyAlignment="1" applyProtection="1">
      <alignment horizontal="center" vertical="center"/>
    </xf>
    <xf numFmtId="0" fontId="10" fillId="3" borderId="26" xfId="0" applyFont="1" applyFill="1" applyBorder="1" applyAlignment="1" applyProtection="1">
      <alignment horizontal="center" vertical="center"/>
    </xf>
    <xf numFmtId="0" fontId="3" fillId="3" borderId="25" xfId="0" applyFont="1" applyFill="1" applyBorder="1" applyAlignment="1" applyProtection="1">
      <alignment horizontal="center" vertical="center"/>
    </xf>
    <xf numFmtId="4" fontId="10" fillId="3" borderId="1" xfId="0" applyNumberFormat="1" applyFont="1" applyFill="1" applyBorder="1" applyAlignment="1" applyProtection="1">
      <alignment horizontal="center" vertical="center"/>
    </xf>
    <xf numFmtId="4" fontId="10" fillId="3" borderId="1" xfId="0" applyNumberFormat="1" applyFont="1" applyFill="1" applyBorder="1" applyAlignment="1" applyProtection="1">
      <alignment horizontal="right" vertical="center"/>
    </xf>
    <xf numFmtId="2" fontId="10" fillId="3" borderId="1" xfId="0" applyNumberFormat="1" applyFont="1" applyFill="1" applyBorder="1" applyAlignment="1" applyProtection="1">
      <alignment horizontal="center" vertical="center" wrapText="1"/>
    </xf>
    <xf numFmtId="0" fontId="10" fillId="3" borderId="25" xfId="0" applyFont="1" applyFill="1" applyBorder="1" applyAlignment="1" applyProtection="1">
      <alignment horizontal="center" vertical="center"/>
    </xf>
    <xf numFmtId="2" fontId="10" fillId="3" borderId="1" xfId="0" applyNumberFormat="1" applyFont="1" applyFill="1" applyBorder="1" applyAlignment="1" applyProtection="1">
      <alignment horizontal="center" vertical="center"/>
    </xf>
    <xf numFmtId="0" fontId="10" fillId="3" borderId="39" xfId="0" applyFont="1" applyFill="1" applyBorder="1" applyAlignment="1" applyProtection="1">
      <alignment horizontal="center" vertical="center"/>
    </xf>
    <xf numFmtId="0" fontId="10" fillId="3" borderId="40" xfId="0" applyFont="1" applyFill="1" applyBorder="1" applyAlignment="1" applyProtection="1">
      <alignment horizontal="center" vertical="center" wrapText="1"/>
    </xf>
    <xf numFmtId="0" fontId="10" fillId="3" borderId="41" xfId="0" applyFont="1" applyFill="1" applyBorder="1" applyAlignment="1" applyProtection="1">
      <alignment horizontal="center" vertical="center"/>
    </xf>
    <xf numFmtId="0" fontId="10" fillId="3" borderId="43" xfId="0" applyFont="1" applyFill="1" applyBorder="1" applyAlignment="1" applyProtection="1">
      <alignment horizontal="center" vertical="center"/>
    </xf>
    <xf numFmtId="4" fontId="10" fillId="3" borderId="40" xfId="0" applyNumberFormat="1" applyFont="1" applyFill="1" applyBorder="1" applyAlignment="1" applyProtection="1">
      <alignment horizontal="center" vertical="center"/>
    </xf>
    <xf numFmtId="0" fontId="3" fillId="3" borderId="41" xfId="0" applyFont="1" applyFill="1" applyBorder="1" applyAlignment="1" applyProtection="1">
      <alignment horizontal="center" vertical="center"/>
    </xf>
  </cellXfs>
  <cellStyles count="1">
    <cellStyle name="Normáln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7"/>
  <sheetViews>
    <sheetView tabSelected="1" view="pageBreakPreview" zoomScaleNormal="100" zoomScaleSheetLayoutView="100" workbookViewId="0">
      <selection activeCell="N4" sqref="N4"/>
    </sheetView>
  </sheetViews>
  <sheetFormatPr defaultRowHeight="15" x14ac:dyDescent="0.25"/>
  <cols>
    <col min="1" max="1" width="13.7109375" customWidth="1"/>
    <col min="2" max="2" width="12" customWidth="1"/>
    <col min="3" max="3" width="14.85546875" customWidth="1"/>
    <col min="4" max="4" width="14.5703125" customWidth="1"/>
    <col min="7" max="7" width="11.85546875" customWidth="1"/>
    <col min="11" max="11" width="11.42578125" customWidth="1"/>
    <col min="12" max="12" width="16.140625" customWidth="1"/>
    <col min="13" max="13" width="6.140625" customWidth="1"/>
    <col min="14" max="14" width="13.85546875" customWidth="1"/>
    <col min="15" max="15" width="15.85546875" customWidth="1"/>
    <col min="16" max="16" width="14.5703125" customWidth="1"/>
    <col min="17" max="17" width="9.42578125" bestFit="1" customWidth="1"/>
  </cols>
  <sheetData>
    <row r="1" spans="1:16" ht="18" x14ac:dyDescent="0.25">
      <c r="A1" s="108" t="s">
        <v>64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6" t="s">
        <v>69</v>
      </c>
      <c r="O1" s="15"/>
    </row>
    <row r="2" spans="1:16" ht="11.25" customHeight="1" x14ac:dyDescent="0.2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6" t="s">
        <v>70</v>
      </c>
      <c r="O2" s="15"/>
    </row>
    <row r="3" spans="1:16" ht="18" x14ac:dyDescent="0.25">
      <c r="A3" s="17" t="s">
        <v>0</v>
      </c>
      <c r="B3" s="13"/>
      <c r="C3" s="118" t="s">
        <v>142</v>
      </c>
      <c r="D3" s="119"/>
      <c r="E3" s="119"/>
      <c r="F3" s="119"/>
      <c r="G3" s="119"/>
      <c r="H3" s="119"/>
      <c r="I3" s="119"/>
      <c r="J3" s="119"/>
      <c r="K3" s="119"/>
      <c r="L3" s="13"/>
      <c r="N3" s="14"/>
      <c r="O3" s="15"/>
    </row>
    <row r="4" spans="1:16" ht="10.5" customHeight="1" x14ac:dyDescent="0.2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5"/>
    </row>
    <row r="5" spans="1:16" x14ac:dyDescent="0.25">
      <c r="A5" s="18"/>
      <c r="B5" s="18"/>
      <c r="C5" s="18"/>
      <c r="D5" s="18"/>
      <c r="E5" s="113"/>
      <c r="F5" s="113"/>
      <c r="G5" s="19"/>
      <c r="H5" s="18"/>
      <c r="I5" s="18"/>
      <c r="J5" s="18"/>
      <c r="K5" s="18"/>
      <c r="L5" s="18"/>
      <c r="M5" s="18"/>
      <c r="N5" s="18"/>
      <c r="O5" s="18"/>
    </row>
    <row r="6" spans="1:16" x14ac:dyDescent="0.25">
      <c r="A6" s="20" t="s">
        <v>1</v>
      </c>
      <c r="B6" s="114" t="s">
        <v>141</v>
      </c>
      <c r="C6" s="114"/>
      <c r="D6" s="114"/>
      <c r="E6" s="114"/>
      <c r="F6" s="114"/>
      <c r="G6" s="19"/>
      <c r="H6" s="18"/>
      <c r="I6" s="18"/>
      <c r="J6" s="21"/>
      <c r="K6" s="18"/>
      <c r="L6" s="18"/>
      <c r="M6" s="18"/>
      <c r="N6" s="18"/>
      <c r="O6" s="18"/>
    </row>
    <row r="7" spans="1:16" ht="6" customHeight="1" thickBot="1" x14ac:dyDescent="0.3">
      <c r="A7" s="22"/>
      <c r="B7" s="115"/>
      <c r="C7" s="115"/>
      <c r="D7" s="115"/>
      <c r="E7" s="115"/>
      <c r="F7" s="115"/>
      <c r="G7" s="19"/>
      <c r="H7" s="18"/>
      <c r="I7" s="18"/>
      <c r="J7" s="18"/>
      <c r="K7" s="18"/>
      <c r="L7" s="18"/>
      <c r="M7" s="18"/>
      <c r="N7" s="18"/>
      <c r="O7" s="18"/>
    </row>
    <row r="8" spans="1:16" ht="16.5" customHeight="1" thickBot="1" x14ac:dyDescent="0.3">
      <c r="A8" s="111" t="s">
        <v>66</v>
      </c>
      <c r="B8" s="112"/>
      <c r="C8" s="23"/>
      <c r="D8" s="24"/>
      <c r="E8" s="24"/>
      <c r="F8" s="24"/>
      <c r="G8" s="19"/>
      <c r="H8" s="18"/>
      <c r="I8" s="18"/>
      <c r="J8" s="18"/>
      <c r="K8" s="18"/>
      <c r="L8" s="18"/>
      <c r="M8" s="18"/>
      <c r="N8" s="18"/>
      <c r="O8" s="18"/>
    </row>
    <row r="9" spans="1:16" ht="21" customHeight="1" thickBot="1" x14ac:dyDescent="0.3">
      <c r="A9" s="49" t="s">
        <v>8</v>
      </c>
      <c r="B9" s="116" t="s">
        <v>2</v>
      </c>
      <c r="C9" s="86" t="s">
        <v>53</v>
      </c>
      <c r="D9" s="87"/>
      <c r="E9" s="88" t="s">
        <v>3</v>
      </c>
      <c r="F9" s="89"/>
      <c r="G9" s="90"/>
      <c r="H9" s="80" t="s">
        <v>4</v>
      </c>
      <c r="I9" s="71" t="s">
        <v>5</v>
      </c>
      <c r="J9" s="83" t="s">
        <v>6</v>
      </c>
      <c r="K9" s="109" t="s">
        <v>7</v>
      </c>
      <c r="L9" s="71" t="s">
        <v>54</v>
      </c>
      <c r="M9" s="71" t="s">
        <v>60</v>
      </c>
      <c r="N9" s="74" t="s">
        <v>58</v>
      </c>
      <c r="O9" s="76" t="s">
        <v>59</v>
      </c>
    </row>
    <row r="10" spans="1:16" ht="21.75" customHeight="1" x14ac:dyDescent="0.25">
      <c r="A10" s="25"/>
      <c r="B10" s="117"/>
      <c r="C10" s="78" t="s">
        <v>68</v>
      </c>
      <c r="D10" s="79"/>
      <c r="E10" s="78" t="s">
        <v>9</v>
      </c>
      <c r="F10" s="72" t="s">
        <v>10</v>
      </c>
      <c r="G10" s="71" t="s">
        <v>11</v>
      </c>
      <c r="H10" s="81"/>
      <c r="I10" s="72"/>
      <c r="J10" s="84"/>
      <c r="K10" s="110"/>
      <c r="L10" s="72"/>
      <c r="M10" s="72"/>
      <c r="N10" s="75"/>
      <c r="O10" s="77"/>
    </row>
    <row r="11" spans="1:16" ht="50.25" customHeight="1" thickBot="1" x14ac:dyDescent="0.3">
      <c r="A11" s="26"/>
      <c r="B11" s="117"/>
      <c r="C11" s="78"/>
      <c r="D11" s="79"/>
      <c r="E11" s="78"/>
      <c r="F11" s="72"/>
      <c r="G11" s="72"/>
      <c r="H11" s="82"/>
      <c r="I11" s="72"/>
      <c r="J11" s="85"/>
      <c r="K11" s="110"/>
      <c r="L11" s="73"/>
      <c r="M11" s="73"/>
      <c r="N11" s="75"/>
      <c r="O11" s="77"/>
    </row>
    <row r="12" spans="1:16" ht="15" customHeight="1" x14ac:dyDescent="0.25">
      <c r="A12" s="125" t="s">
        <v>119</v>
      </c>
      <c r="B12" s="126" t="s">
        <v>120</v>
      </c>
      <c r="C12" s="127" t="s">
        <v>73</v>
      </c>
      <c r="D12" s="128"/>
      <c r="E12" s="129"/>
      <c r="F12" s="129">
        <v>15</v>
      </c>
      <c r="G12" s="129">
        <v>15</v>
      </c>
      <c r="H12" s="129" t="s">
        <v>104</v>
      </c>
      <c r="I12" s="129">
        <v>20</v>
      </c>
      <c r="J12" s="129">
        <v>0.86</v>
      </c>
      <c r="K12" s="130" t="s">
        <v>99</v>
      </c>
      <c r="L12" s="27">
        <v>155.85</v>
      </c>
      <c r="M12" s="57" t="s">
        <v>61</v>
      </c>
      <c r="N12" s="47"/>
      <c r="O12" s="56">
        <f>SUM(N12*G12)</f>
        <v>0</v>
      </c>
      <c r="P12" s="12" t="str">
        <f>IF( O12=0," ", IF(100-((L12/O12)*100)&gt;20,"viac ako 20%",0))</f>
        <v xml:space="preserve"> </v>
      </c>
    </row>
    <row r="13" spans="1:16" ht="15" customHeight="1" x14ac:dyDescent="0.25">
      <c r="A13" s="58" t="s">
        <v>121</v>
      </c>
      <c r="B13" s="131" t="s">
        <v>128</v>
      </c>
      <c r="C13" s="132" t="s">
        <v>71</v>
      </c>
      <c r="D13" s="133"/>
      <c r="E13" s="53"/>
      <c r="F13" s="53">
        <v>124.84</v>
      </c>
      <c r="G13" s="53">
        <v>124.84</v>
      </c>
      <c r="H13" s="53" t="s">
        <v>104</v>
      </c>
      <c r="I13" s="53">
        <v>40</v>
      </c>
      <c r="J13" s="53">
        <v>0.51</v>
      </c>
      <c r="K13" s="134" t="s">
        <v>129</v>
      </c>
      <c r="L13" s="59">
        <v>1408.19</v>
      </c>
      <c r="M13" s="54" t="s">
        <v>61</v>
      </c>
      <c r="N13" s="60"/>
      <c r="O13" s="61">
        <f t="shared" ref="O13:O76" si="0">SUM(N13*G13)</f>
        <v>0</v>
      </c>
      <c r="P13" s="12" t="str">
        <f t="shared" ref="P13" si="1">IF( O51=0," ", IF(100-((L51/O51)*100)&gt;20,"viac ako 20%",0))</f>
        <v xml:space="preserve"> </v>
      </c>
    </row>
    <row r="14" spans="1:16" ht="15" customHeight="1" x14ac:dyDescent="0.25">
      <c r="A14" s="58" t="s">
        <v>121</v>
      </c>
      <c r="B14" s="131" t="s">
        <v>128</v>
      </c>
      <c r="C14" s="132" t="s">
        <v>72</v>
      </c>
      <c r="D14" s="133"/>
      <c r="E14" s="53"/>
      <c r="F14" s="53">
        <v>53.51</v>
      </c>
      <c r="G14" s="53">
        <v>53.51</v>
      </c>
      <c r="H14" s="53" t="s">
        <v>104</v>
      </c>
      <c r="I14" s="53">
        <v>40</v>
      </c>
      <c r="J14" s="53">
        <v>0.51</v>
      </c>
      <c r="K14" s="134" t="s">
        <v>129</v>
      </c>
      <c r="L14" s="59">
        <v>738.18</v>
      </c>
      <c r="M14" s="54" t="s">
        <v>61</v>
      </c>
      <c r="N14" s="60"/>
      <c r="O14" s="61">
        <f t="shared" si="0"/>
        <v>0</v>
      </c>
      <c r="P14" s="12"/>
    </row>
    <row r="15" spans="1:16" ht="15" customHeight="1" x14ac:dyDescent="0.25">
      <c r="A15" s="58" t="s">
        <v>121</v>
      </c>
      <c r="B15" s="131" t="s">
        <v>130</v>
      </c>
      <c r="C15" s="132" t="s">
        <v>71</v>
      </c>
      <c r="D15" s="133"/>
      <c r="E15" s="53"/>
      <c r="F15" s="53">
        <v>138.37</v>
      </c>
      <c r="G15" s="53">
        <v>138.37</v>
      </c>
      <c r="H15" s="53" t="s">
        <v>104</v>
      </c>
      <c r="I15" s="53">
        <v>35</v>
      </c>
      <c r="J15" s="53">
        <v>0.8</v>
      </c>
      <c r="K15" s="134" t="s">
        <v>131</v>
      </c>
      <c r="L15" s="59">
        <v>1553.9</v>
      </c>
      <c r="M15" s="54" t="s">
        <v>61</v>
      </c>
      <c r="N15" s="60"/>
      <c r="O15" s="61">
        <f t="shared" si="0"/>
        <v>0</v>
      </c>
      <c r="P15" s="12"/>
    </row>
    <row r="16" spans="1:16" ht="15" customHeight="1" x14ac:dyDescent="0.25">
      <c r="A16" s="58" t="s">
        <v>121</v>
      </c>
      <c r="B16" s="131" t="s">
        <v>130</v>
      </c>
      <c r="C16" s="132" t="s">
        <v>72</v>
      </c>
      <c r="D16" s="133"/>
      <c r="E16" s="53"/>
      <c r="F16" s="53">
        <v>46.13</v>
      </c>
      <c r="G16" s="53">
        <v>46.13</v>
      </c>
      <c r="H16" s="53" t="s">
        <v>104</v>
      </c>
      <c r="I16" s="53">
        <v>35</v>
      </c>
      <c r="J16" s="53">
        <v>0.8</v>
      </c>
      <c r="K16" s="134" t="s">
        <v>131</v>
      </c>
      <c r="L16" s="59">
        <v>634.73</v>
      </c>
      <c r="M16" s="54" t="s">
        <v>61</v>
      </c>
      <c r="N16" s="60"/>
      <c r="O16" s="61">
        <f t="shared" si="0"/>
        <v>0</v>
      </c>
      <c r="P16" s="12"/>
    </row>
    <row r="17" spans="1:16" ht="15" customHeight="1" x14ac:dyDescent="0.25">
      <c r="A17" s="58" t="s">
        <v>121</v>
      </c>
      <c r="B17" s="131" t="s">
        <v>132</v>
      </c>
      <c r="C17" s="132" t="s">
        <v>71</v>
      </c>
      <c r="D17" s="133"/>
      <c r="E17" s="53"/>
      <c r="F17" s="53">
        <v>236.07</v>
      </c>
      <c r="G17" s="53">
        <v>236.07</v>
      </c>
      <c r="H17" s="53" t="s">
        <v>104</v>
      </c>
      <c r="I17" s="53">
        <v>30</v>
      </c>
      <c r="J17" s="53">
        <v>0.7</v>
      </c>
      <c r="K17" s="134" t="s">
        <v>133</v>
      </c>
      <c r="L17" s="59">
        <v>2856.65</v>
      </c>
      <c r="M17" s="54" t="s">
        <v>61</v>
      </c>
      <c r="N17" s="60"/>
      <c r="O17" s="61">
        <f t="shared" si="0"/>
        <v>0</v>
      </c>
      <c r="P17" s="12"/>
    </row>
    <row r="18" spans="1:16" ht="15" customHeight="1" x14ac:dyDescent="0.25">
      <c r="A18" s="52" t="s">
        <v>121</v>
      </c>
      <c r="B18" s="53" t="s">
        <v>132</v>
      </c>
      <c r="C18" s="132" t="s">
        <v>72</v>
      </c>
      <c r="D18" s="133"/>
      <c r="E18" s="135"/>
      <c r="F18" s="135">
        <v>101.17</v>
      </c>
      <c r="G18" s="135">
        <v>101.17</v>
      </c>
      <c r="H18" s="53" t="s">
        <v>104</v>
      </c>
      <c r="I18" s="53">
        <v>30</v>
      </c>
      <c r="J18" s="53">
        <v>0.7</v>
      </c>
      <c r="K18" s="134" t="s">
        <v>133</v>
      </c>
      <c r="L18" s="28">
        <v>1477.19</v>
      </c>
      <c r="M18" s="54" t="s">
        <v>61</v>
      </c>
      <c r="N18" s="60"/>
      <c r="O18" s="61">
        <f t="shared" si="0"/>
        <v>0</v>
      </c>
      <c r="P18" s="12"/>
    </row>
    <row r="19" spans="1:16" ht="15" customHeight="1" x14ac:dyDescent="0.25">
      <c r="A19" s="52" t="s">
        <v>121</v>
      </c>
      <c r="B19" s="53" t="s">
        <v>134</v>
      </c>
      <c r="C19" s="132" t="s">
        <v>73</v>
      </c>
      <c r="D19" s="133"/>
      <c r="E19" s="135"/>
      <c r="F19" s="135">
        <v>131.54</v>
      </c>
      <c r="G19" s="135">
        <v>131.54</v>
      </c>
      <c r="H19" s="53" t="s">
        <v>104</v>
      </c>
      <c r="I19" s="53">
        <v>5</v>
      </c>
      <c r="J19" s="53">
        <v>0.86</v>
      </c>
      <c r="K19" s="134" t="s">
        <v>135</v>
      </c>
      <c r="L19" s="28">
        <v>1724.45</v>
      </c>
      <c r="M19" s="54" t="s">
        <v>61</v>
      </c>
      <c r="N19" s="60"/>
      <c r="O19" s="61">
        <f t="shared" si="0"/>
        <v>0</v>
      </c>
      <c r="P19" s="12"/>
    </row>
    <row r="20" spans="1:16" ht="15" customHeight="1" x14ac:dyDescent="0.25">
      <c r="A20" s="52" t="s">
        <v>121</v>
      </c>
      <c r="B20" s="53" t="s">
        <v>134</v>
      </c>
      <c r="C20" s="132" t="s">
        <v>74</v>
      </c>
      <c r="D20" s="133"/>
      <c r="E20" s="135"/>
      <c r="F20" s="135">
        <v>32.89</v>
      </c>
      <c r="G20" s="135">
        <v>32.89</v>
      </c>
      <c r="H20" s="53" t="s">
        <v>104</v>
      </c>
      <c r="I20" s="53">
        <v>5</v>
      </c>
      <c r="J20" s="53">
        <v>0.86</v>
      </c>
      <c r="K20" s="134" t="s">
        <v>135</v>
      </c>
      <c r="L20" s="28">
        <v>512.92999999999995</v>
      </c>
      <c r="M20" s="54" t="s">
        <v>61</v>
      </c>
      <c r="N20" s="60"/>
      <c r="O20" s="61">
        <f t="shared" si="0"/>
        <v>0</v>
      </c>
    </row>
    <row r="21" spans="1:16" ht="15" customHeight="1" x14ac:dyDescent="0.25">
      <c r="A21" s="52" t="s">
        <v>121</v>
      </c>
      <c r="B21" s="53" t="s">
        <v>136</v>
      </c>
      <c r="C21" s="132" t="s">
        <v>73</v>
      </c>
      <c r="D21" s="133"/>
      <c r="E21" s="135"/>
      <c r="F21" s="135">
        <v>369.55</v>
      </c>
      <c r="G21" s="135">
        <v>369.55</v>
      </c>
      <c r="H21" s="53" t="s">
        <v>104</v>
      </c>
      <c r="I21" s="53">
        <v>5</v>
      </c>
      <c r="J21" s="53">
        <v>1.06</v>
      </c>
      <c r="K21" s="134" t="s">
        <v>135</v>
      </c>
      <c r="L21" s="28">
        <v>4013.33</v>
      </c>
      <c r="M21" s="54" t="s">
        <v>61</v>
      </c>
      <c r="N21" s="60"/>
      <c r="O21" s="61">
        <f t="shared" si="0"/>
        <v>0</v>
      </c>
    </row>
    <row r="22" spans="1:16" ht="15" customHeight="1" x14ac:dyDescent="0.25">
      <c r="A22" s="52" t="s">
        <v>121</v>
      </c>
      <c r="B22" s="53" t="s">
        <v>136</v>
      </c>
      <c r="C22" s="132" t="s">
        <v>74</v>
      </c>
      <c r="D22" s="133"/>
      <c r="E22" s="135"/>
      <c r="F22" s="135">
        <v>158.38</v>
      </c>
      <c r="G22" s="135">
        <v>158.38</v>
      </c>
      <c r="H22" s="53" t="s">
        <v>104</v>
      </c>
      <c r="I22" s="53">
        <v>5</v>
      </c>
      <c r="J22" s="53">
        <v>1.06</v>
      </c>
      <c r="K22" s="134" t="s">
        <v>135</v>
      </c>
      <c r="L22" s="28">
        <v>1964.77</v>
      </c>
      <c r="M22" s="54" t="s">
        <v>61</v>
      </c>
      <c r="N22" s="60"/>
      <c r="O22" s="61">
        <f t="shared" si="0"/>
        <v>0</v>
      </c>
    </row>
    <row r="23" spans="1:16" ht="15" customHeight="1" x14ac:dyDescent="0.25">
      <c r="A23" s="52" t="s">
        <v>121</v>
      </c>
      <c r="B23" s="53" t="s">
        <v>137</v>
      </c>
      <c r="C23" s="132" t="s">
        <v>73</v>
      </c>
      <c r="D23" s="133"/>
      <c r="E23" s="135"/>
      <c r="F23" s="135">
        <v>110.84</v>
      </c>
      <c r="G23" s="135">
        <v>110.84</v>
      </c>
      <c r="H23" s="53" t="s">
        <v>104</v>
      </c>
      <c r="I23" s="53">
        <v>5</v>
      </c>
      <c r="J23" s="53">
        <v>0.77</v>
      </c>
      <c r="K23" s="134" t="s">
        <v>135</v>
      </c>
      <c r="L23" s="28">
        <v>1542.89</v>
      </c>
      <c r="M23" s="54" t="s">
        <v>61</v>
      </c>
      <c r="N23" s="60"/>
      <c r="O23" s="61">
        <f t="shared" si="0"/>
        <v>0</v>
      </c>
    </row>
    <row r="24" spans="1:16" ht="15" customHeight="1" x14ac:dyDescent="0.25">
      <c r="A24" s="52" t="s">
        <v>121</v>
      </c>
      <c r="B24" s="53" t="s">
        <v>137</v>
      </c>
      <c r="C24" s="132" t="s">
        <v>74</v>
      </c>
      <c r="D24" s="133"/>
      <c r="E24" s="135"/>
      <c r="F24" s="135">
        <v>73.89</v>
      </c>
      <c r="G24" s="135">
        <v>73.89</v>
      </c>
      <c r="H24" s="53" t="s">
        <v>104</v>
      </c>
      <c r="I24" s="53">
        <v>5</v>
      </c>
      <c r="J24" s="53">
        <v>0.77</v>
      </c>
      <c r="K24" s="134" t="s">
        <v>135</v>
      </c>
      <c r="L24" s="28">
        <v>1181.78</v>
      </c>
      <c r="M24" s="54" t="s">
        <v>61</v>
      </c>
      <c r="N24" s="60"/>
      <c r="O24" s="61">
        <f t="shared" si="0"/>
        <v>0</v>
      </c>
    </row>
    <row r="25" spans="1:16" ht="15" customHeight="1" x14ac:dyDescent="0.25">
      <c r="A25" s="52" t="s">
        <v>121</v>
      </c>
      <c r="B25" s="53" t="s">
        <v>138</v>
      </c>
      <c r="C25" s="132" t="s">
        <v>73</v>
      </c>
      <c r="D25" s="133"/>
      <c r="E25" s="135"/>
      <c r="F25" s="135">
        <v>233.17</v>
      </c>
      <c r="G25" s="135">
        <v>233.17</v>
      </c>
      <c r="H25" s="53" t="s">
        <v>104</v>
      </c>
      <c r="I25" s="53">
        <v>5</v>
      </c>
      <c r="J25" s="53">
        <v>0.84</v>
      </c>
      <c r="K25" s="134" t="s">
        <v>139</v>
      </c>
      <c r="L25" s="28">
        <v>2991.57</v>
      </c>
      <c r="M25" s="54" t="s">
        <v>61</v>
      </c>
      <c r="N25" s="60"/>
      <c r="O25" s="61">
        <f t="shared" si="0"/>
        <v>0</v>
      </c>
    </row>
    <row r="26" spans="1:16" ht="15" customHeight="1" x14ac:dyDescent="0.25">
      <c r="A26" s="52" t="s">
        <v>121</v>
      </c>
      <c r="B26" s="53" t="s">
        <v>140</v>
      </c>
      <c r="C26" s="132" t="s">
        <v>74</v>
      </c>
      <c r="D26" s="133"/>
      <c r="E26" s="135"/>
      <c r="F26" s="135">
        <v>155.44999999999999</v>
      </c>
      <c r="G26" s="135">
        <v>155.44999999999999</v>
      </c>
      <c r="H26" s="53" t="s">
        <v>104</v>
      </c>
      <c r="I26" s="53">
        <v>5</v>
      </c>
      <c r="J26" s="53">
        <v>0.84</v>
      </c>
      <c r="K26" s="134" t="s">
        <v>139</v>
      </c>
      <c r="L26" s="28">
        <v>2318.19</v>
      </c>
      <c r="M26" s="54" t="s">
        <v>61</v>
      </c>
      <c r="N26" s="60"/>
      <c r="O26" s="61">
        <f t="shared" si="0"/>
        <v>0</v>
      </c>
    </row>
    <row r="27" spans="1:16" ht="15" customHeight="1" x14ac:dyDescent="0.25">
      <c r="A27" s="52" t="s">
        <v>121</v>
      </c>
      <c r="B27" s="53" t="s">
        <v>122</v>
      </c>
      <c r="C27" s="132" t="s">
        <v>71</v>
      </c>
      <c r="D27" s="133"/>
      <c r="E27" s="135"/>
      <c r="F27" s="135">
        <v>50.97</v>
      </c>
      <c r="G27" s="135">
        <v>50.97</v>
      </c>
      <c r="H27" s="53" t="s">
        <v>104</v>
      </c>
      <c r="I27" s="53">
        <v>30</v>
      </c>
      <c r="J27" s="53">
        <v>0.48</v>
      </c>
      <c r="K27" s="134" t="s">
        <v>123</v>
      </c>
      <c r="L27" s="28">
        <v>701.86</v>
      </c>
      <c r="M27" s="54" t="s">
        <v>61</v>
      </c>
      <c r="N27" s="60"/>
      <c r="O27" s="61">
        <f t="shared" si="0"/>
        <v>0</v>
      </c>
    </row>
    <row r="28" spans="1:16" ht="15" customHeight="1" x14ac:dyDescent="0.25">
      <c r="A28" s="52" t="s">
        <v>121</v>
      </c>
      <c r="B28" s="53" t="s">
        <v>122</v>
      </c>
      <c r="C28" s="132" t="s">
        <v>72</v>
      </c>
      <c r="D28" s="133"/>
      <c r="E28" s="135"/>
      <c r="F28" s="135">
        <v>5.66</v>
      </c>
      <c r="G28" s="135">
        <v>5.66</v>
      </c>
      <c r="H28" s="53" t="s">
        <v>104</v>
      </c>
      <c r="I28" s="53">
        <v>30</v>
      </c>
      <c r="J28" s="53">
        <v>0.48</v>
      </c>
      <c r="K28" s="134" t="s">
        <v>123</v>
      </c>
      <c r="L28" s="28">
        <v>92.59</v>
      </c>
      <c r="M28" s="54" t="s">
        <v>61</v>
      </c>
      <c r="N28" s="60"/>
      <c r="O28" s="61">
        <f t="shared" si="0"/>
        <v>0</v>
      </c>
    </row>
    <row r="29" spans="1:16" ht="15" customHeight="1" x14ac:dyDescent="0.25">
      <c r="A29" s="52" t="s">
        <v>121</v>
      </c>
      <c r="B29" s="53" t="s">
        <v>124</v>
      </c>
      <c r="C29" s="132" t="s">
        <v>73</v>
      </c>
      <c r="D29" s="133"/>
      <c r="E29" s="135">
        <v>2.04</v>
      </c>
      <c r="F29" s="135">
        <v>183.17</v>
      </c>
      <c r="G29" s="135">
        <v>185.21</v>
      </c>
      <c r="H29" s="53" t="s">
        <v>104</v>
      </c>
      <c r="I29" s="53">
        <v>40</v>
      </c>
      <c r="J29" s="53">
        <v>0.51</v>
      </c>
      <c r="K29" s="134" t="s">
        <v>125</v>
      </c>
      <c r="L29" s="28">
        <v>2559.6</v>
      </c>
      <c r="M29" s="54" t="s">
        <v>61</v>
      </c>
      <c r="N29" s="60"/>
      <c r="O29" s="61">
        <f t="shared" si="0"/>
        <v>0</v>
      </c>
    </row>
    <row r="30" spans="1:16" ht="15" customHeight="1" x14ac:dyDescent="0.25">
      <c r="A30" s="52" t="s">
        <v>121</v>
      </c>
      <c r="B30" s="53" t="s">
        <v>124</v>
      </c>
      <c r="C30" s="132" t="s">
        <v>74</v>
      </c>
      <c r="D30" s="133"/>
      <c r="E30" s="135"/>
      <c r="F30" s="135">
        <v>79.37</v>
      </c>
      <c r="G30" s="135">
        <v>79.37</v>
      </c>
      <c r="H30" s="53" t="s">
        <v>104</v>
      </c>
      <c r="I30" s="53">
        <v>40</v>
      </c>
      <c r="J30" s="53">
        <v>0.51</v>
      </c>
      <c r="K30" s="134" t="s">
        <v>125</v>
      </c>
      <c r="L30" s="28">
        <v>1355.24</v>
      </c>
      <c r="M30" s="54" t="s">
        <v>61</v>
      </c>
      <c r="N30" s="60"/>
      <c r="O30" s="61">
        <f t="shared" si="0"/>
        <v>0</v>
      </c>
    </row>
    <row r="31" spans="1:16" ht="15" customHeight="1" x14ac:dyDescent="0.25">
      <c r="A31" s="52" t="s">
        <v>121</v>
      </c>
      <c r="B31" s="53" t="s">
        <v>126</v>
      </c>
      <c r="C31" s="132" t="s">
        <v>73</v>
      </c>
      <c r="D31" s="133"/>
      <c r="E31" s="136"/>
      <c r="F31" s="135">
        <v>92.9</v>
      </c>
      <c r="G31" s="135">
        <v>92.9</v>
      </c>
      <c r="H31" s="53" t="s">
        <v>104</v>
      </c>
      <c r="I31" s="53">
        <v>35</v>
      </c>
      <c r="J31" s="53">
        <v>0.61</v>
      </c>
      <c r="K31" s="134" t="s">
        <v>127</v>
      </c>
      <c r="L31" s="28">
        <v>921.57</v>
      </c>
      <c r="M31" s="54" t="s">
        <v>61</v>
      </c>
      <c r="N31" s="60"/>
      <c r="O31" s="61">
        <f t="shared" si="0"/>
        <v>0</v>
      </c>
    </row>
    <row r="32" spans="1:16" ht="15" customHeight="1" x14ac:dyDescent="0.25">
      <c r="A32" s="52" t="s">
        <v>121</v>
      </c>
      <c r="B32" s="53" t="s">
        <v>126</v>
      </c>
      <c r="C32" s="132" t="s">
        <v>74</v>
      </c>
      <c r="D32" s="133"/>
      <c r="E32" s="136"/>
      <c r="F32" s="135">
        <v>10.32</v>
      </c>
      <c r="G32" s="135">
        <v>10.32</v>
      </c>
      <c r="H32" s="53" t="s">
        <v>104</v>
      </c>
      <c r="I32" s="53">
        <v>35</v>
      </c>
      <c r="J32" s="53">
        <v>0.61</v>
      </c>
      <c r="K32" s="134" t="s">
        <v>127</v>
      </c>
      <c r="L32" s="28">
        <v>126.34</v>
      </c>
      <c r="M32" s="28" t="s">
        <v>61</v>
      </c>
      <c r="N32" s="60"/>
      <c r="O32" s="61">
        <f t="shared" si="0"/>
        <v>0</v>
      </c>
    </row>
    <row r="33" spans="1:15" ht="15" customHeight="1" x14ac:dyDescent="0.25">
      <c r="A33" s="58" t="s">
        <v>107</v>
      </c>
      <c r="B33" s="131" t="s">
        <v>114</v>
      </c>
      <c r="C33" s="132" t="s">
        <v>71</v>
      </c>
      <c r="D33" s="133"/>
      <c r="E33" s="137"/>
      <c r="F33" s="137">
        <v>10</v>
      </c>
      <c r="G33" s="137">
        <v>10</v>
      </c>
      <c r="H33" s="53" t="s">
        <v>103</v>
      </c>
      <c r="I33" s="53">
        <v>35</v>
      </c>
      <c r="J33" s="53">
        <v>0.37</v>
      </c>
      <c r="K33" s="138" t="s">
        <v>115</v>
      </c>
      <c r="L33" s="62">
        <v>162</v>
      </c>
      <c r="M33" s="54" t="s">
        <v>61</v>
      </c>
      <c r="N33" s="60"/>
      <c r="O33" s="61">
        <f t="shared" si="0"/>
        <v>0</v>
      </c>
    </row>
    <row r="34" spans="1:15" ht="15" customHeight="1" x14ac:dyDescent="0.25">
      <c r="A34" s="52" t="s">
        <v>107</v>
      </c>
      <c r="B34" s="53" t="s">
        <v>114</v>
      </c>
      <c r="C34" s="132" t="s">
        <v>72</v>
      </c>
      <c r="D34" s="133"/>
      <c r="E34" s="139"/>
      <c r="F34" s="139">
        <v>10</v>
      </c>
      <c r="G34" s="139">
        <v>10</v>
      </c>
      <c r="H34" s="53" t="s">
        <v>103</v>
      </c>
      <c r="I34" s="53">
        <v>35</v>
      </c>
      <c r="J34" s="53">
        <v>0.37</v>
      </c>
      <c r="K34" s="134" t="s">
        <v>115</v>
      </c>
      <c r="L34" s="28">
        <v>189</v>
      </c>
      <c r="M34" s="54" t="s">
        <v>61</v>
      </c>
      <c r="N34" s="60"/>
      <c r="O34" s="61">
        <f t="shared" si="0"/>
        <v>0</v>
      </c>
    </row>
    <row r="35" spans="1:15" ht="15" customHeight="1" x14ac:dyDescent="0.25">
      <c r="A35" s="52" t="s">
        <v>107</v>
      </c>
      <c r="B35" s="53" t="s">
        <v>116</v>
      </c>
      <c r="C35" s="132" t="s">
        <v>71</v>
      </c>
      <c r="D35" s="133"/>
      <c r="E35" s="139"/>
      <c r="F35" s="139">
        <v>10</v>
      </c>
      <c r="G35" s="139">
        <v>10</v>
      </c>
      <c r="H35" s="53" t="s">
        <v>104</v>
      </c>
      <c r="I35" s="53">
        <v>50</v>
      </c>
      <c r="J35" s="53">
        <v>0.54</v>
      </c>
      <c r="K35" s="134" t="s">
        <v>117</v>
      </c>
      <c r="L35" s="28">
        <v>139.80000000000001</v>
      </c>
      <c r="M35" s="54" t="s">
        <v>61</v>
      </c>
      <c r="N35" s="60"/>
      <c r="O35" s="61">
        <f t="shared" si="0"/>
        <v>0</v>
      </c>
    </row>
    <row r="36" spans="1:15" ht="15" customHeight="1" x14ac:dyDescent="0.25">
      <c r="A36" s="52" t="s">
        <v>107</v>
      </c>
      <c r="B36" s="53" t="s">
        <v>116</v>
      </c>
      <c r="C36" s="132" t="s">
        <v>72</v>
      </c>
      <c r="D36" s="133"/>
      <c r="E36" s="139"/>
      <c r="F36" s="139">
        <v>10</v>
      </c>
      <c r="G36" s="139">
        <v>10</v>
      </c>
      <c r="H36" s="53" t="s">
        <v>118</v>
      </c>
      <c r="I36" s="53">
        <v>50</v>
      </c>
      <c r="J36" s="53">
        <v>0.54</v>
      </c>
      <c r="K36" s="134" t="s">
        <v>117</v>
      </c>
      <c r="L36" s="28">
        <v>164.8</v>
      </c>
      <c r="M36" s="54" t="s">
        <v>61</v>
      </c>
      <c r="N36" s="60"/>
      <c r="O36" s="61">
        <f t="shared" si="0"/>
        <v>0</v>
      </c>
    </row>
    <row r="37" spans="1:15" ht="15" customHeight="1" x14ac:dyDescent="0.25">
      <c r="A37" s="52" t="s">
        <v>107</v>
      </c>
      <c r="B37" s="53" t="s">
        <v>111</v>
      </c>
      <c r="C37" s="132" t="s">
        <v>73</v>
      </c>
      <c r="D37" s="133"/>
      <c r="E37" s="139"/>
      <c r="F37" s="139">
        <v>160</v>
      </c>
      <c r="G37" s="139">
        <v>160</v>
      </c>
      <c r="H37" s="53" t="s">
        <v>105</v>
      </c>
      <c r="I37" s="53">
        <v>40</v>
      </c>
      <c r="J37" s="53">
        <v>1.38</v>
      </c>
      <c r="K37" s="134" t="s">
        <v>99</v>
      </c>
      <c r="L37" s="28">
        <v>1494.4</v>
      </c>
      <c r="M37" s="54" t="s">
        <v>61</v>
      </c>
      <c r="N37" s="60"/>
      <c r="O37" s="61">
        <f t="shared" si="0"/>
        <v>0</v>
      </c>
    </row>
    <row r="38" spans="1:15" ht="15" customHeight="1" x14ac:dyDescent="0.25">
      <c r="A38" s="52" t="s">
        <v>107</v>
      </c>
      <c r="B38" s="53" t="s">
        <v>111</v>
      </c>
      <c r="C38" s="132" t="s">
        <v>74</v>
      </c>
      <c r="D38" s="133"/>
      <c r="E38" s="139"/>
      <c r="F38" s="139">
        <v>40</v>
      </c>
      <c r="G38" s="139">
        <v>40</v>
      </c>
      <c r="H38" s="53" t="s">
        <v>105</v>
      </c>
      <c r="I38" s="53">
        <v>40</v>
      </c>
      <c r="J38" s="53">
        <v>1.38</v>
      </c>
      <c r="K38" s="134" t="s">
        <v>99</v>
      </c>
      <c r="L38" s="28">
        <v>463.2</v>
      </c>
      <c r="M38" s="54" t="s">
        <v>61</v>
      </c>
      <c r="N38" s="60"/>
      <c r="O38" s="61">
        <f t="shared" si="0"/>
        <v>0</v>
      </c>
    </row>
    <row r="39" spans="1:15" ht="15" customHeight="1" x14ac:dyDescent="0.25">
      <c r="A39" s="52" t="s">
        <v>107</v>
      </c>
      <c r="B39" s="53" t="s">
        <v>112</v>
      </c>
      <c r="C39" s="132" t="s">
        <v>73</v>
      </c>
      <c r="D39" s="133"/>
      <c r="E39" s="139"/>
      <c r="F39" s="139">
        <v>9.01</v>
      </c>
      <c r="G39" s="139">
        <v>9.01</v>
      </c>
      <c r="H39" s="53" t="s">
        <v>37</v>
      </c>
      <c r="I39" s="53">
        <v>40</v>
      </c>
      <c r="J39" s="53">
        <v>0.82</v>
      </c>
      <c r="K39" s="134" t="s">
        <v>99</v>
      </c>
      <c r="L39" s="28">
        <v>95.78</v>
      </c>
      <c r="M39" s="54" t="s">
        <v>61</v>
      </c>
      <c r="N39" s="60"/>
      <c r="O39" s="61">
        <f t="shared" si="0"/>
        <v>0</v>
      </c>
    </row>
    <row r="40" spans="1:15" ht="15" customHeight="1" x14ac:dyDescent="0.25">
      <c r="A40" s="52" t="s">
        <v>107</v>
      </c>
      <c r="B40" s="53" t="s">
        <v>112</v>
      </c>
      <c r="C40" s="132" t="s">
        <v>74</v>
      </c>
      <c r="D40" s="133"/>
      <c r="E40" s="139"/>
      <c r="F40" s="139">
        <v>9.01</v>
      </c>
      <c r="G40" s="139">
        <v>9.01</v>
      </c>
      <c r="H40" s="53" t="s">
        <v>37</v>
      </c>
      <c r="I40" s="53">
        <v>40</v>
      </c>
      <c r="J40" s="53">
        <v>0.82</v>
      </c>
      <c r="K40" s="134" t="s">
        <v>99</v>
      </c>
      <c r="L40" s="28">
        <v>118.58</v>
      </c>
      <c r="M40" s="54" t="s">
        <v>61</v>
      </c>
      <c r="N40" s="60"/>
      <c r="O40" s="61">
        <f t="shared" si="0"/>
        <v>0</v>
      </c>
    </row>
    <row r="41" spans="1:15" ht="15" customHeight="1" x14ac:dyDescent="0.25">
      <c r="A41" s="52" t="s">
        <v>107</v>
      </c>
      <c r="B41" s="53" t="s">
        <v>113</v>
      </c>
      <c r="C41" s="132" t="s">
        <v>73</v>
      </c>
      <c r="D41" s="133"/>
      <c r="E41" s="139"/>
      <c r="F41" s="139">
        <v>658.26</v>
      </c>
      <c r="G41" s="139">
        <v>658.26</v>
      </c>
      <c r="H41" s="53" t="s">
        <v>105</v>
      </c>
      <c r="I41" s="53">
        <v>30</v>
      </c>
      <c r="J41" s="53">
        <v>1.04</v>
      </c>
      <c r="K41" s="134" t="s">
        <v>99</v>
      </c>
      <c r="L41" s="28">
        <v>7234.28</v>
      </c>
      <c r="M41" s="54" t="s">
        <v>61</v>
      </c>
      <c r="N41" s="60"/>
      <c r="O41" s="61">
        <f t="shared" si="0"/>
        <v>0</v>
      </c>
    </row>
    <row r="42" spans="1:15" ht="15" customHeight="1" x14ac:dyDescent="0.25">
      <c r="A42" s="52" t="s">
        <v>107</v>
      </c>
      <c r="B42" s="53" t="s">
        <v>113</v>
      </c>
      <c r="C42" s="132" t="s">
        <v>74</v>
      </c>
      <c r="D42" s="133"/>
      <c r="E42" s="139"/>
      <c r="F42" s="139">
        <v>73.14</v>
      </c>
      <c r="G42" s="139">
        <v>73.14</v>
      </c>
      <c r="H42" s="53" t="s">
        <v>105</v>
      </c>
      <c r="I42" s="53">
        <v>30</v>
      </c>
      <c r="J42" s="53">
        <v>1.04</v>
      </c>
      <c r="K42" s="134" t="s">
        <v>99</v>
      </c>
      <c r="L42" s="28">
        <v>982.81</v>
      </c>
      <c r="M42" s="54" t="s">
        <v>61</v>
      </c>
      <c r="N42" s="60"/>
      <c r="O42" s="61">
        <f t="shared" si="0"/>
        <v>0</v>
      </c>
    </row>
    <row r="43" spans="1:15" ht="15" customHeight="1" x14ac:dyDescent="0.25">
      <c r="A43" s="52" t="s">
        <v>107</v>
      </c>
      <c r="B43" s="53" t="s">
        <v>108</v>
      </c>
      <c r="C43" s="132" t="s">
        <v>73</v>
      </c>
      <c r="D43" s="133"/>
      <c r="E43" s="139"/>
      <c r="F43" s="139">
        <v>13.97</v>
      </c>
      <c r="G43" s="139">
        <v>13.97</v>
      </c>
      <c r="H43" s="53" t="s">
        <v>37</v>
      </c>
      <c r="I43" s="53">
        <v>40</v>
      </c>
      <c r="J43" s="53">
        <v>0.89</v>
      </c>
      <c r="K43" s="134" t="s">
        <v>100</v>
      </c>
      <c r="L43" s="28">
        <v>130.19999999999999</v>
      </c>
      <c r="M43" s="54" t="s">
        <v>61</v>
      </c>
      <c r="N43" s="60"/>
      <c r="O43" s="61">
        <f t="shared" si="0"/>
        <v>0</v>
      </c>
    </row>
    <row r="44" spans="1:15" ht="15" customHeight="1" x14ac:dyDescent="0.25">
      <c r="A44" s="52" t="s">
        <v>107</v>
      </c>
      <c r="B44" s="53" t="s">
        <v>109</v>
      </c>
      <c r="C44" s="132" t="s">
        <v>73</v>
      </c>
      <c r="D44" s="133"/>
      <c r="E44" s="139">
        <v>49.97</v>
      </c>
      <c r="F44" s="139">
        <v>238.47</v>
      </c>
      <c r="G44" s="139">
        <v>288.44</v>
      </c>
      <c r="H44" s="53" t="s">
        <v>104</v>
      </c>
      <c r="I44" s="53">
        <v>40</v>
      </c>
      <c r="J44" s="53">
        <v>0.74</v>
      </c>
      <c r="K44" s="134" t="s">
        <v>110</v>
      </c>
      <c r="L44" s="28">
        <v>3449.74</v>
      </c>
      <c r="M44" s="54" t="s">
        <v>61</v>
      </c>
      <c r="N44" s="60"/>
      <c r="O44" s="61">
        <f t="shared" si="0"/>
        <v>0</v>
      </c>
    </row>
    <row r="45" spans="1:15" ht="15" customHeight="1" x14ac:dyDescent="0.25">
      <c r="A45" s="52" t="s">
        <v>107</v>
      </c>
      <c r="B45" s="53" t="s">
        <v>109</v>
      </c>
      <c r="C45" s="132" t="s">
        <v>74</v>
      </c>
      <c r="D45" s="133"/>
      <c r="E45" s="139"/>
      <c r="F45" s="139">
        <v>288.44</v>
      </c>
      <c r="G45" s="139">
        <v>288.44</v>
      </c>
      <c r="H45" s="131" t="s">
        <v>104</v>
      </c>
      <c r="I45" s="53">
        <v>40</v>
      </c>
      <c r="J45" s="53">
        <v>0.74</v>
      </c>
      <c r="K45" s="134" t="s">
        <v>110</v>
      </c>
      <c r="L45" s="28">
        <v>4090.82</v>
      </c>
      <c r="M45" s="54" t="s">
        <v>61</v>
      </c>
      <c r="N45" s="60"/>
      <c r="O45" s="61">
        <f t="shared" si="0"/>
        <v>0</v>
      </c>
    </row>
    <row r="46" spans="1:15" ht="15" customHeight="1" x14ac:dyDescent="0.25">
      <c r="A46" s="58" t="s">
        <v>76</v>
      </c>
      <c r="B46" s="131" t="s">
        <v>77</v>
      </c>
      <c r="C46" s="132" t="s">
        <v>71</v>
      </c>
      <c r="D46" s="133"/>
      <c r="E46" s="53">
        <v>2.4700000000000002</v>
      </c>
      <c r="F46" s="53">
        <v>26.7</v>
      </c>
      <c r="G46" s="53">
        <v>29.17</v>
      </c>
      <c r="H46" s="53" t="s">
        <v>103</v>
      </c>
      <c r="I46" s="53">
        <v>60</v>
      </c>
      <c r="J46" s="53">
        <v>0.45</v>
      </c>
      <c r="K46" s="134" t="s">
        <v>95</v>
      </c>
      <c r="L46" s="59">
        <v>437.29</v>
      </c>
      <c r="M46" s="54" t="s">
        <v>61</v>
      </c>
      <c r="N46" s="60"/>
      <c r="O46" s="61">
        <f t="shared" si="0"/>
        <v>0</v>
      </c>
    </row>
    <row r="47" spans="1:15" ht="15" customHeight="1" x14ac:dyDescent="0.25">
      <c r="A47" s="58" t="s">
        <v>76</v>
      </c>
      <c r="B47" s="131" t="s">
        <v>77</v>
      </c>
      <c r="C47" s="132" t="s">
        <v>72</v>
      </c>
      <c r="D47" s="133"/>
      <c r="E47" s="53"/>
      <c r="F47" s="53">
        <v>116.67</v>
      </c>
      <c r="G47" s="53">
        <v>116.67</v>
      </c>
      <c r="H47" s="53" t="s">
        <v>103</v>
      </c>
      <c r="I47" s="53">
        <v>60</v>
      </c>
      <c r="J47" s="53">
        <v>0.45</v>
      </c>
      <c r="K47" s="134" t="s">
        <v>95</v>
      </c>
      <c r="L47" s="59">
        <v>2044.29</v>
      </c>
      <c r="M47" s="54" t="s">
        <v>61</v>
      </c>
      <c r="N47" s="60"/>
      <c r="O47" s="61">
        <f t="shared" si="0"/>
        <v>0</v>
      </c>
    </row>
    <row r="48" spans="1:15" ht="15" customHeight="1" x14ac:dyDescent="0.25">
      <c r="A48" s="58" t="s">
        <v>76</v>
      </c>
      <c r="B48" s="131" t="s">
        <v>78</v>
      </c>
      <c r="C48" s="132" t="s">
        <v>71</v>
      </c>
      <c r="D48" s="133"/>
      <c r="E48" s="53">
        <v>3.83</v>
      </c>
      <c r="F48" s="53">
        <v>26.63</v>
      </c>
      <c r="G48" s="53">
        <v>30.46</v>
      </c>
      <c r="H48" s="53" t="s">
        <v>103</v>
      </c>
      <c r="I48" s="53">
        <v>50</v>
      </c>
      <c r="J48" s="53">
        <v>0.27</v>
      </c>
      <c r="K48" s="134" t="s">
        <v>96</v>
      </c>
      <c r="L48" s="59">
        <v>557.11</v>
      </c>
      <c r="M48" s="54" t="s">
        <v>61</v>
      </c>
      <c r="N48" s="60"/>
      <c r="O48" s="61">
        <f t="shared" si="0"/>
        <v>0</v>
      </c>
    </row>
    <row r="49" spans="1:15" ht="15" customHeight="1" x14ac:dyDescent="0.25">
      <c r="A49" s="58" t="s">
        <v>76</v>
      </c>
      <c r="B49" s="131" t="s">
        <v>78</v>
      </c>
      <c r="C49" s="132" t="s">
        <v>72</v>
      </c>
      <c r="D49" s="133"/>
      <c r="E49" s="53"/>
      <c r="F49" s="53">
        <v>121.85</v>
      </c>
      <c r="G49" s="53">
        <v>121.85</v>
      </c>
      <c r="H49" s="53" t="s">
        <v>103</v>
      </c>
      <c r="I49" s="53">
        <v>50</v>
      </c>
      <c r="J49" s="53">
        <v>0.27</v>
      </c>
      <c r="K49" s="134" t="s">
        <v>96</v>
      </c>
      <c r="L49" s="59">
        <v>2632.32</v>
      </c>
      <c r="M49" s="54" t="s">
        <v>61</v>
      </c>
      <c r="N49" s="60"/>
      <c r="O49" s="61">
        <f t="shared" si="0"/>
        <v>0</v>
      </c>
    </row>
    <row r="50" spans="1:15" ht="15" customHeight="1" x14ac:dyDescent="0.25">
      <c r="A50" s="58" t="s">
        <v>76</v>
      </c>
      <c r="B50" s="131" t="s">
        <v>79</v>
      </c>
      <c r="C50" s="132" t="s">
        <v>71</v>
      </c>
      <c r="D50" s="133"/>
      <c r="E50" s="53">
        <v>3.04</v>
      </c>
      <c r="F50" s="53">
        <v>13.68</v>
      </c>
      <c r="G50" s="53">
        <v>16.72</v>
      </c>
      <c r="H50" s="53" t="s">
        <v>103</v>
      </c>
      <c r="I50" s="53">
        <v>45</v>
      </c>
      <c r="J50" s="53">
        <v>0.23</v>
      </c>
      <c r="K50" s="134" t="s">
        <v>97</v>
      </c>
      <c r="L50" s="59">
        <v>337.08</v>
      </c>
      <c r="M50" s="54" t="s">
        <v>61</v>
      </c>
      <c r="N50" s="60"/>
      <c r="O50" s="61">
        <f t="shared" si="0"/>
        <v>0</v>
      </c>
    </row>
    <row r="51" spans="1:15" ht="15" customHeight="1" x14ac:dyDescent="0.25">
      <c r="A51" s="52" t="s">
        <v>76</v>
      </c>
      <c r="B51" s="53" t="s">
        <v>79</v>
      </c>
      <c r="C51" s="132" t="s">
        <v>72</v>
      </c>
      <c r="D51" s="133"/>
      <c r="E51" s="135"/>
      <c r="F51" s="135">
        <v>66.86</v>
      </c>
      <c r="G51" s="135">
        <v>66.86</v>
      </c>
      <c r="H51" s="53" t="s">
        <v>103</v>
      </c>
      <c r="I51" s="53">
        <v>45</v>
      </c>
      <c r="J51" s="53">
        <v>0.23</v>
      </c>
      <c r="K51" s="134" t="s">
        <v>97</v>
      </c>
      <c r="L51" s="28">
        <v>1559.27</v>
      </c>
      <c r="M51" s="54" t="s">
        <v>61</v>
      </c>
      <c r="N51" s="48"/>
      <c r="O51" s="61">
        <f t="shared" si="0"/>
        <v>0</v>
      </c>
    </row>
    <row r="52" spans="1:15" ht="15" customHeight="1" x14ac:dyDescent="0.25">
      <c r="A52" s="52" t="s">
        <v>76</v>
      </c>
      <c r="B52" s="53" t="s">
        <v>80</v>
      </c>
      <c r="C52" s="132" t="s">
        <v>73</v>
      </c>
      <c r="D52" s="133"/>
      <c r="E52" s="135">
        <v>3.65</v>
      </c>
      <c r="F52" s="135">
        <v>3.03</v>
      </c>
      <c r="G52" s="135">
        <v>6.68</v>
      </c>
      <c r="H52" s="53" t="s">
        <v>103</v>
      </c>
      <c r="I52" s="53">
        <v>30</v>
      </c>
      <c r="J52" s="53">
        <v>0.64</v>
      </c>
      <c r="K52" s="134" t="s">
        <v>98</v>
      </c>
      <c r="L52" s="28">
        <v>68.739999999999995</v>
      </c>
      <c r="M52" s="54" t="s">
        <v>61</v>
      </c>
      <c r="N52" s="48"/>
      <c r="O52" s="61">
        <f t="shared" si="0"/>
        <v>0</v>
      </c>
    </row>
    <row r="53" spans="1:15" ht="15" customHeight="1" x14ac:dyDescent="0.25">
      <c r="A53" s="52" t="s">
        <v>76</v>
      </c>
      <c r="B53" s="53" t="s">
        <v>80</v>
      </c>
      <c r="C53" s="132" t="s">
        <v>74</v>
      </c>
      <c r="D53" s="133"/>
      <c r="E53" s="135"/>
      <c r="F53" s="135">
        <v>26.72</v>
      </c>
      <c r="G53" s="135">
        <v>26.72</v>
      </c>
      <c r="H53" s="53" t="s">
        <v>103</v>
      </c>
      <c r="I53" s="53">
        <v>30</v>
      </c>
      <c r="J53" s="53">
        <v>0.64</v>
      </c>
      <c r="K53" s="134" t="s">
        <v>98</v>
      </c>
      <c r="L53" s="28">
        <v>332.87</v>
      </c>
      <c r="M53" s="54" t="s">
        <v>61</v>
      </c>
      <c r="N53" s="48"/>
      <c r="O53" s="61">
        <f t="shared" si="0"/>
        <v>0</v>
      </c>
    </row>
    <row r="54" spans="1:15" ht="15" customHeight="1" x14ac:dyDescent="0.25">
      <c r="A54" s="52" t="s">
        <v>76</v>
      </c>
      <c r="B54" s="53" t="s">
        <v>81</v>
      </c>
      <c r="C54" s="132" t="s">
        <v>73</v>
      </c>
      <c r="D54" s="133"/>
      <c r="E54" s="135"/>
      <c r="F54" s="135">
        <v>12.54</v>
      </c>
      <c r="G54" s="135">
        <v>12.54</v>
      </c>
      <c r="H54" s="53" t="s">
        <v>37</v>
      </c>
      <c r="I54" s="53">
        <v>45</v>
      </c>
      <c r="J54" s="53">
        <v>0.9</v>
      </c>
      <c r="K54" s="134" t="s">
        <v>98</v>
      </c>
      <c r="L54" s="28">
        <v>155.87</v>
      </c>
      <c r="M54" s="54" t="s">
        <v>61</v>
      </c>
      <c r="N54" s="48"/>
      <c r="O54" s="61">
        <f t="shared" si="0"/>
        <v>0</v>
      </c>
    </row>
    <row r="55" spans="1:15" ht="15" customHeight="1" x14ac:dyDescent="0.25">
      <c r="A55" s="52" t="s">
        <v>76</v>
      </c>
      <c r="B55" s="53" t="s">
        <v>81</v>
      </c>
      <c r="C55" s="132" t="s">
        <v>74</v>
      </c>
      <c r="D55" s="133"/>
      <c r="E55" s="135"/>
      <c r="F55" s="135">
        <v>5.38</v>
      </c>
      <c r="G55" s="135">
        <v>5.38</v>
      </c>
      <c r="H55" s="131" t="s">
        <v>37</v>
      </c>
      <c r="I55" s="53">
        <v>45</v>
      </c>
      <c r="J55" s="53">
        <v>0.9</v>
      </c>
      <c r="K55" s="134" t="s">
        <v>98</v>
      </c>
      <c r="L55" s="28">
        <v>80.14</v>
      </c>
      <c r="M55" s="54" t="s">
        <v>61</v>
      </c>
      <c r="N55" s="48"/>
      <c r="O55" s="61">
        <f t="shared" si="0"/>
        <v>0</v>
      </c>
    </row>
    <row r="56" spans="1:15" ht="15" customHeight="1" x14ac:dyDescent="0.25">
      <c r="A56" s="52" t="s">
        <v>76</v>
      </c>
      <c r="B56" s="53" t="s">
        <v>82</v>
      </c>
      <c r="C56" s="132" t="s">
        <v>73</v>
      </c>
      <c r="D56" s="133"/>
      <c r="E56" s="135"/>
      <c r="F56" s="135">
        <v>19.399999999999999</v>
      </c>
      <c r="G56" s="135">
        <v>19.399999999999999</v>
      </c>
      <c r="H56" s="53" t="s">
        <v>37</v>
      </c>
      <c r="I56" s="53">
        <v>40</v>
      </c>
      <c r="J56" s="53">
        <v>1.54</v>
      </c>
      <c r="K56" s="134" t="s">
        <v>99</v>
      </c>
      <c r="L56" s="28">
        <v>188.57</v>
      </c>
      <c r="M56" s="54" t="s">
        <v>61</v>
      </c>
      <c r="N56" s="48"/>
      <c r="O56" s="61">
        <f t="shared" si="0"/>
        <v>0</v>
      </c>
    </row>
    <row r="57" spans="1:15" ht="15" customHeight="1" x14ac:dyDescent="0.25">
      <c r="A57" s="52" t="s">
        <v>76</v>
      </c>
      <c r="B57" s="53" t="s">
        <v>82</v>
      </c>
      <c r="C57" s="132" t="s">
        <v>74</v>
      </c>
      <c r="D57" s="133"/>
      <c r="E57" s="135"/>
      <c r="F57" s="135">
        <v>8.32</v>
      </c>
      <c r="G57" s="135">
        <v>8.32</v>
      </c>
      <c r="H57" s="53" t="s">
        <v>37</v>
      </c>
      <c r="I57" s="53">
        <v>40</v>
      </c>
      <c r="J57" s="53">
        <v>1.54</v>
      </c>
      <c r="K57" s="134" t="s">
        <v>99</v>
      </c>
      <c r="L57" s="28">
        <v>99.59</v>
      </c>
      <c r="M57" s="54" t="s">
        <v>61</v>
      </c>
      <c r="N57" s="48"/>
      <c r="O57" s="61">
        <f t="shared" si="0"/>
        <v>0</v>
      </c>
    </row>
    <row r="58" spans="1:15" ht="15" customHeight="1" x14ac:dyDescent="0.25">
      <c r="A58" s="52" t="s">
        <v>76</v>
      </c>
      <c r="B58" s="53" t="s">
        <v>83</v>
      </c>
      <c r="C58" s="132" t="s">
        <v>73</v>
      </c>
      <c r="D58" s="133"/>
      <c r="E58" s="135"/>
      <c r="F58" s="135">
        <v>18.12</v>
      </c>
      <c r="G58" s="135">
        <v>18.12</v>
      </c>
      <c r="H58" s="131" t="s">
        <v>37</v>
      </c>
      <c r="I58" s="53">
        <v>40</v>
      </c>
      <c r="J58" s="53">
        <v>1.62</v>
      </c>
      <c r="K58" s="134" t="s">
        <v>100</v>
      </c>
      <c r="L58" s="28">
        <v>166.34</v>
      </c>
      <c r="M58" s="54" t="s">
        <v>61</v>
      </c>
      <c r="N58" s="48"/>
      <c r="O58" s="61">
        <f t="shared" si="0"/>
        <v>0</v>
      </c>
    </row>
    <row r="59" spans="1:15" ht="15" customHeight="1" x14ac:dyDescent="0.25">
      <c r="A59" s="52" t="s">
        <v>76</v>
      </c>
      <c r="B59" s="53" t="s">
        <v>83</v>
      </c>
      <c r="C59" s="132" t="s">
        <v>74</v>
      </c>
      <c r="D59" s="133"/>
      <c r="E59" s="135"/>
      <c r="F59" s="135">
        <v>7.77</v>
      </c>
      <c r="G59" s="135">
        <v>7.77</v>
      </c>
      <c r="H59" s="53" t="s">
        <v>37</v>
      </c>
      <c r="I59" s="53">
        <v>40</v>
      </c>
      <c r="J59" s="53">
        <v>1.62</v>
      </c>
      <c r="K59" s="134" t="s">
        <v>100</v>
      </c>
      <c r="L59" s="28">
        <v>88.78</v>
      </c>
      <c r="M59" s="54" t="s">
        <v>61</v>
      </c>
      <c r="N59" s="48"/>
      <c r="O59" s="61">
        <f t="shared" si="0"/>
        <v>0</v>
      </c>
    </row>
    <row r="60" spans="1:15" ht="15" customHeight="1" x14ac:dyDescent="0.25">
      <c r="A60" s="52" t="s">
        <v>76</v>
      </c>
      <c r="B60" s="53" t="s">
        <v>84</v>
      </c>
      <c r="C60" s="132" t="s">
        <v>73</v>
      </c>
      <c r="D60" s="133"/>
      <c r="E60" s="135"/>
      <c r="F60" s="135">
        <v>17.79</v>
      </c>
      <c r="G60" s="135">
        <v>17.79</v>
      </c>
      <c r="H60" s="53" t="s">
        <v>37</v>
      </c>
      <c r="I60" s="53">
        <v>35</v>
      </c>
      <c r="J60" s="53">
        <v>1.41</v>
      </c>
      <c r="K60" s="134" t="s">
        <v>98</v>
      </c>
      <c r="L60" s="28">
        <v>183.95</v>
      </c>
      <c r="M60" s="54" t="s">
        <v>61</v>
      </c>
      <c r="N60" s="48"/>
      <c r="O60" s="61">
        <f t="shared" si="0"/>
        <v>0</v>
      </c>
    </row>
    <row r="61" spans="1:15" ht="15" customHeight="1" x14ac:dyDescent="0.25">
      <c r="A61" s="52" t="s">
        <v>76</v>
      </c>
      <c r="B61" s="53" t="s">
        <v>84</v>
      </c>
      <c r="C61" s="132" t="s">
        <v>74</v>
      </c>
      <c r="D61" s="133"/>
      <c r="E61" s="135"/>
      <c r="F61" s="135">
        <v>7.62</v>
      </c>
      <c r="G61" s="135">
        <v>7.62</v>
      </c>
      <c r="H61" s="131" t="s">
        <v>37</v>
      </c>
      <c r="I61" s="53">
        <v>35</v>
      </c>
      <c r="J61" s="53">
        <v>1.41</v>
      </c>
      <c r="K61" s="134" t="s">
        <v>98</v>
      </c>
      <c r="L61" s="28">
        <v>95.66</v>
      </c>
      <c r="M61" s="54" t="s">
        <v>61</v>
      </c>
      <c r="N61" s="48"/>
      <c r="O61" s="61">
        <f t="shared" si="0"/>
        <v>0</v>
      </c>
    </row>
    <row r="62" spans="1:15" ht="15" customHeight="1" x14ac:dyDescent="0.25">
      <c r="A62" s="52" t="s">
        <v>76</v>
      </c>
      <c r="B62" s="53" t="s">
        <v>85</v>
      </c>
      <c r="C62" s="132" t="s">
        <v>73</v>
      </c>
      <c r="D62" s="133"/>
      <c r="E62" s="135"/>
      <c r="F62" s="135">
        <v>20.329999999999998</v>
      </c>
      <c r="G62" s="135">
        <v>20.329999999999998</v>
      </c>
      <c r="H62" s="53" t="s">
        <v>37</v>
      </c>
      <c r="I62" s="53">
        <v>40</v>
      </c>
      <c r="J62" s="53">
        <v>1.26</v>
      </c>
      <c r="K62" s="134" t="s">
        <v>75</v>
      </c>
      <c r="L62" s="28">
        <v>223.22</v>
      </c>
      <c r="M62" s="54" t="s">
        <v>61</v>
      </c>
      <c r="N62" s="48"/>
      <c r="O62" s="61">
        <f t="shared" si="0"/>
        <v>0</v>
      </c>
    </row>
    <row r="63" spans="1:15" ht="15" customHeight="1" x14ac:dyDescent="0.25">
      <c r="A63" s="52" t="s">
        <v>76</v>
      </c>
      <c r="B63" s="53" t="s">
        <v>85</v>
      </c>
      <c r="C63" s="132" t="s">
        <v>74</v>
      </c>
      <c r="D63" s="133"/>
      <c r="E63" s="135"/>
      <c r="F63" s="135">
        <v>8.7100000000000009</v>
      </c>
      <c r="G63" s="135">
        <v>8.7100000000000009</v>
      </c>
      <c r="H63" s="53" t="s">
        <v>37</v>
      </c>
      <c r="I63" s="53">
        <v>40</v>
      </c>
      <c r="J63" s="53">
        <v>1.26</v>
      </c>
      <c r="K63" s="134" t="s">
        <v>75</v>
      </c>
      <c r="L63" s="28">
        <v>115.24</v>
      </c>
      <c r="M63" s="54" t="s">
        <v>61</v>
      </c>
      <c r="N63" s="48"/>
      <c r="O63" s="61">
        <f t="shared" si="0"/>
        <v>0</v>
      </c>
    </row>
    <row r="64" spans="1:15" ht="15" customHeight="1" x14ac:dyDescent="0.25">
      <c r="A64" s="52" t="s">
        <v>76</v>
      </c>
      <c r="B64" s="53" t="s">
        <v>86</v>
      </c>
      <c r="C64" s="132" t="s">
        <v>73</v>
      </c>
      <c r="D64" s="133"/>
      <c r="E64" s="135"/>
      <c r="F64" s="135">
        <v>34.450000000000003</v>
      </c>
      <c r="G64" s="135">
        <v>34.450000000000003</v>
      </c>
      <c r="H64" s="53" t="s">
        <v>37</v>
      </c>
      <c r="I64" s="53">
        <v>45</v>
      </c>
      <c r="J64" s="53">
        <v>1.37</v>
      </c>
      <c r="K64" s="134" t="s">
        <v>99</v>
      </c>
      <c r="L64" s="28">
        <v>352.42</v>
      </c>
      <c r="M64" s="54" t="s">
        <v>61</v>
      </c>
      <c r="N64" s="48"/>
      <c r="O64" s="61">
        <f t="shared" si="0"/>
        <v>0</v>
      </c>
    </row>
    <row r="65" spans="1:15" ht="15" customHeight="1" x14ac:dyDescent="0.25">
      <c r="A65" s="52" t="s">
        <v>76</v>
      </c>
      <c r="B65" s="53" t="s">
        <v>86</v>
      </c>
      <c r="C65" s="132" t="s">
        <v>74</v>
      </c>
      <c r="D65" s="133"/>
      <c r="E65" s="135"/>
      <c r="F65" s="135">
        <v>14.77</v>
      </c>
      <c r="G65" s="135">
        <v>14.77</v>
      </c>
      <c r="H65" s="53" t="s">
        <v>37</v>
      </c>
      <c r="I65" s="53">
        <v>45</v>
      </c>
      <c r="J65" s="53">
        <v>1.37</v>
      </c>
      <c r="K65" s="134" t="s">
        <v>99</v>
      </c>
      <c r="L65" s="28">
        <v>184.08</v>
      </c>
      <c r="M65" s="54" t="s">
        <v>61</v>
      </c>
      <c r="N65" s="48"/>
      <c r="O65" s="61">
        <f t="shared" si="0"/>
        <v>0</v>
      </c>
    </row>
    <row r="66" spans="1:15" ht="15" customHeight="1" x14ac:dyDescent="0.25">
      <c r="A66" s="52" t="s">
        <v>76</v>
      </c>
      <c r="B66" s="53" t="s">
        <v>87</v>
      </c>
      <c r="C66" s="132" t="s">
        <v>73</v>
      </c>
      <c r="D66" s="133"/>
      <c r="E66" s="135"/>
      <c r="F66" s="135">
        <v>39.75</v>
      </c>
      <c r="G66" s="135">
        <v>39.75</v>
      </c>
      <c r="H66" s="53" t="s">
        <v>37</v>
      </c>
      <c r="I66" s="53">
        <v>40</v>
      </c>
      <c r="J66" s="53">
        <v>1.32</v>
      </c>
      <c r="K66" s="134" t="s">
        <v>98</v>
      </c>
      <c r="L66" s="28">
        <v>397.5</v>
      </c>
      <c r="M66" s="54" t="s">
        <v>61</v>
      </c>
      <c r="N66" s="48"/>
      <c r="O66" s="61">
        <f t="shared" si="0"/>
        <v>0</v>
      </c>
    </row>
    <row r="67" spans="1:15" ht="15" customHeight="1" x14ac:dyDescent="0.25">
      <c r="A67" s="52" t="s">
        <v>76</v>
      </c>
      <c r="B67" s="53" t="s">
        <v>87</v>
      </c>
      <c r="C67" s="132" t="s">
        <v>74</v>
      </c>
      <c r="D67" s="133"/>
      <c r="E67" s="135"/>
      <c r="F67" s="135">
        <v>17.04</v>
      </c>
      <c r="G67" s="135">
        <v>17.04</v>
      </c>
      <c r="H67" s="53" t="s">
        <v>37</v>
      </c>
      <c r="I67" s="53">
        <v>40</v>
      </c>
      <c r="J67" s="53">
        <v>1.32</v>
      </c>
      <c r="K67" s="134" t="s">
        <v>98</v>
      </c>
      <c r="L67" s="28">
        <v>208.48</v>
      </c>
      <c r="M67" s="54" t="s">
        <v>61</v>
      </c>
      <c r="N67" s="48"/>
      <c r="O67" s="61">
        <f t="shared" si="0"/>
        <v>0</v>
      </c>
    </row>
    <row r="68" spans="1:15" ht="15" customHeight="1" x14ac:dyDescent="0.25">
      <c r="A68" s="52" t="s">
        <v>76</v>
      </c>
      <c r="B68" s="53" t="s">
        <v>88</v>
      </c>
      <c r="C68" s="132" t="s">
        <v>73</v>
      </c>
      <c r="D68" s="133"/>
      <c r="E68" s="135"/>
      <c r="F68" s="135">
        <v>464.34</v>
      </c>
      <c r="G68" s="135">
        <v>464.34</v>
      </c>
      <c r="H68" s="53" t="s">
        <v>105</v>
      </c>
      <c r="I68" s="53">
        <v>30</v>
      </c>
      <c r="J68" s="53">
        <v>0.74</v>
      </c>
      <c r="K68" s="134" t="s">
        <v>99</v>
      </c>
      <c r="L68" s="28">
        <v>5307.41</v>
      </c>
      <c r="M68" s="54" t="s">
        <v>61</v>
      </c>
      <c r="N68" s="48"/>
      <c r="O68" s="61">
        <f t="shared" si="0"/>
        <v>0</v>
      </c>
    </row>
    <row r="69" spans="1:15" ht="15" customHeight="1" x14ac:dyDescent="0.25">
      <c r="A69" s="52" t="s">
        <v>76</v>
      </c>
      <c r="B69" s="53" t="s">
        <v>88</v>
      </c>
      <c r="C69" s="132" t="s">
        <v>74</v>
      </c>
      <c r="D69" s="133"/>
      <c r="E69" s="135"/>
      <c r="F69" s="135">
        <v>116.09</v>
      </c>
      <c r="G69" s="135">
        <v>116.09</v>
      </c>
      <c r="H69" s="53" t="s">
        <v>105</v>
      </c>
      <c r="I69" s="53">
        <v>30</v>
      </c>
      <c r="J69" s="53">
        <v>0.74</v>
      </c>
      <c r="K69" s="134" t="s">
        <v>99</v>
      </c>
      <c r="L69" s="28">
        <v>1618.93</v>
      </c>
      <c r="M69" s="54" t="s">
        <v>61</v>
      </c>
      <c r="N69" s="48"/>
      <c r="O69" s="61">
        <f t="shared" si="0"/>
        <v>0</v>
      </c>
    </row>
    <row r="70" spans="1:15" ht="15" customHeight="1" x14ac:dyDescent="0.25">
      <c r="A70" s="52" t="s">
        <v>76</v>
      </c>
      <c r="B70" s="53" t="s">
        <v>89</v>
      </c>
      <c r="C70" s="132" t="s">
        <v>73</v>
      </c>
      <c r="D70" s="133"/>
      <c r="E70" s="135"/>
      <c r="F70" s="135">
        <v>277.54000000000002</v>
      </c>
      <c r="G70" s="135">
        <v>277.54000000000002</v>
      </c>
      <c r="H70" s="53" t="s">
        <v>105</v>
      </c>
      <c r="I70" s="53">
        <v>20</v>
      </c>
      <c r="J70" s="53">
        <v>0.74</v>
      </c>
      <c r="K70" s="134" t="s">
        <v>99</v>
      </c>
      <c r="L70" s="28">
        <v>2916.95</v>
      </c>
      <c r="M70" s="54" t="s">
        <v>61</v>
      </c>
      <c r="N70" s="48"/>
      <c r="O70" s="61">
        <f t="shared" si="0"/>
        <v>0</v>
      </c>
    </row>
    <row r="71" spans="1:15" ht="15" customHeight="1" x14ac:dyDescent="0.25">
      <c r="A71" s="52" t="s">
        <v>76</v>
      </c>
      <c r="B71" s="53" t="s">
        <v>89</v>
      </c>
      <c r="C71" s="132" t="s">
        <v>74</v>
      </c>
      <c r="D71" s="133"/>
      <c r="E71" s="135"/>
      <c r="F71" s="135">
        <v>69.39</v>
      </c>
      <c r="G71" s="135">
        <v>69.39</v>
      </c>
      <c r="H71" s="53" t="s">
        <v>105</v>
      </c>
      <c r="I71" s="53">
        <v>20</v>
      </c>
      <c r="J71" s="53">
        <v>0.74</v>
      </c>
      <c r="K71" s="134" t="s">
        <v>99</v>
      </c>
      <c r="L71" s="28">
        <v>903.19</v>
      </c>
      <c r="M71" s="54" t="s">
        <v>61</v>
      </c>
      <c r="N71" s="48"/>
      <c r="O71" s="61">
        <f t="shared" si="0"/>
        <v>0</v>
      </c>
    </row>
    <row r="72" spans="1:15" ht="15" customHeight="1" x14ac:dyDescent="0.25">
      <c r="A72" s="52" t="s">
        <v>76</v>
      </c>
      <c r="B72" s="53" t="s">
        <v>90</v>
      </c>
      <c r="C72" s="132" t="s">
        <v>71</v>
      </c>
      <c r="D72" s="133"/>
      <c r="E72" s="135"/>
      <c r="F72" s="135">
        <v>400.89</v>
      </c>
      <c r="G72" s="135">
        <v>400.89</v>
      </c>
      <c r="H72" s="53" t="s">
        <v>105</v>
      </c>
      <c r="I72" s="53">
        <v>35</v>
      </c>
      <c r="J72" s="53">
        <v>0.52</v>
      </c>
      <c r="K72" s="134" t="s">
        <v>101</v>
      </c>
      <c r="L72" s="28">
        <v>5620.48</v>
      </c>
      <c r="M72" s="54" t="s">
        <v>61</v>
      </c>
      <c r="N72" s="48"/>
      <c r="O72" s="61">
        <f t="shared" si="0"/>
        <v>0</v>
      </c>
    </row>
    <row r="73" spans="1:15" ht="15" customHeight="1" x14ac:dyDescent="0.25">
      <c r="A73" s="52" t="s">
        <v>76</v>
      </c>
      <c r="B73" s="53" t="s">
        <v>91</v>
      </c>
      <c r="C73" s="132" t="s">
        <v>72</v>
      </c>
      <c r="D73" s="133"/>
      <c r="E73" s="135"/>
      <c r="F73" s="135">
        <v>171.81</v>
      </c>
      <c r="G73" s="135">
        <v>171.81</v>
      </c>
      <c r="H73" s="53" t="s">
        <v>105</v>
      </c>
      <c r="I73" s="53">
        <v>35</v>
      </c>
      <c r="J73" s="53">
        <v>0.52</v>
      </c>
      <c r="K73" s="134" t="s">
        <v>101</v>
      </c>
      <c r="L73" s="28">
        <v>2889.72</v>
      </c>
      <c r="M73" s="54" t="s">
        <v>61</v>
      </c>
      <c r="N73" s="48"/>
      <c r="O73" s="61">
        <f t="shared" si="0"/>
        <v>0</v>
      </c>
    </row>
    <row r="74" spans="1:15" ht="15" customHeight="1" x14ac:dyDescent="0.25">
      <c r="A74" s="52" t="s">
        <v>76</v>
      </c>
      <c r="B74" s="53" t="s">
        <v>92</v>
      </c>
      <c r="C74" s="132" t="s">
        <v>71</v>
      </c>
      <c r="D74" s="133"/>
      <c r="E74" s="135">
        <v>72.8</v>
      </c>
      <c r="F74" s="135">
        <v>339.48</v>
      </c>
      <c r="G74" s="135">
        <v>412.28</v>
      </c>
      <c r="H74" s="53" t="s">
        <v>105</v>
      </c>
      <c r="I74" s="53">
        <v>40</v>
      </c>
      <c r="J74" s="53">
        <v>0.39</v>
      </c>
      <c r="K74" s="134" t="s">
        <v>102</v>
      </c>
      <c r="L74" s="28">
        <v>5578.15</v>
      </c>
      <c r="M74" s="54" t="s">
        <v>61</v>
      </c>
      <c r="N74" s="48"/>
      <c r="O74" s="61">
        <f t="shared" si="0"/>
        <v>0</v>
      </c>
    </row>
    <row r="75" spans="1:15" ht="15" customHeight="1" x14ac:dyDescent="0.25">
      <c r="A75" s="52" t="s">
        <v>76</v>
      </c>
      <c r="B75" s="53" t="s">
        <v>92</v>
      </c>
      <c r="C75" s="132" t="s">
        <v>72</v>
      </c>
      <c r="D75" s="133"/>
      <c r="E75" s="135"/>
      <c r="F75" s="135">
        <v>75.81</v>
      </c>
      <c r="G75" s="135">
        <v>75.81</v>
      </c>
      <c r="H75" s="53" t="s">
        <v>105</v>
      </c>
      <c r="I75" s="53">
        <v>40</v>
      </c>
      <c r="J75" s="53">
        <v>0.39</v>
      </c>
      <c r="K75" s="134" t="s">
        <v>102</v>
      </c>
      <c r="L75" s="28">
        <v>745.08</v>
      </c>
      <c r="M75" s="54" t="s">
        <v>61</v>
      </c>
      <c r="N75" s="48"/>
      <c r="O75" s="61">
        <f t="shared" si="0"/>
        <v>0</v>
      </c>
    </row>
    <row r="76" spans="1:15" ht="15" customHeight="1" x14ac:dyDescent="0.25">
      <c r="A76" s="52" t="s">
        <v>76</v>
      </c>
      <c r="B76" s="53" t="s">
        <v>93</v>
      </c>
      <c r="C76" s="132" t="s">
        <v>71</v>
      </c>
      <c r="D76" s="133"/>
      <c r="E76" s="135"/>
      <c r="F76" s="135">
        <v>333.56</v>
      </c>
      <c r="G76" s="135">
        <v>333.56</v>
      </c>
      <c r="H76" s="53" t="s">
        <v>105</v>
      </c>
      <c r="I76" s="53">
        <v>40</v>
      </c>
      <c r="J76" s="53">
        <v>0.5</v>
      </c>
      <c r="K76" s="134" t="s">
        <v>101</v>
      </c>
      <c r="L76" s="28">
        <v>4226.21</v>
      </c>
      <c r="M76" s="54" t="s">
        <v>61</v>
      </c>
      <c r="N76" s="48"/>
      <c r="O76" s="61">
        <f t="shared" si="0"/>
        <v>0</v>
      </c>
    </row>
    <row r="77" spans="1:15" ht="15" customHeight="1" x14ac:dyDescent="0.25">
      <c r="A77" s="52" t="s">
        <v>76</v>
      </c>
      <c r="B77" s="53" t="s">
        <v>93</v>
      </c>
      <c r="C77" s="132" t="s">
        <v>72</v>
      </c>
      <c r="D77" s="133"/>
      <c r="E77" s="135"/>
      <c r="F77" s="135">
        <v>37.06</v>
      </c>
      <c r="G77" s="135">
        <v>37.06</v>
      </c>
      <c r="H77" s="53" t="s">
        <v>105</v>
      </c>
      <c r="I77" s="53">
        <v>40</v>
      </c>
      <c r="J77" s="53">
        <v>0.5</v>
      </c>
      <c r="K77" s="134" t="s">
        <v>101</v>
      </c>
      <c r="L77" s="28">
        <v>562.25</v>
      </c>
      <c r="M77" s="54" t="s">
        <v>61</v>
      </c>
      <c r="N77" s="48"/>
      <c r="O77" s="61">
        <f t="shared" ref="O77:O80" si="2">SUM(N77*G77)</f>
        <v>0</v>
      </c>
    </row>
    <row r="78" spans="1:15" ht="15" customHeight="1" x14ac:dyDescent="0.25">
      <c r="A78" s="52" t="s">
        <v>76</v>
      </c>
      <c r="B78" s="53" t="s">
        <v>106</v>
      </c>
      <c r="C78" s="132" t="s">
        <v>71</v>
      </c>
      <c r="D78" s="133"/>
      <c r="E78" s="135">
        <v>3.34</v>
      </c>
      <c r="F78" s="135">
        <v>315.32</v>
      </c>
      <c r="G78" s="135">
        <v>318.66000000000003</v>
      </c>
      <c r="H78" s="53" t="s">
        <v>105</v>
      </c>
      <c r="I78" s="53">
        <v>40</v>
      </c>
      <c r="J78" s="53">
        <v>0.62</v>
      </c>
      <c r="K78" s="134" t="s">
        <v>101</v>
      </c>
      <c r="L78" s="28">
        <v>3741.07</v>
      </c>
      <c r="M78" s="54" t="s">
        <v>61</v>
      </c>
      <c r="N78" s="48"/>
      <c r="O78" s="61">
        <f t="shared" si="2"/>
        <v>0</v>
      </c>
    </row>
    <row r="79" spans="1:15" ht="15" customHeight="1" x14ac:dyDescent="0.25">
      <c r="A79" s="52" t="s">
        <v>76</v>
      </c>
      <c r="B79" s="53" t="s">
        <v>106</v>
      </c>
      <c r="C79" s="132" t="s">
        <v>72</v>
      </c>
      <c r="D79" s="133"/>
      <c r="E79" s="135"/>
      <c r="F79" s="135">
        <v>79.67</v>
      </c>
      <c r="G79" s="135">
        <v>79.67</v>
      </c>
      <c r="H79" s="53" t="s">
        <v>105</v>
      </c>
      <c r="I79" s="53">
        <v>40</v>
      </c>
      <c r="J79" s="53">
        <v>0.62</v>
      </c>
      <c r="K79" s="134" t="s">
        <v>101</v>
      </c>
      <c r="L79" s="28">
        <v>1134.8399999999999</v>
      </c>
      <c r="M79" s="54" t="s">
        <v>61</v>
      </c>
      <c r="N79" s="48"/>
      <c r="O79" s="61">
        <f t="shared" si="2"/>
        <v>0</v>
      </c>
    </row>
    <row r="80" spans="1:15" ht="15" customHeight="1" thickBot="1" x14ac:dyDescent="0.3">
      <c r="A80" s="140" t="s">
        <v>76</v>
      </c>
      <c r="B80" s="141" t="s">
        <v>94</v>
      </c>
      <c r="C80" s="142" t="s">
        <v>74</v>
      </c>
      <c r="D80" s="143"/>
      <c r="E80" s="144"/>
      <c r="F80" s="144">
        <v>9.6199999999999992</v>
      </c>
      <c r="G80" s="144">
        <v>9.6199999999999992</v>
      </c>
      <c r="H80" s="141" t="s">
        <v>37</v>
      </c>
      <c r="I80" s="141">
        <v>30</v>
      </c>
      <c r="J80" s="141">
        <v>0.56999999999999995</v>
      </c>
      <c r="K80" s="145" t="s">
        <v>99</v>
      </c>
      <c r="L80" s="55">
        <v>145.16999999999999</v>
      </c>
      <c r="M80" s="63" t="s">
        <v>61</v>
      </c>
      <c r="N80" s="64"/>
      <c r="O80" s="65">
        <f t="shared" si="2"/>
        <v>0</v>
      </c>
    </row>
    <row r="81" spans="1:16" ht="15.75" thickBot="1" x14ac:dyDescent="0.3">
      <c r="A81" s="29"/>
      <c r="B81" s="30"/>
      <c r="C81" s="31"/>
      <c r="D81" s="32"/>
      <c r="E81" s="51">
        <v>141.13999999999999</v>
      </c>
      <c r="F81" s="51">
        <v>7258.2</v>
      </c>
      <c r="G81" s="51">
        <v>7399.34</v>
      </c>
      <c r="H81" s="33"/>
      <c r="I81" s="30"/>
      <c r="J81" s="30"/>
      <c r="K81" s="31"/>
      <c r="L81" s="39"/>
      <c r="M81" s="35"/>
      <c r="N81" s="38"/>
      <c r="O81" s="39"/>
    </row>
    <row r="82" spans="1:16" ht="15.75" thickBot="1" x14ac:dyDescent="0.3">
      <c r="A82" s="50"/>
      <c r="B82" s="36"/>
      <c r="C82" s="36"/>
      <c r="D82" s="36"/>
      <c r="E82" s="36"/>
      <c r="F82" s="36"/>
      <c r="G82" s="36"/>
      <c r="H82" s="36"/>
      <c r="I82" s="36"/>
      <c r="J82" s="66" t="s">
        <v>13</v>
      </c>
      <c r="K82" s="66"/>
      <c r="L82" s="39">
        <v>95445.47</v>
      </c>
      <c r="M82" s="37"/>
      <c r="N82" s="40" t="s">
        <v>14</v>
      </c>
      <c r="O82" s="34">
        <f>SUM(O12:O80)</f>
        <v>0</v>
      </c>
      <c r="P82" s="12" t="str">
        <f>IF(O145&gt;L145,"prekročená cena","nižšia ako stanovená")</f>
        <v>nižšia ako stanovená</v>
      </c>
    </row>
    <row r="83" spans="1:16" ht="15.75" thickBot="1" x14ac:dyDescent="0.3">
      <c r="A83" s="67" t="s">
        <v>15</v>
      </c>
      <c r="B83" s="68"/>
      <c r="C83" s="68"/>
      <c r="D83" s="68"/>
      <c r="E83" s="68"/>
      <c r="F83" s="68"/>
      <c r="G83" s="68"/>
      <c r="H83" s="68"/>
      <c r="I83" s="68"/>
      <c r="J83" s="68"/>
      <c r="K83" s="68"/>
      <c r="L83" s="68"/>
      <c r="M83" s="68"/>
      <c r="N83" s="69"/>
      <c r="O83" s="34">
        <f>O84-O82</f>
        <v>0</v>
      </c>
    </row>
    <row r="84" spans="1:16" ht="15.75" thickBot="1" x14ac:dyDescent="0.3">
      <c r="A84" s="67" t="s">
        <v>16</v>
      </c>
      <c r="B84" s="68"/>
      <c r="C84" s="68"/>
      <c r="D84" s="68"/>
      <c r="E84" s="68"/>
      <c r="F84" s="68"/>
      <c r="G84" s="68"/>
      <c r="H84" s="68"/>
      <c r="I84" s="68"/>
      <c r="J84" s="68"/>
      <c r="K84" s="68"/>
      <c r="L84" s="68"/>
      <c r="M84" s="68"/>
      <c r="N84" s="69"/>
      <c r="O84" s="34">
        <f>IF("nie"=MID(I92,1,3),O82,(O82*1.2))</f>
        <v>0</v>
      </c>
    </row>
    <row r="85" spans="1:16" x14ac:dyDescent="0.25">
      <c r="A85" s="97" t="s">
        <v>17</v>
      </c>
      <c r="B85" s="97"/>
      <c r="C85" s="97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</row>
    <row r="86" spans="1:16" x14ac:dyDescent="0.25">
      <c r="A86" s="70" t="s">
        <v>65</v>
      </c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</row>
    <row r="87" spans="1:16" x14ac:dyDescent="0.25">
      <c r="A87" s="42" t="s">
        <v>57</v>
      </c>
      <c r="B87" s="42"/>
      <c r="C87" s="42"/>
      <c r="D87" s="42"/>
      <c r="E87" s="42"/>
      <c r="F87" s="42"/>
      <c r="G87" s="43" t="s">
        <v>55</v>
      </c>
      <c r="H87" s="42"/>
      <c r="I87" s="42"/>
      <c r="J87" s="44"/>
      <c r="K87" s="44"/>
      <c r="L87" s="44"/>
      <c r="M87" s="44"/>
      <c r="N87" s="44"/>
      <c r="O87" s="44"/>
    </row>
    <row r="88" spans="1:16" x14ac:dyDescent="0.25">
      <c r="A88" s="99" t="s">
        <v>67</v>
      </c>
      <c r="B88" s="100"/>
      <c r="C88" s="100"/>
      <c r="D88" s="100"/>
      <c r="E88" s="101"/>
      <c r="F88" s="98" t="s">
        <v>56</v>
      </c>
      <c r="G88" s="45" t="s">
        <v>18</v>
      </c>
      <c r="H88" s="91"/>
      <c r="I88" s="92"/>
      <c r="J88" s="92"/>
      <c r="K88" s="92"/>
      <c r="L88" s="92"/>
      <c r="M88" s="92"/>
      <c r="N88" s="92"/>
      <c r="O88" s="93"/>
    </row>
    <row r="89" spans="1:16" x14ac:dyDescent="0.25">
      <c r="A89" s="102"/>
      <c r="B89" s="103"/>
      <c r="C89" s="103"/>
      <c r="D89" s="103"/>
      <c r="E89" s="104"/>
      <c r="F89" s="98"/>
      <c r="G89" s="45" t="s">
        <v>19</v>
      </c>
      <c r="H89" s="91"/>
      <c r="I89" s="92"/>
      <c r="J89" s="92"/>
      <c r="K89" s="92"/>
      <c r="L89" s="92"/>
      <c r="M89" s="92"/>
      <c r="N89" s="92"/>
      <c r="O89" s="93"/>
    </row>
    <row r="90" spans="1:16" x14ac:dyDescent="0.25">
      <c r="A90" s="102"/>
      <c r="B90" s="103"/>
      <c r="C90" s="103"/>
      <c r="D90" s="103"/>
      <c r="E90" s="104"/>
      <c r="F90" s="98"/>
      <c r="G90" s="45" t="s">
        <v>20</v>
      </c>
      <c r="H90" s="91"/>
      <c r="I90" s="92"/>
      <c r="J90" s="92"/>
      <c r="K90" s="92"/>
      <c r="L90" s="92"/>
      <c r="M90" s="92"/>
      <c r="N90" s="92"/>
      <c r="O90" s="93"/>
    </row>
    <row r="91" spans="1:16" x14ac:dyDescent="0.25">
      <c r="A91" s="102"/>
      <c r="B91" s="103"/>
      <c r="C91" s="103"/>
      <c r="D91" s="103"/>
      <c r="E91" s="104"/>
      <c r="F91" s="98"/>
      <c r="G91" s="45" t="s">
        <v>21</v>
      </c>
      <c r="H91" s="91"/>
      <c r="I91" s="92"/>
      <c r="J91" s="92"/>
      <c r="K91" s="92"/>
      <c r="L91" s="92"/>
      <c r="M91" s="92"/>
      <c r="N91" s="92"/>
      <c r="O91" s="93"/>
    </row>
    <row r="92" spans="1:16" x14ac:dyDescent="0.25">
      <c r="A92" s="102"/>
      <c r="B92" s="103"/>
      <c r="C92" s="103"/>
      <c r="D92" s="103"/>
      <c r="E92" s="104"/>
      <c r="F92" s="98"/>
      <c r="G92" s="45" t="s">
        <v>22</v>
      </c>
      <c r="H92" s="91"/>
      <c r="I92" s="92"/>
      <c r="J92" s="92"/>
      <c r="K92" s="92"/>
      <c r="L92" s="92"/>
      <c r="M92" s="92"/>
      <c r="N92" s="92"/>
      <c r="O92" s="93"/>
    </row>
    <row r="93" spans="1:16" x14ac:dyDescent="0.25">
      <c r="A93" s="102"/>
      <c r="B93" s="103"/>
      <c r="C93" s="103"/>
      <c r="D93" s="103"/>
      <c r="E93" s="104"/>
      <c r="F93" s="24"/>
      <c r="G93" s="24"/>
      <c r="H93" s="24"/>
      <c r="I93" s="24"/>
      <c r="J93" s="24"/>
      <c r="K93" s="24"/>
      <c r="L93" s="24"/>
      <c r="M93" s="24"/>
      <c r="N93" s="24"/>
      <c r="O93" s="24"/>
    </row>
    <row r="94" spans="1:16" x14ac:dyDescent="0.25">
      <c r="A94" s="102"/>
      <c r="B94" s="103"/>
      <c r="C94" s="103"/>
      <c r="D94" s="103"/>
      <c r="E94" s="104"/>
      <c r="F94" s="24"/>
      <c r="G94" s="24"/>
      <c r="H94" s="24"/>
      <c r="I94" s="24"/>
      <c r="J94" s="24"/>
      <c r="K94" s="24"/>
      <c r="L94" s="24"/>
      <c r="M94" s="24"/>
      <c r="N94" s="24"/>
      <c r="O94" s="24"/>
    </row>
    <row r="95" spans="1:16" x14ac:dyDescent="0.25">
      <c r="A95" s="105"/>
      <c r="B95" s="106"/>
      <c r="C95" s="106"/>
      <c r="D95" s="106"/>
      <c r="E95" s="107"/>
      <c r="F95" s="44"/>
      <c r="G95" s="24"/>
      <c r="H95" s="18"/>
      <c r="I95" s="24"/>
      <c r="J95" s="24" t="s">
        <v>23</v>
      </c>
      <c r="K95" s="24"/>
      <c r="L95" s="94"/>
      <c r="M95" s="95"/>
      <c r="N95" s="96"/>
      <c r="O95" s="24"/>
    </row>
    <row r="96" spans="1:16" x14ac:dyDescent="0.25">
      <c r="A96" s="44"/>
      <c r="B96" s="44"/>
      <c r="C96" s="44"/>
      <c r="D96" s="44"/>
      <c r="E96" s="44"/>
      <c r="F96" s="44"/>
      <c r="G96" s="24"/>
      <c r="H96" s="24"/>
      <c r="I96" s="24"/>
      <c r="J96" s="24"/>
      <c r="K96" s="24"/>
      <c r="L96" s="24"/>
      <c r="M96" s="24"/>
      <c r="N96" s="24"/>
      <c r="O96" s="24"/>
    </row>
    <row r="97" spans="1:15" x14ac:dyDescent="0.25">
      <c r="A97" s="21"/>
      <c r="B97" s="21"/>
      <c r="C97" s="21"/>
      <c r="D97" s="21"/>
      <c r="E97" s="21"/>
      <c r="F97" s="21"/>
      <c r="G97" s="24"/>
      <c r="H97" s="24"/>
      <c r="I97" s="24"/>
      <c r="J97" s="24"/>
      <c r="K97" s="24"/>
      <c r="L97" s="24"/>
      <c r="M97" s="24"/>
      <c r="N97" s="24"/>
      <c r="O97" s="24"/>
    </row>
  </sheetData>
  <mergeCells count="103">
    <mergeCell ref="C72:D72"/>
    <mergeCell ref="C73:D73"/>
    <mergeCell ref="C74:D74"/>
    <mergeCell ref="C75:D75"/>
    <mergeCell ref="C76:D76"/>
    <mergeCell ref="C77:D77"/>
    <mergeCell ref="C78:D78"/>
    <mergeCell ref="C79:D79"/>
    <mergeCell ref="C80:D80"/>
    <mergeCell ref="C64:D64"/>
    <mergeCell ref="C65:D65"/>
    <mergeCell ref="C71:D71"/>
    <mergeCell ref="C52:D52"/>
    <mergeCell ref="C53:D53"/>
    <mergeCell ref="C46:D46"/>
    <mergeCell ref="C47:D47"/>
    <mergeCell ref="C66:D66"/>
    <mergeCell ref="C67:D67"/>
    <mergeCell ref="C68:D68"/>
    <mergeCell ref="C69:D69"/>
    <mergeCell ref="C70:D70"/>
    <mergeCell ref="C48:D48"/>
    <mergeCell ref="C49:D49"/>
    <mergeCell ref="C50:D50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A1:L1"/>
    <mergeCell ref="K9:K11"/>
    <mergeCell ref="A8:B8"/>
    <mergeCell ref="E5:F5"/>
    <mergeCell ref="B6:F6"/>
    <mergeCell ref="B7:F7"/>
    <mergeCell ref="B9:B11"/>
    <mergeCell ref="C3:K3"/>
    <mergeCell ref="C63:D63"/>
    <mergeCell ref="C32:D32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38:D38"/>
    <mergeCell ref="C39:D39"/>
    <mergeCell ref="C40:D40"/>
    <mergeCell ref="C41:D41"/>
    <mergeCell ref="C42:D42"/>
    <mergeCell ref="E10:E11"/>
    <mergeCell ref="F10:F11"/>
    <mergeCell ref="G10:G11"/>
    <mergeCell ref="M9:M11"/>
    <mergeCell ref="C28:D28"/>
    <mergeCell ref="C29:D29"/>
    <mergeCell ref="C30:D30"/>
    <mergeCell ref="C31:D31"/>
    <mergeCell ref="H92:O92"/>
    <mergeCell ref="L95:N95"/>
    <mergeCell ref="A85:C85"/>
    <mergeCell ref="F88:F92"/>
    <mergeCell ref="H88:O88"/>
    <mergeCell ref="H89:O89"/>
    <mergeCell ref="H90:O90"/>
    <mergeCell ref="H91:O91"/>
    <mergeCell ref="A88:E95"/>
    <mergeCell ref="J82:K82"/>
    <mergeCell ref="A83:N83"/>
    <mergeCell ref="A84:N84"/>
    <mergeCell ref="A86:O86"/>
    <mergeCell ref="L9:L11"/>
    <mergeCell ref="N9:N11"/>
    <mergeCell ref="O9:O11"/>
    <mergeCell ref="C10:D11"/>
    <mergeCell ref="C12:D12"/>
    <mergeCell ref="C51:D51"/>
    <mergeCell ref="H9:H11"/>
    <mergeCell ref="I9:I11"/>
    <mergeCell ref="J9:J11"/>
    <mergeCell ref="C9:D9"/>
    <mergeCell ref="E9:G9"/>
    <mergeCell ref="C13:D13"/>
    <mergeCell ref="C33:D33"/>
    <mergeCell ref="C34:D34"/>
    <mergeCell ref="C35:D35"/>
    <mergeCell ref="C36:D36"/>
    <mergeCell ref="C43:D43"/>
    <mergeCell ref="C44:D44"/>
    <mergeCell ref="C45:D45"/>
    <mergeCell ref="C37:D37"/>
  </mergeCells>
  <pageMargins left="0.23622047244094491" right="0.23622047244094491" top="0.74803149606299213" bottom="0.74803149606299213" header="0.31496062992125984" footer="0.31496062992125984"/>
  <pageSetup paperSize="9" scale="81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19"/>
  <sheetViews>
    <sheetView view="pageBreakPreview" zoomScaleNormal="100" zoomScaleSheetLayoutView="100" workbookViewId="0">
      <selection activeCell="Q22" sqref="Q22"/>
    </sheetView>
  </sheetViews>
  <sheetFormatPr defaultRowHeight="15" x14ac:dyDescent="0.25"/>
  <cols>
    <col min="1" max="1" width="14" customWidth="1"/>
  </cols>
  <sheetData>
    <row r="2" spans="1:14" x14ac:dyDescent="0.25">
      <c r="A2" s="1" t="s">
        <v>24</v>
      </c>
      <c r="B2" s="2"/>
      <c r="C2" s="2"/>
      <c r="D2" s="3"/>
      <c r="E2" s="4"/>
      <c r="F2" s="4"/>
      <c r="L2" s="122" t="s">
        <v>51</v>
      </c>
      <c r="M2" s="122"/>
    </row>
    <row r="3" spans="1:14" x14ac:dyDescent="0.25">
      <c r="A3" s="5" t="s">
        <v>25</v>
      </c>
      <c r="B3" s="123" t="s">
        <v>26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14" x14ac:dyDescent="0.25">
      <c r="A4" s="5" t="s">
        <v>27</v>
      </c>
      <c r="B4" s="123" t="s">
        <v>28</v>
      </c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</row>
    <row r="5" spans="1:14" x14ac:dyDescent="0.25">
      <c r="A5" s="5" t="s">
        <v>8</v>
      </c>
      <c r="B5" s="123" t="s">
        <v>29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1:14" x14ac:dyDescent="0.25">
      <c r="A6" s="5" t="s">
        <v>2</v>
      </c>
      <c r="B6" s="123" t="s">
        <v>30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1:14" x14ac:dyDescent="0.25">
      <c r="A7" s="6" t="s">
        <v>31</v>
      </c>
      <c r="B7" s="12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1"/>
    </row>
    <row r="8" spans="1:14" x14ac:dyDescent="0.25">
      <c r="A8" s="5" t="s">
        <v>12</v>
      </c>
      <c r="B8" s="123" t="s">
        <v>32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</row>
    <row r="9" spans="1:14" x14ac:dyDescent="0.25">
      <c r="A9" s="7" t="s">
        <v>33</v>
      </c>
      <c r="B9" s="123" t="s">
        <v>34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</row>
    <row r="10" spans="1:14" x14ac:dyDescent="0.25">
      <c r="A10" s="7" t="s">
        <v>35</v>
      </c>
      <c r="B10" s="123" t="s">
        <v>36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</row>
    <row r="11" spans="1:14" x14ac:dyDescent="0.25">
      <c r="A11" s="8" t="s">
        <v>37</v>
      </c>
      <c r="B11" s="123" t="s">
        <v>38</v>
      </c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</row>
    <row r="12" spans="1:14" x14ac:dyDescent="0.25">
      <c r="A12" s="9" t="s">
        <v>39</v>
      </c>
      <c r="B12" s="123" t="s">
        <v>40</v>
      </c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</row>
    <row r="13" spans="1:14" ht="24" customHeight="1" x14ac:dyDescent="0.25">
      <c r="A13" s="8" t="s">
        <v>41</v>
      </c>
      <c r="B13" s="123" t="s">
        <v>42</v>
      </c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</row>
    <row r="14" spans="1:14" ht="16.5" customHeight="1" x14ac:dyDescent="0.25">
      <c r="A14" s="8" t="s">
        <v>5</v>
      </c>
      <c r="B14" s="123" t="s">
        <v>52</v>
      </c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</row>
    <row r="15" spans="1:14" x14ac:dyDescent="0.25">
      <c r="A15" s="8" t="s">
        <v>43</v>
      </c>
      <c r="B15" s="123" t="s">
        <v>44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</row>
    <row r="16" spans="1:14" ht="38.25" x14ac:dyDescent="0.25">
      <c r="A16" s="10" t="s">
        <v>45</v>
      </c>
      <c r="B16" s="123" t="s">
        <v>46</v>
      </c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</row>
    <row r="17" spans="1:14" ht="28.5" customHeight="1" x14ac:dyDescent="0.25">
      <c r="A17" s="10" t="s">
        <v>47</v>
      </c>
      <c r="B17" s="123" t="s">
        <v>48</v>
      </c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</row>
    <row r="18" spans="1:14" ht="27" customHeight="1" x14ac:dyDescent="0.25">
      <c r="A18" s="11" t="s">
        <v>49</v>
      </c>
      <c r="B18" s="123" t="s">
        <v>50</v>
      </c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</row>
    <row r="19" spans="1:14" ht="75" customHeight="1" x14ac:dyDescent="0.25">
      <c r="A19" s="46" t="s">
        <v>62</v>
      </c>
      <c r="B19" s="124" t="s">
        <v>63</v>
      </c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</row>
  </sheetData>
  <mergeCells count="18">
    <mergeCell ref="B19:N19"/>
    <mergeCell ref="B8:N8"/>
    <mergeCell ref="B9:N9"/>
    <mergeCell ref="B10:N10"/>
    <mergeCell ref="B11:N11"/>
    <mergeCell ref="B12:N12"/>
    <mergeCell ref="B13:N13"/>
    <mergeCell ref="B14:N14"/>
    <mergeCell ref="B15:N15"/>
    <mergeCell ref="B16:N16"/>
    <mergeCell ref="B17:N17"/>
    <mergeCell ref="B18:N18"/>
    <mergeCell ref="B7:N7"/>
    <mergeCell ref="L2:M2"/>
    <mergeCell ref="B3:N3"/>
    <mergeCell ref="B4:N4"/>
    <mergeCell ref="B5:N5"/>
    <mergeCell ref="B6:N6"/>
  </mergeCells>
  <pageMargins left="0.7" right="0.7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Vysvetlívky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marian.sejna</cp:lastModifiedBy>
  <cp:lastPrinted>2020-12-16T07:24:06Z</cp:lastPrinted>
  <dcterms:created xsi:type="dcterms:W3CDTF">2012-08-13T12:29:09Z</dcterms:created>
  <dcterms:modified xsi:type="dcterms:W3CDTF">2021-04-21T13:36:52Z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