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defaultThemeVersion="124226"/>
  <mc:AlternateContent xmlns:mc="http://schemas.openxmlformats.org/markup-compatibility/2006">
    <mc:Choice Requires="x15">
      <x15ac:absPath xmlns:x15ac="http://schemas.microsoft.com/office/spreadsheetml/2010/11/ac" url="F:\Bpe_DOMA\H.Česká-demolice garáží (Město Znojmo)\"/>
    </mc:Choice>
  </mc:AlternateContent>
  <xr:revisionPtr revIDLastSave="0" documentId="8_{14D2131B-2126-449A-B4D7-BB98451CDB2C}" xr6:coauthVersionLast="46" xr6:coauthVersionMax="46" xr10:uidLastSave="{00000000-0000-0000-0000-000000000000}"/>
  <bookViews>
    <workbookView xWindow="-120" yWindow="-120" windowWidth="29040" windowHeight="15840" xr2:uid="{00000000-000D-0000-FFFF-FFFF00000000}"/>
  </bookViews>
  <sheets>
    <sheet name="Pokyny pro vyplnění" sheetId="11" r:id="rId1"/>
    <sheet name="Stavba" sheetId="1" r:id="rId2"/>
    <sheet name="VzorPolozky" sheetId="10" state="hidden" r:id="rId3"/>
    <sheet name="01 2009_4,kk Pol" sheetId="12" r:id="rId4"/>
  </sheets>
  <externalReferences>
    <externalReference r:id="rId5"/>
  </externalReferences>
  <definedNames>
    <definedName name="CelkemDPHVypocet" localSheetId="1">Stavba!$H$43</definedName>
    <definedName name="CenaCelkem">Stavba!$G$29</definedName>
    <definedName name="CenaCelkemBezDPH">Stavba!$G$28</definedName>
    <definedName name="CenaCelkemVypocet" localSheetId="1">Stavba!$I$43</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'01 2009_4,kk Pol'!$1:$7</definedName>
    <definedName name="oadresa">Stavba!$D$6</definedName>
    <definedName name="Objednatel" localSheetId="1">Stavba!$D$5</definedName>
    <definedName name="Objekt" localSheetId="1">Stavba!$B$38</definedName>
    <definedName name="_xlnm.Print_Area" localSheetId="3">'01 2009_4,kk Pol'!$A$1:$X$387</definedName>
    <definedName name="_xlnm.Print_Area" localSheetId="1">Stavba!$A$1:$J$71</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Stavba!$F$43</definedName>
    <definedName name="ZakladDPHZakl">Stavba!$G$25</definedName>
    <definedName name="ZakladDPHZaklVypocet" localSheetId="1">Stavba!$G$43</definedName>
    <definedName name="ZaObjednatele">Stavba!$G$34</definedName>
    <definedName name="Zaokrouhleni">Stavba!$G$27</definedName>
    <definedName name="ZaZhotovitele">Stavba!$D$34</definedName>
    <definedName name="Zhotovitel">Stavba!$D$11:$G$11</definedName>
  </definedNames>
  <calcPr calcId="181029"/>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I70" i="1" l="1"/>
  <c r="I69" i="1"/>
  <c r="I68" i="1"/>
  <c r="I17" i="1" s="1"/>
  <c r="I67" i="1"/>
  <c r="I66" i="1"/>
  <c r="I65" i="1"/>
  <c r="I64" i="1"/>
  <c r="I63" i="1"/>
  <c r="I62" i="1"/>
  <c r="I61" i="1"/>
  <c r="I60" i="1"/>
  <c r="I59" i="1"/>
  <c r="I58" i="1"/>
  <c r="I57" i="1"/>
  <c r="I56" i="1"/>
  <c r="I55" i="1"/>
  <c r="I54" i="1"/>
  <c r="I53" i="1"/>
  <c r="I52" i="1"/>
  <c r="I51" i="1"/>
  <c r="I50" i="1"/>
  <c r="G42" i="1"/>
  <c r="F42" i="1"/>
  <c r="G41" i="1"/>
  <c r="F41" i="1"/>
  <c r="G39" i="1"/>
  <c r="H39" i="1" s="1"/>
  <c r="F39" i="1"/>
  <c r="G386" i="12"/>
  <c r="BA262" i="12"/>
  <c r="BA237" i="12"/>
  <c r="BA171" i="12"/>
  <c r="BA131" i="12"/>
  <c r="BA125" i="12"/>
  <c r="BA121" i="12"/>
  <c r="BA116" i="12"/>
  <c r="BA102" i="12"/>
  <c r="BA51" i="12"/>
  <c r="G9" i="12"/>
  <c r="I9" i="12"/>
  <c r="I8" i="12" s="1"/>
  <c r="K9" i="12"/>
  <c r="M9" i="12"/>
  <c r="O9" i="12"/>
  <c r="Q9" i="12"/>
  <c r="Q8" i="12" s="1"/>
  <c r="V9" i="12"/>
  <c r="G13" i="12"/>
  <c r="M13" i="12" s="1"/>
  <c r="I13" i="12"/>
  <c r="K13" i="12"/>
  <c r="O13" i="12"/>
  <c r="O8" i="12" s="1"/>
  <c r="Q13" i="12"/>
  <c r="V13" i="12"/>
  <c r="V8" i="12" s="1"/>
  <c r="G17" i="12"/>
  <c r="I17" i="12"/>
  <c r="K17" i="12"/>
  <c r="M17" i="12"/>
  <c r="O17" i="12"/>
  <c r="Q17" i="12"/>
  <c r="V17" i="12"/>
  <c r="G21" i="12"/>
  <c r="M21" i="12" s="1"/>
  <c r="I21" i="12"/>
  <c r="K21" i="12"/>
  <c r="O21" i="12"/>
  <c r="Q21" i="12"/>
  <c r="V21" i="12"/>
  <c r="G27" i="12"/>
  <c r="I27" i="12"/>
  <c r="K27" i="12"/>
  <c r="M27" i="12"/>
  <c r="O27" i="12"/>
  <c r="Q27" i="12"/>
  <c r="V27" i="12"/>
  <c r="G34" i="12"/>
  <c r="M34" i="12" s="1"/>
  <c r="I34" i="12"/>
  <c r="K34" i="12"/>
  <c r="K8" i="12" s="1"/>
  <c r="O34" i="12"/>
  <c r="Q34" i="12"/>
  <c r="V34" i="12"/>
  <c r="G38" i="12"/>
  <c r="I38" i="12"/>
  <c r="K38" i="12"/>
  <c r="M38" i="12"/>
  <c r="O38" i="12"/>
  <c r="Q38" i="12"/>
  <c r="V38" i="12"/>
  <c r="G41" i="12"/>
  <c r="M41" i="12" s="1"/>
  <c r="I41" i="12"/>
  <c r="K41" i="12"/>
  <c r="O41" i="12"/>
  <c r="Q41" i="12"/>
  <c r="V41" i="12"/>
  <c r="G44" i="12"/>
  <c r="I44" i="12"/>
  <c r="K44" i="12"/>
  <c r="M44" i="12"/>
  <c r="O44" i="12"/>
  <c r="Q44" i="12"/>
  <c r="V44" i="12"/>
  <c r="G50" i="12"/>
  <c r="M50" i="12" s="1"/>
  <c r="I50" i="12"/>
  <c r="K50" i="12"/>
  <c r="O50" i="12"/>
  <c r="Q50" i="12"/>
  <c r="V50" i="12"/>
  <c r="G55" i="12"/>
  <c r="I55" i="12"/>
  <c r="K55" i="12"/>
  <c r="M55" i="12"/>
  <c r="O55" i="12"/>
  <c r="Q55" i="12"/>
  <c r="V55" i="12"/>
  <c r="G60" i="12"/>
  <c r="M60" i="12" s="1"/>
  <c r="I60" i="12"/>
  <c r="K60" i="12"/>
  <c r="O60" i="12"/>
  <c r="Q60" i="12"/>
  <c r="V60" i="12"/>
  <c r="G63" i="12"/>
  <c r="I63" i="12"/>
  <c r="K63" i="12"/>
  <c r="M63" i="12"/>
  <c r="O63" i="12"/>
  <c r="Q63" i="12"/>
  <c r="V63" i="12"/>
  <c r="G68" i="12"/>
  <c r="M68" i="12" s="1"/>
  <c r="I68" i="12"/>
  <c r="K68" i="12"/>
  <c r="O68" i="12"/>
  <c r="Q68" i="12"/>
  <c r="V68" i="12"/>
  <c r="Q71" i="12"/>
  <c r="G72" i="12"/>
  <c r="G71" i="12" s="1"/>
  <c r="I72" i="12"/>
  <c r="K72" i="12"/>
  <c r="K71" i="12" s="1"/>
  <c r="O72" i="12"/>
  <c r="O71" i="12" s="1"/>
  <c r="Q72" i="12"/>
  <c r="V72" i="12"/>
  <c r="V71" i="12" s="1"/>
  <c r="G78" i="12"/>
  <c r="I78" i="12"/>
  <c r="I71" i="12" s="1"/>
  <c r="K78" i="12"/>
  <c r="M78" i="12"/>
  <c r="O78" i="12"/>
  <c r="Q78" i="12"/>
  <c r="V78" i="12"/>
  <c r="G83" i="12"/>
  <c r="M83" i="12" s="1"/>
  <c r="I83" i="12"/>
  <c r="K83" i="12"/>
  <c r="O83" i="12"/>
  <c r="Q83" i="12"/>
  <c r="V83" i="12"/>
  <c r="G88" i="12"/>
  <c r="I88" i="12"/>
  <c r="K88" i="12"/>
  <c r="M88" i="12"/>
  <c r="O88" i="12"/>
  <c r="Q88" i="12"/>
  <c r="V88" i="12"/>
  <c r="G92" i="12"/>
  <c r="V92" i="12"/>
  <c r="G93" i="12"/>
  <c r="I93" i="12"/>
  <c r="I92" i="12" s="1"/>
  <c r="K93" i="12"/>
  <c r="M93" i="12"/>
  <c r="O93" i="12"/>
  <c r="Q93" i="12"/>
  <c r="Q92" i="12" s="1"/>
  <c r="V93" i="12"/>
  <c r="G98" i="12"/>
  <c r="M98" i="12" s="1"/>
  <c r="I98" i="12"/>
  <c r="K98" i="12"/>
  <c r="K92" i="12" s="1"/>
  <c r="O98" i="12"/>
  <c r="O92" i="12" s="1"/>
  <c r="Q98" i="12"/>
  <c r="V98" i="12"/>
  <c r="G101" i="12"/>
  <c r="I101" i="12"/>
  <c r="K101" i="12"/>
  <c r="M101" i="12"/>
  <c r="O101" i="12"/>
  <c r="Q101" i="12"/>
  <c r="V101" i="12"/>
  <c r="G105" i="12"/>
  <c r="M105" i="12" s="1"/>
  <c r="I105" i="12"/>
  <c r="K105" i="12"/>
  <c r="O105" i="12"/>
  <c r="Q105" i="12"/>
  <c r="V105" i="12"/>
  <c r="G108" i="12"/>
  <c r="I108" i="12"/>
  <c r="K108" i="12"/>
  <c r="M108" i="12"/>
  <c r="O108" i="12"/>
  <c r="Q108" i="12"/>
  <c r="V108" i="12"/>
  <c r="G111" i="12"/>
  <c r="V111" i="12"/>
  <c r="G112" i="12"/>
  <c r="I112" i="12"/>
  <c r="I111" i="12" s="1"/>
  <c r="K112" i="12"/>
  <c r="M112" i="12"/>
  <c r="M111" i="12" s="1"/>
  <c r="O112" i="12"/>
  <c r="Q112" i="12"/>
  <c r="Q111" i="12" s="1"/>
  <c r="V112" i="12"/>
  <c r="G115" i="12"/>
  <c r="M115" i="12" s="1"/>
  <c r="I115" i="12"/>
  <c r="K115" i="12"/>
  <c r="K111" i="12" s="1"/>
  <c r="O115" i="12"/>
  <c r="O111" i="12" s="1"/>
  <c r="Q115" i="12"/>
  <c r="V115" i="12"/>
  <c r="G120" i="12"/>
  <c r="M120" i="12" s="1"/>
  <c r="I120" i="12"/>
  <c r="K120" i="12"/>
  <c r="K119" i="12" s="1"/>
  <c r="O120" i="12"/>
  <c r="O119" i="12" s="1"/>
  <c r="Q120" i="12"/>
  <c r="V120" i="12"/>
  <c r="V119" i="12" s="1"/>
  <c r="G124" i="12"/>
  <c r="I124" i="12"/>
  <c r="I119" i="12" s="1"/>
  <c r="K124" i="12"/>
  <c r="M124" i="12"/>
  <c r="O124" i="12"/>
  <c r="Q124" i="12"/>
  <c r="Q119" i="12" s="1"/>
  <c r="V124" i="12"/>
  <c r="G130" i="12"/>
  <c r="M130" i="12" s="1"/>
  <c r="I130" i="12"/>
  <c r="K130" i="12"/>
  <c r="O130" i="12"/>
  <c r="Q130" i="12"/>
  <c r="V130" i="12"/>
  <c r="G134" i="12"/>
  <c r="I134" i="12"/>
  <c r="K134" i="12"/>
  <c r="M134" i="12"/>
  <c r="O134" i="12"/>
  <c r="Q134" i="12"/>
  <c r="V134" i="12"/>
  <c r="G137" i="12"/>
  <c r="M137" i="12" s="1"/>
  <c r="I137" i="12"/>
  <c r="K137" i="12"/>
  <c r="O137" i="12"/>
  <c r="Q137" i="12"/>
  <c r="V137" i="12"/>
  <c r="G146" i="12"/>
  <c r="I146" i="12"/>
  <c r="K146" i="12"/>
  <c r="M146" i="12"/>
  <c r="O146" i="12"/>
  <c r="Q146" i="12"/>
  <c r="V146" i="12"/>
  <c r="G156" i="12"/>
  <c r="M156" i="12" s="1"/>
  <c r="I156" i="12"/>
  <c r="K156" i="12"/>
  <c r="O156" i="12"/>
  <c r="Q156" i="12"/>
  <c r="V156" i="12"/>
  <c r="G160" i="12"/>
  <c r="I160" i="12"/>
  <c r="K160" i="12"/>
  <c r="M160" i="12"/>
  <c r="O160" i="12"/>
  <c r="Q160" i="12"/>
  <c r="V160" i="12"/>
  <c r="G163" i="12"/>
  <c r="M163" i="12" s="1"/>
  <c r="I163" i="12"/>
  <c r="K163" i="12"/>
  <c r="O163" i="12"/>
  <c r="Q163" i="12"/>
  <c r="V163" i="12"/>
  <c r="G166" i="12"/>
  <c r="I166" i="12"/>
  <c r="K166" i="12"/>
  <c r="M166" i="12"/>
  <c r="O166" i="12"/>
  <c r="Q166" i="12"/>
  <c r="V166" i="12"/>
  <c r="G170" i="12"/>
  <c r="M170" i="12" s="1"/>
  <c r="I170" i="12"/>
  <c r="K170" i="12"/>
  <c r="O170" i="12"/>
  <c r="Q170" i="12"/>
  <c r="V170" i="12"/>
  <c r="G174" i="12"/>
  <c r="M174" i="12" s="1"/>
  <c r="I174" i="12"/>
  <c r="K174" i="12"/>
  <c r="K173" i="12" s="1"/>
  <c r="O174" i="12"/>
  <c r="O173" i="12" s="1"/>
  <c r="Q174" i="12"/>
  <c r="V174" i="12"/>
  <c r="V173" i="12" s="1"/>
  <c r="G179" i="12"/>
  <c r="I179" i="12"/>
  <c r="I173" i="12" s="1"/>
  <c r="K179" i="12"/>
  <c r="M179" i="12"/>
  <c r="O179" i="12"/>
  <c r="Q179" i="12"/>
  <c r="Q173" i="12" s="1"/>
  <c r="V179" i="12"/>
  <c r="G182" i="12"/>
  <c r="M182" i="12" s="1"/>
  <c r="I182" i="12"/>
  <c r="K182" i="12"/>
  <c r="O182" i="12"/>
  <c r="Q182" i="12"/>
  <c r="V182" i="12"/>
  <c r="G185" i="12"/>
  <c r="I185" i="12"/>
  <c r="K185" i="12"/>
  <c r="M185" i="12"/>
  <c r="O185" i="12"/>
  <c r="Q185" i="12"/>
  <c r="V185" i="12"/>
  <c r="G189" i="12"/>
  <c r="M189" i="12" s="1"/>
  <c r="I189" i="12"/>
  <c r="K189" i="12"/>
  <c r="O189" i="12"/>
  <c r="Q189" i="12"/>
  <c r="V189" i="12"/>
  <c r="G193" i="12"/>
  <c r="I193" i="12"/>
  <c r="K193" i="12"/>
  <c r="M193" i="12"/>
  <c r="O193" i="12"/>
  <c r="Q193" i="12"/>
  <c r="V193" i="12"/>
  <c r="K195" i="12"/>
  <c r="G196" i="12"/>
  <c r="I196" i="12"/>
  <c r="I195" i="12" s="1"/>
  <c r="K196" i="12"/>
  <c r="M196" i="12"/>
  <c r="M195" i="12" s="1"/>
  <c r="O196" i="12"/>
  <c r="Q196" i="12"/>
  <c r="Q195" i="12" s="1"/>
  <c r="V196" i="12"/>
  <c r="G200" i="12"/>
  <c r="M200" i="12" s="1"/>
  <c r="I200" i="12"/>
  <c r="K200" i="12"/>
  <c r="O200" i="12"/>
  <c r="O195" i="12" s="1"/>
  <c r="Q200" i="12"/>
  <c r="V200" i="12"/>
  <c r="V195" i="12" s="1"/>
  <c r="G203" i="12"/>
  <c r="I203" i="12"/>
  <c r="K203" i="12"/>
  <c r="M203" i="12"/>
  <c r="O203" i="12"/>
  <c r="Q203" i="12"/>
  <c r="V203" i="12"/>
  <c r="G205" i="12"/>
  <c r="M205" i="12" s="1"/>
  <c r="I205" i="12"/>
  <c r="K205" i="12"/>
  <c r="O205" i="12"/>
  <c r="Q205" i="12"/>
  <c r="V205" i="12"/>
  <c r="G214" i="12"/>
  <c r="M214" i="12" s="1"/>
  <c r="I214" i="12"/>
  <c r="K214" i="12"/>
  <c r="K213" i="12" s="1"/>
  <c r="O214" i="12"/>
  <c r="O213" i="12" s="1"/>
  <c r="Q214" i="12"/>
  <c r="V214" i="12"/>
  <c r="V213" i="12" s="1"/>
  <c r="G217" i="12"/>
  <c r="I217" i="12"/>
  <c r="I213" i="12" s="1"/>
  <c r="K217" i="12"/>
  <c r="M217" i="12"/>
  <c r="O217" i="12"/>
  <c r="Q217" i="12"/>
  <c r="Q213" i="12" s="1"/>
  <c r="V217" i="12"/>
  <c r="G220" i="12"/>
  <c r="M220" i="12" s="1"/>
  <c r="I220" i="12"/>
  <c r="K220" i="12"/>
  <c r="O220" i="12"/>
  <c r="Q220" i="12"/>
  <c r="V220" i="12"/>
  <c r="G223" i="12"/>
  <c r="I223" i="12"/>
  <c r="K223" i="12"/>
  <c r="M223" i="12"/>
  <c r="O223" i="12"/>
  <c r="Q223" i="12"/>
  <c r="V223" i="12"/>
  <c r="G226" i="12"/>
  <c r="M226" i="12" s="1"/>
  <c r="I226" i="12"/>
  <c r="K226" i="12"/>
  <c r="O226" i="12"/>
  <c r="Q226" i="12"/>
  <c r="V226" i="12"/>
  <c r="G229" i="12"/>
  <c r="I229" i="12"/>
  <c r="K229" i="12"/>
  <c r="M229" i="12"/>
  <c r="O229" i="12"/>
  <c r="Q229" i="12"/>
  <c r="V229" i="12"/>
  <c r="G232" i="12"/>
  <c r="M232" i="12" s="1"/>
  <c r="I232" i="12"/>
  <c r="K232" i="12"/>
  <c r="O232" i="12"/>
  <c r="Q232" i="12"/>
  <c r="V232" i="12"/>
  <c r="I235" i="12"/>
  <c r="Q235" i="12"/>
  <c r="G236" i="12"/>
  <c r="M236" i="12" s="1"/>
  <c r="M235" i="12" s="1"/>
  <c r="I236" i="12"/>
  <c r="K236" i="12"/>
  <c r="K235" i="12" s="1"/>
  <c r="O236" i="12"/>
  <c r="O235" i="12" s="1"/>
  <c r="Q236" i="12"/>
  <c r="V236" i="12"/>
  <c r="V235" i="12" s="1"/>
  <c r="Q241" i="12"/>
  <c r="G242" i="12"/>
  <c r="G241" i="12" s="1"/>
  <c r="I242" i="12"/>
  <c r="K242" i="12"/>
  <c r="K241" i="12" s="1"/>
  <c r="O242" i="12"/>
  <c r="O241" i="12" s="1"/>
  <c r="Q242" i="12"/>
  <c r="V242" i="12"/>
  <c r="V241" i="12" s="1"/>
  <c r="G245" i="12"/>
  <c r="I245" i="12"/>
  <c r="I241" i="12" s="1"/>
  <c r="K245" i="12"/>
  <c r="M245" i="12"/>
  <c r="O245" i="12"/>
  <c r="Q245" i="12"/>
  <c r="V245" i="12"/>
  <c r="G253" i="12"/>
  <c r="M253" i="12" s="1"/>
  <c r="I253" i="12"/>
  <c r="K253" i="12"/>
  <c r="O253" i="12"/>
  <c r="Q253" i="12"/>
  <c r="V253" i="12"/>
  <c r="I255" i="12"/>
  <c r="Q255" i="12"/>
  <c r="G256" i="12"/>
  <c r="M256" i="12" s="1"/>
  <c r="M255" i="12" s="1"/>
  <c r="I256" i="12"/>
  <c r="K256" i="12"/>
  <c r="K255" i="12" s="1"/>
  <c r="O256" i="12"/>
  <c r="O255" i="12" s="1"/>
  <c r="Q256" i="12"/>
  <c r="V256" i="12"/>
  <c r="V255" i="12" s="1"/>
  <c r="I260" i="12"/>
  <c r="Q260" i="12"/>
  <c r="G261" i="12"/>
  <c r="G260" i="12" s="1"/>
  <c r="I261" i="12"/>
  <c r="K261" i="12"/>
  <c r="K260" i="12" s="1"/>
  <c r="O261" i="12"/>
  <c r="O260" i="12" s="1"/>
  <c r="Q261" i="12"/>
  <c r="V261" i="12"/>
  <c r="V260" i="12" s="1"/>
  <c r="G265" i="12"/>
  <c r="M265" i="12" s="1"/>
  <c r="M264" i="12" s="1"/>
  <c r="I265" i="12"/>
  <c r="K265" i="12"/>
  <c r="K264" i="12" s="1"/>
  <c r="O265" i="12"/>
  <c r="O264" i="12" s="1"/>
  <c r="Q265" i="12"/>
  <c r="V265" i="12"/>
  <c r="V264" i="12" s="1"/>
  <c r="G268" i="12"/>
  <c r="I268" i="12"/>
  <c r="I264" i="12" s="1"/>
  <c r="K268" i="12"/>
  <c r="M268" i="12"/>
  <c r="O268" i="12"/>
  <c r="Q268" i="12"/>
  <c r="Q264" i="12" s="1"/>
  <c r="V268" i="12"/>
  <c r="G271" i="12"/>
  <c r="M271" i="12" s="1"/>
  <c r="I271" i="12"/>
  <c r="K271" i="12"/>
  <c r="O271" i="12"/>
  <c r="Q271" i="12"/>
  <c r="V271" i="12"/>
  <c r="Q274" i="12"/>
  <c r="G275" i="12"/>
  <c r="G274" i="12" s="1"/>
  <c r="I275" i="12"/>
  <c r="K275" i="12"/>
  <c r="K274" i="12" s="1"/>
  <c r="O275" i="12"/>
  <c r="O274" i="12" s="1"/>
  <c r="Q275" i="12"/>
  <c r="V275" i="12"/>
  <c r="V274" i="12" s="1"/>
  <c r="G278" i="12"/>
  <c r="I278" i="12"/>
  <c r="I274" i="12" s="1"/>
  <c r="K278" i="12"/>
  <c r="M278" i="12"/>
  <c r="O278" i="12"/>
  <c r="Q278" i="12"/>
  <c r="V278" i="12"/>
  <c r="G282" i="12"/>
  <c r="I282" i="12"/>
  <c r="I281" i="12" s="1"/>
  <c r="K282" i="12"/>
  <c r="M282" i="12"/>
  <c r="O282" i="12"/>
  <c r="Q282" i="12"/>
  <c r="Q281" i="12" s="1"/>
  <c r="V282" i="12"/>
  <c r="G285" i="12"/>
  <c r="M285" i="12" s="1"/>
  <c r="I285" i="12"/>
  <c r="K285" i="12"/>
  <c r="O285" i="12"/>
  <c r="O281" i="12" s="1"/>
  <c r="Q285" i="12"/>
  <c r="V285" i="12"/>
  <c r="V281" i="12" s="1"/>
  <c r="G292" i="12"/>
  <c r="I292" i="12"/>
  <c r="K292" i="12"/>
  <c r="M292" i="12"/>
  <c r="O292" i="12"/>
  <c r="Q292" i="12"/>
  <c r="V292" i="12"/>
  <c r="G295" i="12"/>
  <c r="M295" i="12" s="1"/>
  <c r="I295" i="12"/>
  <c r="K295" i="12"/>
  <c r="O295" i="12"/>
  <c r="Q295" i="12"/>
  <c r="V295" i="12"/>
  <c r="G298" i="12"/>
  <c r="I298" i="12"/>
  <c r="K298" i="12"/>
  <c r="M298" i="12"/>
  <c r="O298" i="12"/>
  <c r="Q298" i="12"/>
  <c r="V298" i="12"/>
  <c r="G301" i="12"/>
  <c r="M301" i="12" s="1"/>
  <c r="I301" i="12"/>
  <c r="K301" i="12"/>
  <c r="K281" i="12" s="1"/>
  <c r="O301" i="12"/>
  <c r="Q301" i="12"/>
  <c r="V301" i="12"/>
  <c r="G305" i="12"/>
  <c r="M305" i="12" s="1"/>
  <c r="I305" i="12"/>
  <c r="K305" i="12"/>
  <c r="K304" i="12" s="1"/>
  <c r="O305" i="12"/>
  <c r="O304" i="12" s="1"/>
  <c r="Q305" i="12"/>
  <c r="V305" i="12"/>
  <c r="V304" i="12" s="1"/>
  <c r="G308" i="12"/>
  <c r="I308" i="12"/>
  <c r="K308" i="12"/>
  <c r="M308" i="12"/>
  <c r="O308" i="12"/>
  <c r="Q308" i="12"/>
  <c r="Q304" i="12" s="1"/>
  <c r="V308" i="12"/>
  <c r="G311" i="12"/>
  <c r="M311" i="12" s="1"/>
  <c r="I311" i="12"/>
  <c r="K311" i="12"/>
  <c r="O311" i="12"/>
  <c r="Q311" i="12"/>
  <c r="V311" i="12"/>
  <c r="G314" i="12"/>
  <c r="I314" i="12"/>
  <c r="K314" i="12"/>
  <c r="M314" i="12"/>
  <c r="O314" i="12"/>
  <c r="Q314" i="12"/>
  <c r="V314" i="12"/>
  <c r="G317" i="12"/>
  <c r="M317" i="12" s="1"/>
  <c r="I317" i="12"/>
  <c r="K317" i="12"/>
  <c r="O317" i="12"/>
  <c r="Q317" i="12"/>
  <c r="V317" i="12"/>
  <c r="G320" i="12"/>
  <c r="I320" i="12"/>
  <c r="I304" i="12" s="1"/>
  <c r="K320" i="12"/>
  <c r="M320" i="12"/>
  <c r="O320" i="12"/>
  <c r="Q320" i="12"/>
  <c r="V320" i="12"/>
  <c r="G323" i="12"/>
  <c r="M323" i="12" s="1"/>
  <c r="I323" i="12"/>
  <c r="K323" i="12"/>
  <c r="O323" i="12"/>
  <c r="Q323" i="12"/>
  <c r="V323" i="12"/>
  <c r="G326" i="12"/>
  <c r="I326" i="12"/>
  <c r="K326" i="12"/>
  <c r="M326" i="12"/>
  <c r="O326" i="12"/>
  <c r="Q326" i="12"/>
  <c r="V326" i="12"/>
  <c r="G329" i="12"/>
  <c r="M329" i="12" s="1"/>
  <c r="I329" i="12"/>
  <c r="K329" i="12"/>
  <c r="O329" i="12"/>
  <c r="Q329" i="12"/>
  <c r="V329" i="12"/>
  <c r="G333" i="12"/>
  <c r="M333" i="12" s="1"/>
  <c r="M332" i="12" s="1"/>
  <c r="I333" i="12"/>
  <c r="K333" i="12"/>
  <c r="K332" i="12" s="1"/>
  <c r="O333" i="12"/>
  <c r="O332" i="12" s="1"/>
  <c r="Q333" i="12"/>
  <c r="V333" i="12"/>
  <c r="V332" i="12" s="1"/>
  <c r="G336" i="12"/>
  <c r="I336" i="12"/>
  <c r="I332" i="12" s="1"/>
  <c r="K336" i="12"/>
  <c r="M336" i="12"/>
  <c r="O336" i="12"/>
  <c r="Q336" i="12"/>
  <c r="Q332" i="12" s="1"/>
  <c r="V336" i="12"/>
  <c r="G339" i="12"/>
  <c r="V339" i="12"/>
  <c r="G340" i="12"/>
  <c r="I340" i="12"/>
  <c r="I339" i="12" s="1"/>
  <c r="K340" i="12"/>
  <c r="M340" i="12"/>
  <c r="M339" i="12" s="1"/>
  <c r="O340" i="12"/>
  <c r="Q340" i="12"/>
  <c r="Q339" i="12" s="1"/>
  <c r="V340" i="12"/>
  <c r="G343" i="12"/>
  <c r="M343" i="12" s="1"/>
  <c r="I343" i="12"/>
  <c r="K343" i="12"/>
  <c r="K339" i="12" s="1"/>
  <c r="O343" i="12"/>
  <c r="O339" i="12" s="1"/>
  <c r="Q343" i="12"/>
  <c r="V343" i="12"/>
  <c r="G346" i="12"/>
  <c r="I346" i="12"/>
  <c r="K346" i="12"/>
  <c r="M346" i="12"/>
  <c r="O346" i="12"/>
  <c r="Q346" i="12"/>
  <c r="V346" i="12"/>
  <c r="G349" i="12"/>
  <c r="K349" i="12"/>
  <c r="O349" i="12"/>
  <c r="V349" i="12"/>
  <c r="G350" i="12"/>
  <c r="I350" i="12"/>
  <c r="I349" i="12" s="1"/>
  <c r="K350" i="12"/>
  <c r="M350" i="12"/>
  <c r="M349" i="12" s="1"/>
  <c r="O350" i="12"/>
  <c r="Q350" i="12"/>
  <c r="Q349" i="12" s="1"/>
  <c r="V350" i="12"/>
  <c r="G358" i="12"/>
  <c r="G359" i="12"/>
  <c r="I359" i="12"/>
  <c r="I358" i="12" s="1"/>
  <c r="K359" i="12"/>
  <c r="M359" i="12"/>
  <c r="O359" i="12"/>
  <c r="Q359" i="12"/>
  <c r="Q358" i="12" s="1"/>
  <c r="V359" i="12"/>
  <c r="G363" i="12"/>
  <c r="M363" i="12" s="1"/>
  <c r="I363" i="12"/>
  <c r="K363" i="12"/>
  <c r="K358" i="12" s="1"/>
  <c r="O363" i="12"/>
  <c r="O358" i="12" s="1"/>
  <c r="Q363" i="12"/>
  <c r="V363" i="12"/>
  <c r="G365" i="12"/>
  <c r="I365" i="12"/>
  <c r="K365" i="12"/>
  <c r="M365" i="12"/>
  <c r="O365" i="12"/>
  <c r="Q365" i="12"/>
  <c r="V365" i="12"/>
  <c r="G368" i="12"/>
  <c r="M368" i="12" s="1"/>
  <c r="I368" i="12"/>
  <c r="K368" i="12"/>
  <c r="O368" i="12"/>
  <c r="Q368" i="12"/>
  <c r="V368" i="12"/>
  <c r="G371" i="12"/>
  <c r="I371" i="12"/>
  <c r="K371" i="12"/>
  <c r="M371" i="12"/>
  <c r="O371" i="12"/>
  <c r="Q371" i="12"/>
  <c r="V371" i="12"/>
  <c r="G374" i="12"/>
  <c r="M374" i="12" s="1"/>
  <c r="I374" i="12"/>
  <c r="K374" i="12"/>
  <c r="O374" i="12"/>
  <c r="Q374" i="12"/>
  <c r="V374" i="12"/>
  <c r="V358" i="12" s="1"/>
  <c r="G377" i="12"/>
  <c r="I377" i="12"/>
  <c r="K377" i="12"/>
  <c r="M377" i="12"/>
  <c r="O377" i="12"/>
  <c r="Q377" i="12"/>
  <c r="V377" i="12"/>
  <c r="O380" i="12"/>
  <c r="G381" i="12"/>
  <c r="I381" i="12"/>
  <c r="I380" i="12" s="1"/>
  <c r="K381" i="12"/>
  <c r="M381" i="12"/>
  <c r="O381" i="12"/>
  <c r="Q381" i="12"/>
  <c r="Q380" i="12" s="1"/>
  <c r="V381" i="12"/>
  <c r="G383" i="12"/>
  <c r="M383" i="12" s="1"/>
  <c r="I383" i="12"/>
  <c r="K383" i="12"/>
  <c r="K380" i="12" s="1"/>
  <c r="O383" i="12"/>
  <c r="Q383" i="12"/>
  <c r="V383" i="12"/>
  <c r="V380" i="12" s="1"/>
  <c r="AE386" i="12"/>
  <c r="AF386" i="12"/>
  <c r="I20" i="1"/>
  <c r="I19" i="1"/>
  <c r="I18" i="1"/>
  <c r="F43" i="1"/>
  <c r="G23" i="1" s="1"/>
  <c r="A23" i="1" s="1"/>
  <c r="G43" i="1"/>
  <c r="H42" i="1"/>
  <c r="I42" i="1" s="1"/>
  <c r="H41" i="1"/>
  <c r="I41" i="1" s="1"/>
  <c r="H40" i="1"/>
  <c r="J28" i="1"/>
  <c r="J26" i="1"/>
  <c r="G38" i="1"/>
  <c r="F38" i="1"/>
  <c r="J23" i="1"/>
  <c r="J24" i="1"/>
  <c r="J25" i="1"/>
  <c r="J27" i="1"/>
  <c r="E24" i="1"/>
  <c r="E26" i="1"/>
  <c r="I16" i="1" l="1"/>
  <c r="I21" i="1" s="1"/>
  <c r="I71" i="1"/>
  <c r="J61" i="1" s="1"/>
  <c r="G28" i="1"/>
  <c r="A24" i="1"/>
  <c r="G24" i="1"/>
  <c r="I39" i="1"/>
  <c r="I43" i="1" s="1"/>
  <c r="J42" i="1" s="1"/>
  <c r="H43" i="1"/>
  <c r="G25" i="1"/>
  <c r="A25" i="1" s="1"/>
  <c r="M119" i="12"/>
  <c r="M213" i="12"/>
  <c r="M173" i="12"/>
  <c r="M358" i="12"/>
  <c r="M304" i="12"/>
  <c r="M281" i="12"/>
  <c r="M380" i="12"/>
  <c r="M92" i="12"/>
  <c r="M8" i="12"/>
  <c r="G304" i="12"/>
  <c r="M275" i="12"/>
  <c r="M274" i="12" s="1"/>
  <c r="M261" i="12"/>
  <c r="M260" i="12" s="1"/>
  <c r="G255" i="12"/>
  <c r="M242" i="12"/>
  <c r="M241" i="12" s="1"/>
  <c r="G235" i="12"/>
  <c r="M72" i="12"/>
  <c r="M71" i="12" s="1"/>
  <c r="G8" i="12"/>
  <c r="G281" i="12"/>
  <c r="G195" i="12"/>
  <c r="G332" i="12"/>
  <c r="G264" i="12"/>
  <c r="G213" i="12"/>
  <c r="G173" i="12"/>
  <c r="G119" i="12"/>
  <c r="G380" i="12"/>
  <c r="J50" i="1" l="1"/>
  <c r="J52" i="1"/>
  <c r="J68" i="1"/>
  <c r="J63" i="1"/>
  <c r="J55" i="1"/>
  <c r="J69" i="1"/>
  <c r="J53" i="1"/>
  <c r="J51" i="1"/>
  <c r="J58" i="1"/>
  <c r="J56" i="1"/>
  <c r="J54" i="1"/>
  <c r="J64" i="1"/>
  <c r="J59" i="1"/>
  <c r="J60" i="1"/>
  <c r="J67" i="1"/>
  <c r="J65" i="1"/>
  <c r="J66" i="1"/>
  <c r="J70" i="1"/>
  <c r="J62" i="1"/>
  <c r="J57" i="1"/>
  <c r="J41" i="1"/>
  <c r="J39" i="1"/>
  <c r="J43" i="1" s="1"/>
  <c r="G26" i="1"/>
  <c r="A27" i="1" s="1"/>
  <c r="A29" i="1" s="1"/>
  <c r="G29" i="1" s="1"/>
  <c r="G27" i="1" s="1"/>
  <c r="A26" i="1"/>
  <c r="J7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D13" authorId="0" shapeId="0" xr:uid="{00000000-0006-0000-0100-000005000000}">
      <text>
        <r>
          <rPr>
            <sz val="9"/>
            <color indexed="81"/>
            <rFont val="Tahoma"/>
            <family val="2"/>
            <charset val="238"/>
          </rPr>
          <t>PSČ</t>
        </r>
      </text>
    </comment>
    <comment ref="E13" authorId="1" shapeId="0" xr:uid="{00000000-0006-0000-0100-000006000000}">
      <text>
        <r>
          <rPr>
            <sz val="9"/>
            <color indexed="81"/>
            <rFont val="Tahoma"/>
            <family val="2"/>
            <charset val="238"/>
          </rPr>
          <t>Místo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S6" authorId="0" shapeId="0" xr:uid="{EC6468B2-91D2-4904-97C9-C64B47365F08}">
      <text>
        <r>
          <rPr>
            <sz val="9"/>
            <color indexed="81"/>
            <rFont val="Tahoma"/>
            <family val="2"/>
            <charset val="238"/>
          </rPr>
          <t>Jedná se o informaci, zda se jedná o položku, která je do rozpočtu zadána z cenové soustavy RTS, nebo vlastní.</t>
        </r>
      </text>
    </comment>
    <comment ref="T6" authorId="0" shapeId="0" xr:uid="{4A48EB84-F1DA-4D18-859B-209B7F0F5F92}">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<sst xmlns="http://schemas.openxmlformats.org/spreadsheetml/2006/main" count="1448" uniqueCount="499">
  <si>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</si>
  <si>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</si>
  <si>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</si>
  <si>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</si>
  <si>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</si>
  <si>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</si>
  <si>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</si>
  <si>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</si>
  <si>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</si>
  <si>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</si>
  <si>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</si>
  <si>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</si>
  <si>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</si>
  <si>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</si>
  <si>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</si>
  <si>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</si>
  <si>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</si>
  <si>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</si>
  <si>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</si>
  <si>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</si>
  <si>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</si>
  <si>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</si>
  <si>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</si>
  <si>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</si>
  <si>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</si>
  <si>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</si>
  <si>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</si>
  <si>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</si>
  <si>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</si>
  <si>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</si>
  <si>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</si>
  <si>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</si>
  <si>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</si>
  <si>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</si>
  <si>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</si>
  <si>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</si>
  <si>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</si>
  <si>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</si>
  <si>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</si>
  <si>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</si>
  <si>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</si>
  <si>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</si>
  <si>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</si>
  <si>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2009/4,kk</t>
  </si>
  <si>
    <t>Demolice garáží</t>
  </si>
  <si>
    <t>01</t>
  </si>
  <si>
    <t>Objekt:</t>
  </si>
  <si>
    <t>Rozpočet:</t>
  </si>
  <si>
    <t>2009/4</t>
  </si>
  <si>
    <t>Demolice objektů garáží+dílny,H. Česká, Znojmo</t>
  </si>
  <si>
    <t>23.3.2021</t>
  </si>
  <si>
    <t>Stavba</t>
  </si>
  <si>
    <t>Stavební objekt</t>
  </si>
  <si>
    <t>Celkem za stavbu</t>
  </si>
  <si>
    <t>CZK</t>
  </si>
  <si>
    <t>Rekapitulace dílů</t>
  </si>
  <si>
    <t>Typ dílu</t>
  </si>
  <si>
    <t>1</t>
  </si>
  <si>
    <t>Zemní práce</t>
  </si>
  <si>
    <t>3</t>
  </si>
  <si>
    <t>Svislé a kompletní konstrukce</t>
  </si>
  <si>
    <t>4</t>
  </si>
  <si>
    <t>Vodorovné konstrukce</t>
  </si>
  <si>
    <t>5</t>
  </si>
  <si>
    <t>Komunikace</t>
  </si>
  <si>
    <t>62</t>
  </si>
  <si>
    <t>Úpravy povrchů vnější</t>
  </si>
  <si>
    <t>8</t>
  </si>
  <si>
    <t>Trubní vedení</t>
  </si>
  <si>
    <t>94</t>
  </si>
  <si>
    <t>Lešení a stavební výtahy</t>
  </si>
  <si>
    <t>95</t>
  </si>
  <si>
    <t>Dokončovací konstrukce na pozemních stavbách</t>
  </si>
  <si>
    <t>96</t>
  </si>
  <si>
    <t>Bourání konstrukcí</t>
  </si>
  <si>
    <t>97</t>
  </si>
  <si>
    <t>Prorážení otvorů</t>
  </si>
  <si>
    <t>98</t>
  </si>
  <si>
    <t>Demolice</t>
  </si>
  <si>
    <t>99</t>
  </si>
  <si>
    <t>Staveništní přesun hmot</t>
  </si>
  <si>
    <t>713</t>
  </si>
  <si>
    <t>Izolace tepelné</t>
  </si>
  <si>
    <t>721</t>
  </si>
  <si>
    <t>Vnitřní kanalizace</t>
  </si>
  <si>
    <t>762</t>
  </si>
  <si>
    <t>Konstrukce tesařské</t>
  </si>
  <si>
    <t>764</t>
  </si>
  <si>
    <t>Konstrukce klempířské</t>
  </si>
  <si>
    <t>765</t>
  </si>
  <si>
    <t>Krytiny tvrdé</t>
  </si>
  <si>
    <t>766</t>
  </si>
  <si>
    <t>Konstrukce truhlářské</t>
  </si>
  <si>
    <t>783</t>
  </si>
  <si>
    <t>Nátěry</t>
  </si>
  <si>
    <t>D96</t>
  </si>
  <si>
    <t>Přesuny suti a vybouraných hmot</t>
  </si>
  <si>
    <t>PSU</t>
  </si>
  <si>
    <t>VN</t>
  </si>
  <si>
    <t>ON</t>
  </si>
  <si>
    <t>Položkový soupis prací a dodávek</t>
  </si>
  <si>
    <t>#TypZaznamu#</t>
  </si>
  <si>
    <t>STA</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</si>
  <si>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</si>
  <si>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</si>
  <si>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</si>
  <si>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</si>
  <si>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</si>
  <si>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</si>
  <si>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</si>
  <si>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</si>
  <si>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</si>
  <si>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</si>
  <si>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</si>
  <si>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</si>
  <si>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</si>
  <si>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</si>
  <si>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</si>
  <si>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</si>
  <si>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</si>
  <si>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</si>
  <si>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</si>
  <si>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</si>
  <si>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</si>
  <si>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</si>
  <si>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</si>
  <si>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Díl:</t>
  </si>
  <si>
    <t>DIL</t>
  </si>
  <si>
    <t>113106111R00</t>
  </si>
  <si>
    <t>Rozebrání komunikací pro pěší s jakýmkoliv ložem a výplní spár_x000D_
 z mozaiky</t>
  </si>
  <si>
    <t>m2</t>
  </si>
  <si>
    <t>822-1</t>
  </si>
  <si>
    <t>RTS 21/ I</t>
  </si>
  <si>
    <t>Práce</t>
  </si>
  <si>
    <t>POL1_1</t>
  </si>
  <si>
    <t>s přemístěním hmot na skládku na vzdálenost do 3 m nebo s naložením na dopravní prostředek</t>
  </si>
  <si>
    <t>SPI</t>
  </si>
  <si>
    <t>247</t>
  </si>
  <si>
    <t>VV</t>
  </si>
  <si>
    <t>SPU</t>
  </si>
  <si>
    <t>113107630R00</t>
  </si>
  <si>
    <t>Odstranění podkladů nebo krytů z kameniva hrubého drceného, v ploše jednotlivě nad 50 m2, tloušťka vrstvy 300 mm</t>
  </si>
  <si>
    <t>pro základy : 0,5*0,5*6</t>
  </si>
  <si>
    <t>pro kanalizaci : 13*0,5</t>
  </si>
  <si>
    <t>122201101R00</t>
  </si>
  <si>
    <t>Odkopávky a  prokopávky nezapažené v hornině 3_x000D_
 do 100 m3</t>
  </si>
  <si>
    <t>m3</t>
  </si>
  <si>
    <t>800-1</t>
  </si>
  <si>
    <t>s přehozením výkopku na vzdálenost do 3 m nebo s naložením na dopravní prostředek,</t>
  </si>
  <si>
    <t>pod šatovskou dlažbou : 0,15*247</t>
  </si>
  <si>
    <t>139601103R00</t>
  </si>
  <si>
    <t>Ruční výkop jam, rýh a šachet v hornině 4</t>
  </si>
  <si>
    <t>s přehozením na vzdálenost do 5 m nebo s naložením na ruční dopravní prostředek</t>
  </si>
  <si>
    <t>pro kanalizaci : 13*0,5*0,9</t>
  </si>
  <si>
    <t>pro vsakovací rýhu : 1</t>
  </si>
  <si>
    <t>přístavba - kanalizace : 2,8*0,5*0,9</t>
  </si>
  <si>
    <t>162701105R00</t>
  </si>
  <si>
    <t>Vodorovné přemístění výkopku z horniny 1 až 4, na vzdálenost přes 9 000  do 10 000 m</t>
  </si>
  <si>
    <t>po suchu, bez naložení výkopku, avšak se složením bez rozhrnutí, zpáteční cesta vozidla.</t>
  </si>
  <si>
    <t>162701109R00</t>
  </si>
  <si>
    <t>Vodorovné přemístění výkopku příplatek k ceně za každých dalších i započatých 1 000 m přes 10 000 m_x000D_
 z horniny 1 až 4</t>
  </si>
  <si>
    <t>Odkaz na mn. položky pořadí 5 : 45,16000*5</t>
  </si>
  <si>
    <t>167101101R00</t>
  </si>
  <si>
    <t>Nakládání, skládání, překládání neulehlého výkopku nakládání výkopku_x000D_
 do 100 m3, z horniny 1 až 4</t>
  </si>
  <si>
    <t>Odkaz na mn. položky pořadí 5 : 45,16000</t>
  </si>
  <si>
    <t>171201101R00</t>
  </si>
  <si>
    <t>Uložení sypaniny do násypů nezhutněných</t>
  </si>
  <si>
    <t>174101101R00</t>
  </si>
  <si>
    <t>Zásyp sypaninou se zhutněním jam, šachet, rýh nebo kolem objektů v těchto vykopávkách</t>
  </si>
  <si>
    <t>z jakékoliv horniny s uložením výkopku po vrstvách,</t>
  </si>
  <si>
    <t>přístavba - kanalizace : 2,8*0,5*(0,9-0,2-0,3)</t>
  </si>
  <si>
    <t>kanalizace : 13*0,5*(0,9-0,2-0,3)</t>
  </si>
  <si>
    <t>175101101RT2</t>
  </si>
  <si>
    <t>Obsyp potrubí bez prohození sypaniny, s dodáním štěrkopísku frakce 0 - 22 mm</t>
  </si>
  <si>
    <t>sypaninou z vhodných hornin tř. 1 - 4 nebo materiálem připraveným podél výkopu ve vzdálenosti do 3 m od jeho kraje, pro jakoukoliv hloubku výkopu a jakoukoliv míru zhutnění,</t>
  </si>
  <si>
    <t>13*0,5*0,3</t>
  </si>
  <si>
    <t>přístavba - kanalizace : 2,8*0,5*0,3</t>
  </si>
  <si>
    <t>181101102R00</t>
  </si>
  <si>
    <t>Úprava pláně v zářezech v hornině 1 až 4, se zhutněním</t>
  </si>
  <si>
    <t>vyrovnáním výškových rozdílů, ploch vodorovných a ploch do sklonu 1 : 5.</t>
  </si>
  <si>
    <t>241</t>
  </si>
  <si>
    <t>pod šatovskou dlažbou : 247</t>
  </si>
  <si>
    <t>199000005R00</t>
  </si>
  <si>
    <t>Poplatky za skládku zeminy 1- 4, skupina 17 05 04 z Katalogu odpadů</t>
  </si>
  <si>
    <t>t</t>
  </si>
  <si>
    <t>Odkaz na mn. položky pořadí 5 : 45,16000*1,8</t>
  </si>
  <si>
    <t>58337304R</t>
  </si>
  <si>
    <t>štěrkopísek frakce 0,0 až 16,0 mm; třída B</t>
  </si>
  <si>
    <t>T</t>
  </si>
  <si>
    <t>SPCM</t>
  </si>
  <si>
    <t>Specifikace</t>
  </si>
  <si>
    <t>POL3_0</t>
  </si>
  <si>
    <t xml:space="preserve">zásyp kanalizace : </t>
  </si>
  <si>
    <t>přístavba - kanalizace : 2,8*0,5*(0,9-0,2-0,3)*1,8</t>
  </si>
  <si>
    <t>kanalizace : 13*0,5*(0,9-0,2-0,3)*1,8</t>
  </si>
  <si>
    <t>583418004R</t>
  </si>
  <si>
    <t>kamenivo přírodní drcené frakce 16,0 až 32,0 mm; třída B</t>
  </si>
  <si>
    <t>POL3_</t>
  </si>
  <si>
    <t>pro vsakovací rýhu : 1*1,8</t>
  </si>
  <si>
    <t>310239211R00</t>
  </si>
  <si>
    <t>Zazdívka otvorů o ploše přes 1 m2 do 4 m2 ve zdivu nadzákladovém cihlami pálenými pro jakoukoliv maltu vápenocementovou</t>
  </si>
  <si>
    <t>801-4</t>
  </si>
  <si>
    <t>včetně pomocného pracovního lešení</t>
  </si>
  <si>
    <t>(2,5*1,5+1,2*2)*0,45</t>
  </si>
  <si>
    <t>(2*1,8*2)*0,45</t>
  </si>
  <si>
    <t>3,77*2,2*0,45</t>
  </si>
  <si>
    <t>311231129RT3</t>
  </si>
  <si>
    <t>Zdivo nosné z cihel a tvarovek pálených pod omítku z cihel plných, 290x140x65 mm, P 25, na maltu MC 15</t>
  </si>
  <si>
    <t>801-1</t>
  </si>
  <si>
    <t xml:space="preserve">vyrovnání ohradních zdí pod korunou : </t>
  </si>
  <si>
    <t>(4,87+7,12+1,74+1,9+2,7+3,2+2,5+2,2+0,5+5,3+11,6+2,4)*0,45*0,3</t>
  </si>
  <si>
    <t>(6,65+5,4+0,39+4,39+6,79)*0,45*0,3</t>
  </si>
  <si>
    <t>316244021R00</t>
  </si>
  <si>
    <t>Ukončující vrstvy z cihel z cihel pálených plných, délky 290 mm, P 20, uložených naplocho</t>
  </si>
  <si>
    <t>RTS 13/ I</t>
  </si>
  <si>
    <t>(nenosné - krycí) vodorovné nebo šikmé na cementovou maltu, bez spárování,</t>
  </si>
  <si>
    <t>(4,87+7,12+1,74+1,9+2,7+3,2+2,5+2,2+0,5+5,3+11,6+2,4)*0,6</t>
  </si>
  <si>
    <t>(6,65+5,4+0,39+4,39+6,79)*0,6</t>
  </si>
  <si>
    <t>342255024R00</t>
  </si>
  <si>
    <t>Příčky z cihel a tvárnic nepálených příčky z příčkovek pórobetonových tloušťky 100 mm</t>
  </si>
  <si>
    <t>včetně pomocného lešení</t>
  </si>
  <si>
    <t>přístavba - štíty : 1,7*0,5/2*2</t>
  </si>
  <si>
    <t>451573111R00</t>
  </si>
  <si>
    <t>Lože pod potrubí, stoky a drobné objekty z písku a štěrkopísku  do 65 mm</t>
  </si>
  <si>
    <t>827-1</t>
  </si>
  <si>
    <t>v otevřeném výkopu,</t>
  </si>
  <si>
    <t>13*0,5*0,2</t>
  </si>
  <si>
    <t>přístavba - kanalizace : 2,8*0,5*0,2</t>
  </si>
  <si>
    <t>451315111R00</t>
  </si>
  <si>
    <t>Podklad. nebo vyrovnáv. vrstva z betonu prostého beton C 25/30, tloušťka do 100 mm</t>
  </si>
  <si>
    <t>821-1</t>
  </si>
  <si>
    <t>451971111R00</t>
  </si>
  <si>
    <t>Položení podkladní vrstvy z geotextilie položení vrstvy z geotextilie, uchycení v terénu sponami z betonářské oceli a za plůtky hřeby</t>
  </si>
  <si>
    <t>831-2</t>
  </si>
  <si>
    <t>v rovině nebo ve svahu, s přesahem jednotlivých pásů 150 mm, s uchycením v terénu sponami z betonářské oceli</t>
  </si>
  <si>
    <t>vsakovací rýha : 1*6</t>
  </si>
  <si>
    <t>452386131R00</t>
  </si>
  <si>
    <t>Podkladní a vyrovnávací konstrukce vyrovnávací prstence z betonu prostého třídy C -/7,5, výšky přes 200 mm</t>
  </si>
  <si>
    <t>kus</t>
  </si>
  <si>
    <t>z cementu portlandského nebo struskoportlandského,</t>
  </si>
  <si>
    <t>67352004R</t>
  </si>
  <si>
    <t>geotextilie PET; funkce drenážní, separační, ochranná, filtrační; plošná hmotnost 300 g/m2</t>
  </si>
  <si>
    <t>vsakovací rýha : 1*6*1,5</t>
  </si>
  <si>
    <t>564871111R00</t>
  </si>
  <si>
    <t>Podklad ze štěrkodrti s rozprostřením a zhutněním frakce 0-63 mm, tloušťka po zhutnění 250 mm</t>
  </si>
  <si>
    <t>150+91</t>
  </si>
  <si>
    <t>596245021R00</t>
  </si>
  <si>
    <t>Kladení zámkové dlažby do MC tloušťka dlažby 60 mm, tloušťka lože 40 mm</t>
  </si>
  <si>
    <t>s provedením lože z cementové malty tloušťky 40 mm, s vyplněním spár těženým kamenivem a se smetením přebytečného materiálu na krajnici</t>
  </si>
  <si>
    <t>622311523RT1</t>
  </si>
  <si>
    <t>Zateplení soklu extrudovaným polystyrénem, tloušťky 120 mm, kontaktní nátěr a akrylátová omítka</t>
  </si>
  <si>
    <t>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t>
  </si>
  <si>
    <t>přístavba : (0,5)*(4,83+1,7)</t>
  </si>
  <si>
    <t>622311133RT6</t>
  </si>
  <si>
    <t>Zateplení fasády  , expandovaným polystyrénem, tloušťky 120 mm, kontaktní nátěr a silikátová omítka, škrábaná, zrnitost 2 mm</t>
  </si>
  <si>
    <t>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t>
  </si>
  <si>
    <t>Včetně rohových lišt na hranách budov.</t>
  </si>
  <si>
    <t>přístavba : (2,45-0,5)*(4,83+1,7)</t>
  </si>
  <si>
    <t>1,9*0,5/2*2</t>
  </si>
  <si>
    <t>622311153RT6</t>
  </si>
  <si>
    <t>Zateplení ostění  , expandovaným polystyrénem, tloušťky 30 mm, kontaktní nátěr a silikátová omítka</t>
  </si>
  <si>
    <t>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t>
  </si>
  <si>
    <t>přístavba : 0,6*5</t>
  </si>
  <si>
    <t>622311023R00</t>
  </si>
  <si>
    <t>Profily zakládací plastové, pro izolaci tl. 120 mm</t>
  </si>
  <si>
    <t>m</t>
  </si>
  <si>
    <t>1,7+4,83</t>
  </si>
  <si>
    <t>622421121R00</t>
  </si>
  <si>
    <t xml:space="preserve">Omítky vnější stěn vápenné nebo vápenocementové hrubé zatřené,  ,  </t>
  </si>
  <si>
    <t>severní stěna : 21,5*4,4</t>
  </si>
  <si>
    <t>jv : (4,9+7,2+1,8+1,9+2,7+3,2+2,5+2,2+0,3+5,3)*3,5*2</t>
  </si>
  <si>
    <t>-2,5*(0,9+2,5+3,7)</t>
  </si>
  <si>
    <t>j : 12*3,3*2</t>
  </si>
  <si>
    <t>2,4*2*2</t>
  </si>
  <si>
    <t>garáž 2 : 3,5*(6,65+5,4+0,39+4,39+6,79)</t>
  </si>
  <si>
    <t>3,5*6,65</t>
  </si>
  <si>
    <t>622471317RS8</t>
  </si>
  <si>
    <t xml:space="preserve">Nátěry a nástřiky vnějších stěn a pilířů základním a krycím nátěrem (nebo přestřikem povrchu) hmota silikátová, složitost 1 ÷ 2,  </t>
  </si>
  <si>
    <t>Penetrace + 2 x krycí nátěr.</t>
  </si>
  <si>
    <t>622477121R00</t>
  </si>
  <si>
    <t xml:space="preserve">Oprava vnějších hladkých omítek stěn složitost fasády I.-II., množství opravované plochy do 10 % </t>
  </si>
  <si>
    <t>postřik vodou a jednovrstvé doplnění omítky</t>
  </si>
  <si>
    <t>přístavba : 2,45*(4,7+1,6)</t>
  </si>
  <si>
    <t>622904112R00</t>
  </si>
  <si>
    <t>Očištění fasád tlakovou vodou, složitost fasády 1 - 2</t>
  </si>
  <si>
    <t>100+417,34</t>
  </si>
  <si>
    <t>627452313R00</t>
  </si>
  <si>
    <t>Spárování maltou cementovou cihelných dlažeb nebo rigolů, zaplněné na celou výšku spáry, ukončujících (krycích) vrstev_x000D_
 z cihel 250 mm_x000D_
 naplocho, cementovou maltou</t>
  </si>
  <si>
    <t>627452911R00</t>
  </si>
  <si>
    <t>Spárování starého zdiva zdí a valů z lomového kamene, do hloubky 80 mm, cementovou maltou</t>
  </si>
  <si>
    <t>801-5</t>
  </si>
  <si>
    <t>zatření spár jakoukoliv maltou cementovou, s vyškrabáním spár, s vypláchnutím spár vodou a očištěním povrchu zdiva po vyspárování, s odklizením materiálu do 20 m</t>
  </si>
  <si>
    <t>871313121R00</t>
  </si>
  <si>
    <t>Montáž potrubí z trub z plastů těsněných gumovým kroužkem  DN 150 mm</t>
  </si>
  <si>
    <t>v otevřeném výkopu ve sklonu do 20 %,</t>
  </si>
  <si>
    <t>13</t>
  </si>
  <si>
    <t>přístavba : 3</t>
  </si>
  <si>
    <t>895941311RT2</t>
  </si>
  <si>
    <t xml:space="preserve">Zřízení vpusti kanalizační uliční z betonových dílců_x000D_
 včetně dodávky dílců pro uliční vpusti TBV_x000D_
 pro typ UVB-50 </t>
  </si>
  <si>
    <t>včetně zřízení lože ze štěrkopísku,</t>
  </si>
  <si>
    <t>899204111RT2</t>
  </si>
  <si>
    <t>Osazení mříží litinových včetně dodání mříže _x000D_
 vtokové mříže s nálevkou</t>
  </si>
  <si>
    <t>RTS 14/ II</t>
  </si>
  <si>
    <t>včetně rámů a košů na bahno,</t>
  </si>
  <si>
    <t>899623141R00</t>
  </si>
  <si>
    <t>Obetonování potrubí nebo zdiva stok betonem prostým třídy C 12/15</t>
  </si>
  <si>
    <t>z cementu portlandského nebo struskoportlandského, v otevřeném výkopu,</t>
  </si>
  <si>
    <t>obetonování vpusti : 2*3,14*0,5*1,5*0,3</t>
  </si>
  <si>
    <t>28611146.AR</t>
  </si>
  <si>
    <t>trubka plastová kanalizační PVC; hladká, s hrdlem; Sn 4 kN/m2; D = 125,0 mm; s = 3,20 mm; l = 1000,0 mm</t>
  </si>
  <si>
    <t>13*1,1</t>
  </si>
  <si>
    <t>3*1,1</t>
  </si>
  <si>
    <t>8-100</t>
  </si>
  <si>
    <t>Napojení kanalizace do stáv. vpusti vysekáni, vsazení průch. atd.  dod.+materiál</t>
  </si>
  <si>
    <t>kpl</t>
  </si>
  <si>
    <t>Vlastní</t>
  </si>
  <si>
    <t>Indiv</t>
  </si>
  <si>
    <t>941941031R00</t>
  </si>
  <si>
    <t>Montáž lešení lehkého pracovního řadového s podlahami šířky od 0,80 do 1,00 m, výšky do 10 m</t>
  </si>
  <si>
    <t>800-3</t>
  </si>
  <si>
    <t>včetně kotvení</t>
  </si>
  <si>
    <t>podél hradební zdi : (9,82+6,05)*9</t>
  </si>
  <si>
    <t>941941191R00</t>
  </si>
  <si>
    <t>Montáž lešení lehkého pracovního řadového s podlahami příplatek za každý další i započatý měsíc použití lešení_x000D_
 šířky šířky od 0,80 do 1,00 m a výšky do 10 m</t>
  </si>
  <si>
    <t>941941831R00</t>
  </si>
  <si>
    <t>Demontáž lešení lehkého řadového s podlahami šířky od 0,8 do 1 m, výšky do 10 m</t>
  </si>
  <si>
    <t>941955004R00</t>
  </si>
  <si>
    <t>Lešení lehké pracovní pomocné pomocné, o výšce lešeňové podlahy přes 2,5 do 3,5 m</t>
  </si>
  <si>
    <t>severní stěna : 21,5*1,5</t>
  </si>
  <si>
    <t>(4,87+7,12+1,74+1,9+2,7+3,2+2,5+2,2+0,5+5,3+11,6)*1,5*2</t>
  </si>
  <si>
    <t>11,6*1,5*2+2,4*1,5*2</t>
  </si>
  <si>
    <t>garáž 2 : 1,5*(6,65+5,4+0,39+4,39+6,79)</t>
  </si>
  <si>
    <t>1,5*6,65</t>
  </si>
  <si>
    <t>přístavba : 1,5*(5+2,5)</t>
  </si>
  <si>
    <t>953943122R00</t>
  </si>
  <si>
    <t>Osazování jiných kovových výrobků do betonu (např. kotev) se zajištěním polohy k bednění nebo k výztuži před zabetonováním_x000D_
 přes 1 kg do 5 kg/kus</t>
  </si>
  <si>
    <t>osazování výrobků ostatních jinde neuvedených, bez dodání</t>
  </si>
  <si>
    <t>953981105R00</t>
  </si>
  <si>
    <t>Chemické kotvy do betonu, do cihelného zdiva do betonu, hloubky 170 mm, M 20, ampule pro chemickou kotvu</t>
  </si>
  <si>
    <t>propojení záklaů : 4*3</t>
  </si>
  <si>
    <t>953981303R00</t>
  </si>
  <si>
    <t>Chemické kotvy do betonu, do cihelného zdiva do cihel plných, hloubky 110 mm, M 12, malta pro chemické kotvy dvousložková do dutých materiálů</t>
  </si>
  <si>
    <t>přístavba : 5+5</t>
  </si>
  <si>
    <t>13211476R</t>
  </si>
  <si>
    <t>tyč ocelová tvarovaná kruhová válcovaná za tepla 11375 (S 235JR); d = 20,0 mm</t>
  </si>
  <si>
    <t>RTS 17/ II</t>
  </si>
  <si>
    <t>0,5*2,47/1000*1,08*12</t>
  </si>
  <si>
    <t>31111304R</t>
  </si>
  <si>
    <t>matice ocelová; přesná šestihranná; M12; pevnost 8.8</t>
  </si>
  <si>
    <t>1M</t>
  </si>
  <si>
    <t>přístavba-krov : (5+5)/1000</t>
  </si>
  <si>
    <t>31120568R</t>
  </si>
  <si>
    <t>podložka spojovací, přesná pro šrouby se šestihr.hlavou a šestihr.mat., tvar B; ocelová; d = 24,0 mm; d díry = 13,0 mm; tl = 2,50 mm</t>
  </si>
  <si>
    <t>31179127R</t>
  </si>
  <si>
    <t>tyč závitová M12; l = 1 000 mm; mat. ocel 4,8 - DIN 975; povrch pozink</t>
  </si>
  <si>
    <t>962032231R00</t>
  </si>
  <si>
    <t>Bourání zdiva nadzákladového z cihel pálených nebo vápenopískových, na maltu vápenou nebo vápenocementovou</t>
  </si>
  <si>
    <t>801-3</t>
  </si>
  <si>
    <t>nebo vybourání otvorů průřezové plochy přes 4 m2 ve zdivu nadzákladovém, včetně pomocného lešení o výšce podlahy do 1900 mm a pro zatížení do 1,5 kPa  (150 kg/m2)</t>
  </si>
  <si>
    <t>stěna do místnosti na p.č. 297/2 : 0,45*3,5*1,1</t>
  </si>
  <si>
    <t>-0,45*0,9*2</t>
  </si>
  <si>
    <t>978013121R00</t>
  </si>
  <si>
    <t>Otlučení omítek vápenných nebo vápenocementových vnitřních s vyškrabáním spár, s očištěním zdiva stěn, v rozsahu do 10 %</t>
  </si>
  <si>
    <t>978015291R00</t>
  </si>
  <si>
    <t>Otlučení omítek vápenných nebo vápenocementových vnějších s vyškrabáním spár, s očištěním zdiva_x000D_
 1. až 4. stupni složitosti, v rozsahu do 100 %</t>
  </si>
  <si>
    <t>jv : (4,9+7,2+1,8+1,9+2,7+3,2+2,5+2,2+0,3+5,3)*2*2</t>
  </si>
  <si>
    <t>978023251R00</t>
  </si>
  <si>
    <t>Vysekání, vyškrábání a vyčištění spár zdiva kamenného_x000D_
 režného z lomového kamene</t>
  </si>
  <si>
    <t>981011313R00</t>
  </si>
  <si>
    <t>Demolice budov prováděné postupným rozebíráním z cihel, kamene, smíšeného a hrázděného zdiva, tvárnic na maltu vápennou nebo vápenocementovou, s podílem konstrukcí přes 15 do 20 %</t>
  </si>
  <si>
    <t>800-6</t>
  </si>
  <si>
    <t>2263,0000</t>
  </si>
  <si>
    <t>garáž 2 : 104*3,5+10,7*2,5/2*9,67</t>
  </si>
  <si>
    <t>998011001R00</t>
  </si>
  <si>
    <t>Přesun hmot pro budovy s nosnou konstrukcí zděnou výšky do 6 m</t>
  </si>
  <si>
    <t>Přesun hmot</t>
  </si>
  <si>
    <t>POL7_</t>
  </si>
  <si>
    <t>přesun hmot pro budovy občanské výstavby (JKSO 801), budovy pro bydlení (JKSO 803) budovy pro výrobu a služby (JKSO 812) s nosnou svislou konstrukcí zděnou z cihel nebo tvárnic nebo kovovou</t>
  </si>
  <si>
    <t>713121121R00</t>
  </si>
  <si>
    <t>Montáž tepelné izolace podlah  dvouvrstvá, bez dodávky materiálu</t>
  </si>
  <si>
    <t>800-713</t>
  </si>
  <si>
    <t>POL1_7</t>
  </si>
  <si>
    <t>přístavba : 4,9*1,7</t>
  </si>
  <si>
    <t>63151374.AR</t>
  </si>
  <si>
    <t>deska izolační minerální vlákno; tl. 100,0 mm; součinitel tepelné vodivosti 0,038 W/mK; R = 2,600 m2K/W; obj. hmotnost 30,00 kg/m3; hydrofobizováno</t>
  </si>
  <si>
    <t>přístavba : 4,9*1,7*2*1,08</t>
  </si>
  <si>
    <t>998713201R00</t>
  </si>
  <si>
    <t>Přesun hmot pro izolace tepelné v objektech výšky do 6 m</t>
  </si>
  <si>
    <t>50 m vodorovně</t>
  </si>
  <si>
    <t>721242110R00</t>
  </si>
  <si>
    <t>Lapač střešních splavenin D 110 mm, s otáč.kul.kloubem na odtoku, s košem , se suchou a nezámr.klapkou,čistícím víčkem a vylam.těs. kroužky pro připoj.potrub.svodů D 75, 90, 100 a 110 mm, včetně dodávky materiálu</t>
  </si>
  <si>
    <t>800-721</t>
  </si>
  <si>
    <t>2</t>
  </si>
  <si>
    <t>998721201R00</t>
  </si>
  <si>
    <t>Přesun hmot pro vnitřní kanalizaci v objektech výšky do 6 m</t>
  </si>
  <si>
    <t>50 m vodorovně, měřeno od těžiště půdorysné plochy skládky do těžiště půdorysné plochy objektu</t>
  </si>
  <si>
    <t>762341610RT2</t>
  </si>
  <si>
    <t>Montáž bednění okapových říms, krajnic, závětrných prken, a žaluzií ve spádu nebo rovnoběžně s okapem z prken hrubých tloušťky do 32 mm, včetně dodávky prken tloušťky 24 mm</t>
  </si>
  <si>
    <t>800-762</t>
  </si>
  <si>
    <t>762712120R00</t>
  </si>
  <si>
    <t>Prostorové vázané konstrukce z řeziva montáž hraněného , průřezové plochy přes 120 do 224 cm2</t>
  </si>
  <si>
    <t>včetně vyvrtání děr, osazení svorníků a dotažení rektifikačních článků.</t>
  </si>
  <si>
    <t xml:space="preserve">střecha přístavku : </t>
  </si>
  <si>
    <t>vaznice 12/12 : 5</t>
  </si>
  <si>
    <t>pozednice 12/10 : 5</t>
  </si>
  <si>
    <t>krokve 8/12 : 12</t>
  </si>
  <si>
    <t>762795000R00</t>
  </si>
  <si>
    <t>Spojovací a ochranné prostředky hřebíky, svory, fiksační prkna, impregnace</t>
  </si>
  <si>
    <t>Odkaz na mn. položky pořadí 69 : 0,29700</t>
  </si>
  <si>
    <t>762811100RT3</t>
  </si>
  <si>
    <t>Záklop stropů s dodávkou materiálu_x000D_
 z hrubých prken, tloušťky 24 mm, vrchního přesahovaného</t>
  </si>
  <si>
    <t>střecha přístavku : 10,7</t>
  </si>
  <si>
    <t>60515501R</t>
  </si>
  <si>
    <t>hranol SM/JD; tl = 100,0 mm; š = 120 mm; jakost I</t>
  </si>
  <si>
    <t>přístavba : (0,098+0,084+0,115)</t>
  </si>
  <si>
    <t>998762202R00</t>
  </si>
  <si>
    <t>Přesun hmot pro konstrukce tesařské v objektech výšky do 12 m</t>
  </si>
  <si>
    <t>764311201RT3</t>
  </si>
  <si>
    <t>Krytiny z pozinkovaného plechu výroba a montáž hladké střešní krytiny s úpravou krytiny u okapů, prostupů a výčnělků_x000D_
 z tabulí velikosti 2 000 x 1000 mm, sklonu do 30°</t>
  </si>
  <si>
    <t>800-764</t>
  </si>
  <si>
    <t>přístavba - střecha : 2*4,83</t>
  </si>
  <si>
    <t>764322220R00</t>
  </si>
  <si>
    <t>Oplechování z pozinkovaného plechu výroba a montáž oplechování, včetně zhotovení rohů, spojů a dilatací_x000D_
 okapů na střechách s tvrdou krytinou, rš 330 mm</t>
  </si>
  <si>
    <t>4,83</t>
  </si>
  <si>
    <t>764331230R00</t>
  </si>
  <si>
    <t>Lemování z pozinkovaného plechu výroba a montáž lemování zdí_x000D_
 na střechách s tvrdou krytinou včetně rohů a ukončení před požární zdí, rš 330 mm</t>
  </si>
  <si>
    <t>přístavba : 2</t>
  </si>
  <si>
    <t>764352203R00</t>
  </si>
  <si>
    <t>Žlaby z pozinkovaného plechu výroba a montáž žlabů včetně háků, čel, rohů, rovných hrdel a dilatací_x000D_
 podokapních půlkulatých, rš 330 mm</t>
  </si>
  <si>
    <t>přístavba : 4,83</t>
  </si>
  <si>
    <t>764359211R00</t>
  </si>
  <si>
    <t>Žlaby z pozinkovaného plechu výroba a montáž doplňků žlabů - kotlík kónický_x000D_
 pro trouby do D 100 mm</t>
  </si>
  <si>
    <t>764391220R00</t>
  </si>
  <si>
    <t>Ostatní střešní prvky z pozinkovaného plechu výroba a montáž _x000D_
 závětrné lišty, rš 330 mm</t>
  </si>
  <si>
    <t>764454201R00</t>
  </si>
  <si>
    <t>Odpadní trouby z pozinkovaného plechu výroba a montáž odpadní trouby z Pz plechu, kruhové včetně zděří, manžet, odboček, kolen, odskoků, výpustí vody a přechodových kusů_x000D_
 průměru 75 mm</t>
  </si>
  <si>
    <t>přístavba : 2,6</t>
  </si>
  <si>
    <t>764456961R00</t>
  </si>
  <si>
    <t>Oprava odpadních trub z pozinkovaného plechu kruhových součásti kruhových odpadních trub_x000D_
 odskoky, průměru 75 mm</t>
  </si>
  <si>
    <t>998764201R00</t>
  </si>
  <si>
    <t>Přesun hmot pro konstrukce klempířské v objektech výšky do 6 m</t>
  </si>
  <si>
    <t>765901108R00</t>
  </si>
  <si>
    <t>Fólie parotěsné, difúzní a vodotěsné Fólie podstřešní difuzní na bednění,</t>
  </si>
  <si>
    <t>800-765</t>
  </si>
  <si>
    <t>10,7</t>
  </si>
  <si>
    <t>998765201R00</t>
  </si>
  <si>
    <t>Přesun hmot pro krytiny tvrdé v objektech výšky do 6 m</t>
  </si>
  <si>
    <t>766427112R00</t>
  </si>
  <si>
    <t>Montáž obložení podhledů doplňkové konstrukce_x000D_
 podkladový rošt</t>
  </si>
  <si>
    <t>800-766</t>
  </si>
  <si>
    <t>přístavba -římsa : 4,83*3</t>
  </si>
  <si>
    <t>60517100R</t>
  </si>
  <si>
    <t>lať jehličnaté(SM/JD); průřez do 25 cm2; jakost I; l = 500 až 750 mm</t>
  </si>
  <si>
    <t>přístavba -římsa : 0,06*0,04*4,83*3*1,1</t>
  </si>
  <si>
    <t>998766201R00</t>
  </si>
  <si>
    <t>Přesun hmot pro konstrukce truhlářské v objektech výšky do 6 m</t>
  </si>
  <si>
    <t>783782205R00</t>
  </si>
  <si>
    <t>Nátěry tesařských konstrukcí ochranné fungicidní+ biocidní (proti plísním, houbám a hmyzu), dvojnásobné</t>
  </si>
  <si>
    <t>800-783</t>
  </si>
  <si>
    <t>protihnilobné, protiplísňové proti ohni a škůdcům</t>
  </si>
  <si>
    <t xml:space="preserve">přístavba : </t>
  </si>
  <si>
    <t>vaznice 12/12 : 0,12*4*5</t>
  </si>
  <si>
    <t>pozednice 12/10 : (0,12*2+0,1*2)*5</t>
  </si>
  <si>
    <t>krokve 8/12 : (0,08*2+0,12*2)*12</t>
  </si>
  <si>
    <t>9,66*2</t>
  </si>
  <si>
    <t>979081111R00</t>
  </si>
  <si>
    <t>Odvoz suti a vybouraných hmot na skládku Odvoz suti a vybour. hmot na skládku do 1 km</t>
  </si>
  <si>
    <t>POL1_</t>
  </si>
  <si>
    <t>999,14369</t>
  </si>
  <si>
    <t>-4,4</t>
  </si>
  <si>
    <t>POL1_9</t>
  </si>
  <si>
    <t>979081121R00</t>
  </si>
  <si>
    <t>Odvoz suti a vybouraných hmot na skládku Příplatek k odvozu za každý další 1 km</t>
  </si>
  <si>
    <t>Odkaz na mn. položky pořadí 86 : 994,74369*9</t>
  </si>
  <si>
    <t>4,4*14</t>
  </si>
  <si>
    <t>979990001R00</t>
  </si>
  <si>
    <t>Poplatek za skládku stavební suti, skupina 17 09 04 z Katalogu odpadů</t>
  </si>
  <si>
    <t>RTS 20/ I</t>
  </si>
  <si>
    <t>Odkaz na mn. položky pořadí 86 : 994,74369</t>
  </si>
  <si>
    <t>979999996R00</t>
  </si>
  <si>
    <t>Poplatek za skládku suti a vybouraných hmot</t>
  </si>
  <si>
    <t>RTS 10/ I</t>
  </si>
  <si>
    <t>Odkaz na mn. položky pořadí 87 : 4,40000</t>
  </si>
  <si>
    <t>979088212R00</t>
  </si>
  <si>
    <t>Nakládání suti a vybouraných hmot nakládání suti a vybouraných hmot na dopravní prostředky pro vodorovné přemístění</t>
  </si>
  <si>
    <t>800-2</t>
  </si>
  <si>
    <t>Přesun suti</t>
  </si>
  <si>
    <t>POL8_</t>
  </si>
  <si>
    <t>na dopravní prostředky pro vodorovné přemístění,</t>
  </si>
  <si>
    <t>005111021R</t>
  </si>
  <si>
    <t>Vytyčení inženýrských sítí</t>
  </si>
  <si>
    <t>Soubor</t>
  </si>
  <si>
    <t>VRN</t>
  </si>
  <si>
    <t>POL99_8</t>
  </si>
  <si>
    <t>005121 R</t>
  </si>
  <si>
    <t>Zařízení staveniště</t>
  </si>
  <si>
    <t>POL99_1</t>
  </si>
  <si>
    <t>SUM</t>
  </si>
  <si>
    <t>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</si>
</sst>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19"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b/>
      <sz val="9"/>
      <name val="Arial CE"/>
      <charset val="238"/>
    </font>
    <font>
      <sz val="8"/>
      <name val="Arial CE"/>
      <charset val="238"/>
    </font>
    <font>
      <sz val="8"/>
      <color indexed="12"/>
      <name val="Arial CE"/>
      <charset val="238"/>
    </font>
    <font>
      <sz val="8"/>
      <color indexed="9"/>
      <name val="Arial CE"/>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2">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s>
  <cellStyleXfs count="2">
    <xf numFmtId="0" fontId="0" fillId="0" borderId="0"/>
    <xf numFmtId="0" fontId="1" fillId="0" borderId="0"/>
  </cellStyleXfs>
  <cellXfs count="258">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8" fillId="0" borderId="0" xfId="0" applyFont="1" applyAlignment="1">
      <alignment horizontal="left" vertical="center" wrapText="1"/>
    </xf>
    <xf numFmtId="0" fontId="0" fillId="0" borderId="0" xfId="0" applyAlignment="1">
      <alignment wrapText="1"/>
    </xf>
    <xf numFmtId="0" fontId="8" fillId="0" borderId="6" xfId="0" applyFont="1" applyBorder="1" applyAlignment="1">
      <alignment horizontal="left" vertical="center"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6" xfId="0" applyBorder="1" applyAlignment="1">
      <alignmen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0" fontId="8" fillId="0" borderId="0" xfId="0" applyFont="1" applyAlignment="1">
      <alignment horizontal="left" vertical="center" wrapText="1"/>
    </xf>
    <xf numFmtId="1" fontId="0" fillId="0" borderId="6" xfId="0" applyNumberFormat="1" applyBorder="1" applyAlignment="1">
      <alignment horizontal="right" indent="1"/>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8" fillId="0" borderId="18" xfId="0" applyFont="1" applyBorder="1" applyAlignment="1">
      <alignment horizontal="left" vertical="center" wrapText="1"/>
    </xf>
    <xf numFmtId="0" fontId="0" fillId="0" borderId="18" xfId="0" applyBorder="1" applyAlignment="1">
      <alignment vertical="center" wrapText="1"/>
    </xf>
    <xf numFmtId="0" fontId="0" fillId="0" borderId="0" xfId="0" applyAlignment="1">
      <alignment vertical="center" wrapText="1"/>
    </xf>
    <xf numFmtId="0" fontId="8" fillId="0" borderId="6" xfId="0" applyFont="1" applyBorder="1"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4" fontId="0" fillId="0" borderId="1" xfId="0" applyNumberFormat="1" applyBorder="1"/>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0" fillId="3" borderId="1" xfId="0" applyFill="1" applyBorder="1" applyAlignment="1">
      <alignment horizontal="left" vertical="center" indent="1"/>
    </xf>
    <xf numFmtId="49" fontId="8" fillId="3" borderId="0" xfId="0" applyNumberFormat="1" applyFont="1" applyFill="1" applyAlignment="1">
      <alignment horizontal="left" vertical="center" wrapText="1"/>
    </xf>
    <xf numFmtId="49" fontId="8" fillId="3" borderId="0" xfId="0" applyNumberFormat="1"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0" fontId="0" fillId="3" borderId="9" xfId="0" applyFill="1" applyBorder="1" applyAlignment="1">
      <alignment horizontal="left" vertical="center" indent="1"/>
    </xf>
    <xf numFmtId="0" fontId="0" fillId="3" borderId="6" xfId="0" applyFill="1" applyBorder="1" applyAlignment="1">
      <alignment wrapText="1"/>
    </xf>
    <xf numFmtId="49" fontId="8" fillId="3" borderId="6" xfId="0" applyNumberFormat="1" applyFont="1" applyFill="1" applyBorder="1" applyAlignment="1">
      <alignment horizontal="left" vertical="center" wrapText="1"/>
    </xf>
    <xf numFmtId="49" fontId="8" fillId="3" borderId="6" xfId="0" applyNumberFormat="1"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4" borderId="18" xfId="0" applyFont="1" applyFill="1" applyBorder="1" applyAlignment="1" applyProtection="1">
      <alignment horizontal="left" vertical="center"/>
      <protection locked="0"/>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0" fontId="8" fillId="4" borderId="0" xfId="0" applyFont="1" applyFill="1" applyAlignment="1" applyProtection="1">
      <alignment horizontal="left" vertical="center"/>
      <protection locked="0"/>
    </xf>
    <xf numFmtId="4" fontId="0" fillId="0" borderId="0" xfId="0" applyNumberFormat="1"/>
    <xf numFmtId="3"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0" fillId="0" borderId="32" xfId="0" applyNumberFormat="1" applyBorder="1" applyAlignment="1">
      <alignment vertical="center" wrapText="1"/>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8" fillId="0" borderId="31" xfId="0" applyNumberFormat="1" applyFont="1" applyBorder="1" applyAlignment="1">
      <alignment vertical="center"/>
    </xf>
    <xf numFmtId="4" fontId="8" fillId="0" borderId="32" xfId="0" applyNumberFormat="1" applyFont="1" applyBorder="1" applyAlignment="1">
      <alignment vertical="center" wrapText="1"/>
    </xf>
    <xf numFmtId="4" fontId="8" fillId="0" borderId="33" xfId="0" applyNumberFormat="1" applyFont="1" applyBorder="1" applyAlignment="1">
      <alignment vertical="center" wrapText="1" shrinkToFit="1"/>
    </xf>
    <xf numFmtId="4" fontId="8" fillId="0" borderId="33" xfId="0" applyNumberFormat="1" applyFont="1" applyBorder="1" applyAlignment="1">
      <alignment vertical="center" shrinkToFit="1"/>
    </xf>
    <xf numFmtId="3" fontId="8"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2" fontId="12" fillId="3" borderId="7" xfId="0" applyNumberFormat="1" applyFont="1" applyFill="1" applyBorder="1" applyAlignment="1">
      <alignment horizontal="righ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 fontId="12" fillId="3" borderId="7" xfId="0" applyNumberFormat="1" applyFont="1" applyFill="1" applyBorder="1" applyAlignment="1">
      <alignment horizontal="right" vertical="center"/>
    </xf>
    <xf numFmtId="49" fontId="8" fillId="3" borderId="13" xfId="0" applyNumberFormat="1" applyFont="1" applyFill="1" applyBorder="1" applyAlignment="1">
      <alignment horizontal="left" vertical="center"/>
    </xf>
    <xf numFmtId="0" fontId="6" fillId="0" borderId="0" xfId="0" applyFont="1"/>
    <xf numFmtId="49" fontId="0" fillId="0" borderId="0" xfId="0" applyNumberFormat="1"/>
    <xf numFmtId="0" fontId="15" fillId="0" borderId="26" xfId="0" applyFont="1" applyBorder="1" applyAlignment="1">
      <alignment horizontal="center" vertical="center" wrapText="1"/>
    </xf>
    <xf numFmtId="0" fontId="7" fillId="0" borderId="26" xfId="0" applyFont="1" applyBorder="1" applyAlignment="1">
      <alignment vertical="center"/>
    </xf>
    <xf numFmtId="0" fontId="7" fillId="0" borderId="26" xfId="0" applyFont="1" applyBorder="1"/>
    <xf numFmtId="0" fontId="15" fillId="5" borderId="28" xfId="0" applyFont="1" applyFill="1" applyBorder="1" applyAlignment="1">
      <alignment horizontal="center" vertical="center" wrapText="1"/>
    </xf>
    <xf numFmtId="0" fontId="15" fillId="5" borderId="29" xfId="0" applyFont="1" applyFill="1" applyBorder="1" applyAlignment="1">
      <alignment horizontal="center" vertical="center" wrapText="1"/>
    </xf>
    <xf numFmtId="0" fontId="15" fillId="5" borderId="30" xfId="0" applyFont="1" applyFill="1" applyBorder="1" applyAlignment="1">
      <alignment horizontal="center" vertical="center" wrapText="1"/>
    </xf>
    <xf numFmtId="49" fontId="7" fillId="0" borderId="31" xfId="0" applyNumberFormat="1" applyFont="1" applyBorder="1" applyAlignment="1">
      <alignment vertical="center"/>
    </xf>
    <xf numFmtId="49" fontId="7" fillId="0" borderId="31" xfId="0" applyNumberFormat="1" applyFont="1" applyBorder="1" applyAlignment="1">
      <alignment vertical="center" wrapText="1"/>
    </xf>
    <xf numFmtId="49" fontId="7" fillId="0" borderId="32" xfId="0" applyNumberFormat="1" applyFont="1" applyBorder="1" applyAlignment="1">
      <alignment vertical="center" wrapText="1"/>
    </xf>
    <xf numFmtId="0" fontId="7" fillId="3" borderId="34" xfId="0" applyFont="1" applyFill="1" applyBorder="1" applyAlignment="1">
      <alignment vertical="center"/>
    </xf>
    <xf numFmtId="0" fontId="7" fillId="3" borderId="34" xfId="0" applyFont="1" applyFill="1" applyBorder="1" applyAlignment="1">
      <alignment vertical="center" wrapText="1"/>
    </xf>
    <xf numFmtId="0" fontId="7" fillId="3" borderId="35" xfId="0" applyFont="1" applyFill="1" applyBorder="1" applyAlignment="1">
      <alignment vertical="center" wrapText="1"/>
    </xf>
    <xf numFmtId="3" fontId="7" fillId="0" borderId="33" xfId="0" applyNumberFormat="1" applyFont="1" applyBorder="1" applyAlignment="1">
      <alignment vertical="center"/>
    </xf>
    <xf numFmtId="3" fontId="7" fillId="3" borderId="37" xfId="0" applyNumberFormat="1" applyFont="1" applyFill="1" applyBorder="1" applyAlignment="1">
      <alignment vertical="center"/>
    </xf>
    <xf numFmtId="4" fontId="7" fillId="0" borderId="33" xfId="0" applyNumberFormat="1" applyFont="1" applyBorder="1" applyAlignment="1">
      <alignment horizontal="center" vertical="center"/>
    </xf>
    <xf numFmtId="4" fontId="7" fillId="0" borderId="33" xfId="0" applyNumberFormat="1" applyFont="1" applyBorder="1" applyAlignment="1">
      <alignment vertical="center"/>
    </xf>
    <xf numFmtId="4" fontId="7" fillId="3" borderId="37" xfId="0" applyNumberFormat="1" applyFont="1" applyFill="1" applyBorder="1" applyAlignment="1">
      <alignment horizontal="center" vertical="center"/>
    </xf>
    <xf numFmtId="4" fontId="7" fillId="3" borderId="37" xfId="0" applyNumberFormat="1" applyFont="1" applyFill="1" applyBorder="1" applyAlignment="1">
      <alignment vertical="center"/>
    </xf>
    <xf numFmtId="49" fontId="0" fillId="0" borderId="1" xfId="0" applyNumberFormat="1" applyBorder="1"/>
    <xf numFmtId="0" fontId="6" fillId="0" borderId="0" xfId="0" applyFont="1" applyAlignment="1">
      <alignment horizontal="center"/>
    </xf>
    <xf numFmtId="0" fontId="0" fillId="0" borderId="21" xfId="0" applyFon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0" borderId="12" xfId="0" applyNumberFormat="1" applyBorder="1" applyAlignment="1">
      <alignment vertical="center"/>
    </xf>
    <xf numFmtId="0" fontId="0" fillId="3" borderId="21" xfId="0" applyFont="1" applyFill="1" applyBorder="1" applyAlignment="1">
      <alignment vertical="center"/>
    </xf>
    <xf numFmtId="49" fontId="0" fillId="3" borderId="12" xfId="0" applyNumberFormat="1" applyFill="1"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6" fillId="0" borderId="0" xfId="0" applyFont="1"/>
    <xf numFmtId="164" fontId="0" fillId="0" borderId="0" xfId="0" applyNumberFormat="1" applyAlignment="1">
      <alignment vertical="top"/>
    </xf>
    <xf numFmtId="4" fontId="0" fillId="0" borderId="0" xfId="0" applyNumberFormat="1" applyAlignment="1">
      <alignment vertical="top"/>
    </xf>
    <xf numFmtId="0" fontId="8" fillId="3" borderId="15" xfId="0" applyFont="1" applyFill="1" applyBorder="1" applyAlignment="1">
      <alignment vertical="top"/>
    </xf>
    <xf numFmtId="49" fontId="8" fillId="3" borderId="12" xfId="0" applyNumberFormat="1" applyFont="1" applyFill="1" applyBorder="1" applyAlignment="1">
      <alignment vertical="top"/>
    </xf>
    <xf numFmtId="0" fontId="8" fillId="3" borderId="12" xfId="0" applyFont="1" applyFill="1" applyBorder="1" applyAlignment="1">
      <alignment horizontal="center" vertical="top"/>
    </xf>
    <xf numFmtId="0" fontId="8" fillId="3" borderId="12" xfId="0" applyFont="1" applyFill="1" applyBorder="1" applyAlignment="1">
      <alignment vertical="top"/>
    </xf>
    <xf numFmtId="0" fontId="16" fillId="0" borderId="0" xfId="0" applyFont="1" applyBorder="1" applyAlignment="1">
      <alignment vertical="top"/>
    </xf>
    <xf numFmtId="49" fontId="16" fillId="0" borderId="0" xfId="0" applyNumberFormat="1" applyFont="1" applyBorder="1" applyAlignment="1">
      <alignment vertical="top"/>
    </xf>
    <xf numFmtId="0" fontId="16" fillId="0" borderId="0" xfId="0" applyFont="1" applyBorder="1" applyAlignment="1">
      <alignment horizontal="center" vertical="top" shrinkToFit="1"/>
    </xf>
    <xf numFmtId="4" fontId="16" fillId="0" borderId="0" xfId="0" applyNumberFormat="1" applyFont="1" applyBorder="1" applyAlignment="1">
      <alignment vertical="top" shrinkToFit="1"/>
    </xf>
    <xf numFmtId="4" fontId="16" fillId="4" borderId="0" xfId="0" applyNumberFormat="1" applyFont="1" applyFill="1" applyBorder="1" applyAlignment="1" applyProtection="1">
      <alignment vertical="top" shrinkToFit="1"/>
      <protection locked="0"/>
    </xf>
    <xf numFmtId="164" fontId="17" fillId="0" borderId="0" xfId="0" applyNumberFormat="1" applyFont="1" applyBorder="1" applyAlignment="1">
      <alignment horizontal="center" vertical="top" wrapText="1" shrinkToFit="1"/>
    </xf>
    <xf numFmtId="164" fontId="17" fillId="0" borderId="0" xfId="0" applyNumberFormat="1" applyFont="1" applyBorder="1" applyAlignment="1">
      <alignment vertical="top" wrapText="1" shrinkToFit="1"/>
    </xf>
    <xf numFmtId="4" fontId="8" fillId="3" borderId="0" xfId="0" applyNumberFormat="1" applyFont="1" applyFill="1" applyBorder="1" applyAlignment="1">
      <alignment vertical="top" shrinkToFit="1"/>
    </xf>
    <xf numFmtId="0" fontId="8" fillId="3" borderId="27" xfId="0" applyFont="1" applyFill="1" applyBorder="1" applyAlignment="1">
      <alignment vertical="top"/>
    </xf>
    <xf numFmtId="49" fontId="8" fillId="3" borderId="18" xfId="0" applyNumberFormat="1" applyFont="1" applyFill="1" applyBorder="1" applyAlignment="1">
      <alignment vertical="top"/>
    </xf>
    <xf numFmtId="0" fontId="8" fillId="3" borderId="18" xfId="0" applyFont="1" applyFill="1" applyBorder="1" applyAlignment="1">
      <alignment horizontal="center" vertical="top" shrinkToFit="1"/>
    </xf>
    <xf numFmtId="164" fontId="8" fillId="3" borderId="18" xfId="0" applyNumberFormat="1" applyFont="1" applyFill="1" applyBorder="1" applyAlignment="1">
      <alignment vertical="top" shrinkToFit="1"/>
    </xf>
    <xf numFmtId="4" fontId="8" fillId="3" borderId="18" xfId="0" applyNumberFormat="1" applyFont="1" applyFill="1" applyBorder="1" applyAlignment="1">
      <alignment vertical="top" shrinkToFit="1"/>
    </xf>
    <xf numFmtId="4" fontId="8" fillId="3" borderId="38" xfId="0" applyNumberFormat="1" applyFont="1" applyFill="1" applyBorder="1" applyAlignment="1">
      <alignment vertical="top" shrinkToFit="1"/>
    </xf>
    <xf numFmtId="0" fontId="16" fillId="0" borderId="39" xfId="0" applyFont="1" applyBorder="1" applyAlignment="1">
      <alignment vertical="top"/>
    </xf>
    <xf numFmtId="49" fontId="16" fillId="0" borderId="40" xfId="0" applyNumberFormat="1" applyFont="1" applyBorder="1" applyAlignment="1">
      <alignment vertical="top"/>
    </xf>
    <xf numFmtId="0" fontId="16" fillId="0" borderId="40" xfId="0" applyFont="1" applyBorder="1" applyAlignment="1">
      <alignment horizontal="center" vertical="top" shrinkToFit="1"/>
    </xf>
    <xf numFmtId="164" fontId="16" fillId="0" borderId="40" xfId="0" applyNumberFormat="1" applyFont="1" applyBorder="1" applyAlignment="1">
      <alignment vertical="top" shrinkToFit="1"/>
    </xf>
    <xf numFmtId="4" fontId="16" fillId="4" borderId="40" xfId="0" applyNumberFormat="1" applyFont="1" applyFill="1" applyBorder="1" applyAlignment="1" applyProtection="1">
      <alignment vertical="top" shrinkToFit="1"/>
      <protection locked="0"/>
    </xf>
    <xf numFmtId="4" fontId="16" fillId="0" borderId="40" xfId="0" applyNumberFormat="1" applyFont="1" applyBorder="1" applyAlignment="1">
      <alignment vertical="top" shrinkToFit="1"/>
    </xf>
    <xf numFmtId="4" fontId="16" fillId="0" borderId="41" xfId="0" applyNumberFormat="1" applyFont="1" applyBorder="1" applyAlignment="1">
      <alignment vertical="top" shrinkToFit="1"/>
    </xf>
    <xf numFmtId="0" fontId="16" fillId="0" borderId="18" xfId="0" applyNumberFormat="1" applyFont="1" applyBorder="1" applyAlignment="1">
      <alignment vertical="top" wrapText="1"/>
    </xf>
    <xf numFmtId="164" fontId="16" fillId="4" borderId="0" xfId="0" applyNumberFormat="1" applyFont="1" applyFill="1" applyBorder="1" applyAlignment="1" applyProtection="1">
      <alignment vertical="top" shrinkToFit="1"/>
      <protection locked="0"/>
    </xf>
    <xf numFmtId="49" fontId="16" fillId="4" borderId="0" xfId="0" applyNumberFormat="1" applyFont="1" applyFill="1" applyBorder="1" applyAlignment="1" applyProtection="1">
      <alignment vertical="top"/>
      <protection locked="0"/>
    </xf>
    <xf numFmtId="0" fontId="18" fillId="0" borderId="0" xfId="0" applyNumberFormat="1" applyFont="1" applyAlignment="1">
      <alignment wrapText="1"/>
    </xf>
    <xf numFmtId="0" fontId="16" fillId="0" borderId="0" xfId="0" applyNumberFormat="1" applyFont="1" applyBorder="1" applyAlignment="1">
      <alignment vertical="top" wrapText="1"/>
    </xf>
    <xf numFmtId="49" fontId="16" fillId="4" borderId="18" xfId="0" applyNumberFormat="1" applyFont="1" applyFill="1" applyBorder="1" applyAlignment="1" applyProtection="1">
      <alignment vertical="top"/>
      <protection locked="0"/>
    </xf>
    <xf numFmtId="4" fontId="8" fillId="3" borderId="22" xfId="0" applyNumberFormat="1" applyFont="1" applyFill="1" applyBorder="1" applyAlignment="1">
      <alignment vertical="top"/>
    </xf>
    <xf numFmtId="49" fontId="8" fillId="3" borderId="18" xfId="0" applyNumberFormat="1" applyFont="1" applyFill="1" applyBorder="1" applyAlignment="1">
      <alignment horizontal="left" vertical="top" wrapText="1"/>
    </xf>
    <xf numFmtId="49" fontId="16" fillId="0" borderId="40" xfId="0" applyNumberFormat="1" applyFont="1" applyBorder="1" applyAlignment="1">
      <alignment horizontal="left" vertical="top" wrapText="1"/>
    </xf>
    <xf numFmtId="0" fontId="16" fillId="0" borderId="18" xfId="0" applyNumberFormat="1" applyFont="1" applyBorder="1" applyAlignment="1">
      <alignment horizontal="left" vertical="top" wrapText="1"/>
    </xf>
    <xf numFmtId="164" fontId="17" fillId="0" borderId="0" xfId="0" quotePrefix="1" applyNumberFormat="1" applyFont="1" applyBorder="1" applyAlignment="1">
      <alignment horizontal="left" vertical="top" wrapText="1"/>
    </xf>
    <xf numFmtId="49" fontId="16" fillId="4" borderId="0" xfId="0" applyNumberFormat="1" applyFont="1" applyFill="1" applyBorder="1" applyAlignment="1" applyProtection="1">
      <alignment horizontal="left" vertical="top" wrapText="1"/>
      <protection locked="0"/>
    </xf>
    <xf numFmtId="0" fontId="16" fillId="0" borderId="0" xfId="0" applyNumberFormat="1" applyFont="1" applyBorder="1" applyAlignment="1">
      <alignment horizontal="left" vertical="top" wrapText="1"/>
    </xf>
    <xf numFmtId="49" fontId="16" fillId="4" borderId="18" xfId="0" applyNumberFormat="1" applyFont="1" applyFill="1" applyBorder="1" applyAlignment="1" applyProtection="1">
      <alignment horizontal="left" vertical="top" wrapText="1"/>
      <protection locked="0"/>
    </xf>
    <xf numFmtId="49" fontId="16" fillId="0" borderId="0" xfId="0" applyNumberFormat="1" applyFont="1" applyBorder="1" applyAlignment="1">
      <alignment horizontal="left" vertical="top" wrapText="1"/>
    </xf>
    <xf numFmtId="49" fontId="0" fillId="0" borderId="0" xfId="0" applyNumberFormat="1" applyAlignment="1">
      <alignment horizontal="left" vertical="top" wrapText="1"/>
    </xf>
    <xf numFmtId="49" fontId="8" fillId="3" borderId="12" xfId="0" applyNumberFormat="1" applyFont="1" applyFill="1" applyBorder="1" applyAlignment="1">
      <alignment horizontal="left" vertical="top" wrapText="1"/>
    </xf>
    <xf numFmtId="49" fontId="0" fillId="0" borderId="0" xfId="0" applyNumberFormat="1" applyAlignment="1">
      <alignment horizontal="left" wrapText="1"/>
    </xf>
  </cellXfs>
  <cellStyles count="2">
    <cellStyle name="Normální" xfId="0" builtinId="0"/>
    <cellStyle name="normální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
  <sheetViews>
    <sheetView tabSelected="1" workbookViewId="0">
      <selection activeCell="A2" sqref="A2:G2"/>
    </sheetView>
  </sheetViews>
  <sheetFormatPr defaultRowHeight="12.75" x14ac:dyDescent="0.2"/>
  <sheetData>
    <row r="1" spans="1:7" x14ac:dyDescent="0.2">
      <c r="A1" s="21" t="s">
        <v>38</v>
      </c>
    </row>
    <row r="2" spans="1:7" ht="57.75" customHeight="1" x14ac:dyDescent="0.2">
      <c r="A2" s="76" t="s">
        <v>39</v>
      </c>
      <c r="B2" s="76"/>
      <c r="C2" s="76"/>
      <c r="D2" s="76"/>
      <c r="E2" s="76"/>
      <c r="F2" s="76"/>
      <c r="G2" s="76"/>
    </row>
  </sheetData>
  <sheetProtection algorithmName="SHA-512" hashValue="OBrZGeVbR5vCxMVPPtiSJu5lcTtNPmFypYeYPqPp4IM5SnGmG7jfBYstdfFMejlBMAEJJezpc/7UHZgWbJEM6g==" saltValue="2Y79QeXb2dDqKnQsEdAzdg==" spinCount="100000" sheet="1"/>
  <mergeCells count="1">
    <mergeCell ref="A2:G2"/>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O74"/>
  <sheetViews>
    <sheetView showGridLines="0" topLeftCell="B23" zoomScaleNormal="100" zoomScaleSheetLayoutView="75" workbookViewId="0">
      <selection activeCell="A28" sqref="A28"/>
    </sheetView>
  </sheetViews>
  <sheetFormatPr defaultColWidth="9" defaultRowHeight="12.75" x14ac:dyDescent="0.2"/>
  <cols>
    <col min="1" max="1" width="8.42578125" hidden="1" customWidth="1"/>
    <col min="2" max="2" width="13.42578125" customWidth="1"/>
    <col min="3" max="3" width="7.42578125" style="52" customWidth="1"/>
    <col min="4" max="4" width="13" style="52" customWidth="1"/>
    <col min="5" max="5" width="9.7109375" style="52" customWidth="1"/>
    <col min="6" max="6" width="11.7109375" customWidth="1"/>
    <col min="7" max="9" width="13" customWidth="1"/>
    <col min="10" max="10" width="5.5703125" customWidth="1"/>
    <col min="11" max="11" width="4.28515625" customWidth="1"/>
    <col min="12" max="15" width="10.7109375" customWidth="1"/>
  </cols>
  <sheetData>
    <row r="1" spans="1:15" ht="33.75" customHeight="1" x14ac:dyDescent="0.2">
      <c r="A1" s="47" t="s">
        <v>36</v>
      </c>
      <c r="B1" s="77" t="s">
        <v>41</v>
      </c>
      <c r="C1" s="78"/>
      <c r="D1" s="78"/>
      <c r="E1" s="78"/>
      <c r="F1" s="78"/>
      <c r="G1" s="78"/>
      <c r="H1" s="78"/>
      <c r="I1" s="78"/>
      <c r="J1" s="79"/>
    </row>
    <row r="2" spans="1:15" ht="36" customHeight="1" x14ac:dyDescent="0.2">
      <c r="A2" s="2"/>
      <c r="B2" s="112" t="s">
        <v>22</v>
      </c>
      <c r="C2" s="113"/>
      <c r="D2" s="114" t="s">
        <v>48</v>
      </c>
      <c r="E2" s="115" t="s">
        <v>49</v>
      </c>
      <c r="F2" s="116"/>
      <c r="G2" s="116"/>
      <c r="H2" s="116"/>
      <c r="I2" s="116"/>
      <c r="J2" s="117"/>
      <c r="O2" s="1"/>
    </row>
    <row r="3" spans="1:15" ht="27" customHeight="1" x14ac:dyDescent="0.2">
      <c r="A3" s="2"/>
      <c r="B3" s="118" t="s">
        <v>46</v>
      </c>
      <c r="C3" s="113"/>
      <c r="D3" s="119" t="s">
        <v>45</v>
      </c>
      <c r="E3" s="120" t="s">
        <v>44</v>
      </c>
      <c r="F3" s="121"/>
      <c r="G3" s="121"/>
      <c r="H3" s="121"/>
      <c r="I3" s="121"/>
      <c r="J3" s="122"/>
    </row>
    <row r="4" spans="1:15" ht="23.25" customHeight="1" x14ac:dyDescent="0.2">
      <c r="A4" s="111">
        <v>1298</v>
      </c>
      <c r="B4" s="123" t="s">
        <v>47</v>
      </c>
      <c r="C4" s="124"/>
      <c r="D4" s="125" t="s">
        <v>43</v>
      </c>
      <c r="E4" s="126" t="s">
        <v>44</v>
      </c>
      <c r="F4" s="127"/>
      <c r="G4" s="127"/>
      <c r="H4" s="127"/>
      <c r="I4" s="127"/>
      <c r="J4" s="128"/>
    </row>
    <row r="5" spans="1:15" ht="24" customHeight="1" x14ac:dyDescent="0.2">
      <c r="A5" s="2"/>
      <c r="B5" s="31" t="s">
        <v>42</v>
      </c>
      <c r="D5" s="92"/>
      <c r="E5" s="93"/>
      <c r="F5" s="93"/>
      <c r="G5" s="93"/>
      <c r="H5" s="18" t="s">
        <v>40</v>
      </c>
      <c r="I5" s="22"/>
      <c r="J5" s="8"/>
    </row>
    <row r="6" spans="1:15" ht="15.75" customHeight="1" x14ac:dyDescent="0.2">
      <c r="A6" s="2"/>
      <c r="B6" s="28"/>
      <c r="C6" s="55"/>
      <c r="D6" s="86"/>
      <c r="E6" s="94"/>
      <c r="F6" s="94"/>
      <c r="G6" s="94"/>
      <c r="H6" s="18" t="s">
        <v>34</v>
      </c>
      <c r="I6" s="22"/>
      <c r="J6" s="8"/>
    </row>
    <row r="7" spans="1:15" ht="15.75" customHeight="1" x14ac:dyDescent="0.2">
      <c r="A7" s="2"/>
      <c r="B7" s="29"/>
      <c r="C7" s="56"/>
      <c r="D7" s="53"/>
      <c r="E7" s="95"/>
      <c r="F7" s="96"/>
      <c r="G7" s="96"/>
      <c r="H7" s="24"/>
      <c r="I7" s="23"/>
      <c r="J7" s="34"/>
    </row>
    <row r="8" spans="1:15" ht="24" hidden="1" customHeight="1" x14ac:dyDescent="0.2">
      <c r="A8" s="2"/>
      <c r="B8" s="31" t="s">
        <v>20</v>
      </c>
      <c r="D8" s="51"/>
      <c r="H8" s="18" t="s">
        <v>40</v>
      </c>
      <c r="I8" s="22"/>
      <c r="J8" s="8"/>
    </row>
    <row r="9" spans="1:15" ht="15.75" hidden="1" customHeight="1" x14ac:dyDescent="0.2">
      <c r="A9" s="2"/>
      <c r="B9" s="2"/>
      <c r="D9" s="51"/>
      <c r="H9" s="18" t="s">
        <v>34</v>
      </c>
      <c r="I9" s="22"/>
      <c r="J9" s="8"/>
    </row>
    <row r="10" spans="1:15" ht="15.75" hidden="1" customHeight="1" x14ac:dyDescent="0.2">
      <c r="A10" s="2"/>
      <c r="B10" s="35"/>
      <c r="C10" s="56"/>
      <c r="D10" s="53"/>
      <c r="E10" s="57"/>
      <c r="F10" s="24"/>
      <c r="G10" s="14"/>
      <c r="H10" s="14"/>
      <c r="I10" s="36"/>
      <c r="J10" s="34"/>
    </row>
    <row r="11" spans="1:15" ht="24" customHeight="1" x14ac:dyDescent="0.2">
      <c r="A11" s="2"/>
      <c r="B11" s="31" t="s">
        <v>19</v>
      </c>
      <c r="D11" s="129"/>
      <c r="E11" s="129"/>
      <c r="F11" s="129"/>
      <c r="G11" s="129"/>
      <c r="H11" s="18" t="s">
        <v>40</v>
      </c>
      <c r="I11" s="134"/>
      <c r="J11" s="8"/>
    </row>
    <row r="12" spans="1:15" ht="15.75" customHeight="1" x14ac:dyDescent="0.2">
      <c r="A12" s="2"/>
      <c r="B12" s="28"/>
      <c r="C12" s="55"/>
      <c r="D12" s="130"/>
      <c r="E12" s="130"/>
      <c r="F12" s="130"/>
      <c r="G12" s="130"/>
      <c r="H12" s="18" t="s">
        <v>34</v>
      </c>
      <c r="I12" s="134"/>
      <c r="J12" s="8"/>
    </row>
    <row r="13" spans="1:15" ht="15.75" customHeight="1" x14ac:dyDescent="0.2">
      <c r="A13" s="2"/>
      <c r="B13" s="29"/>
      <c r="C13" s="56"/>
      <c r="D13" s="133"/>
      <c r="E13" s="131"/>
      <c r="F13" s="132"/>
      <c r="G13" s="132"/>
      <c r="H13" s="19"/>
      <c r="I13" s="23"/>
      <c r="J13" s="34"/>
    </row>
    <row r="14" spans="1:15" ht="24" customHeight="1" x14ac:dyDescent="0.2">
      <c r="A14" s="2"/>
      <c r="B14" s="43" t="s">
        <v>21</v>
      </c>
      <c r="C14" s="58"/>
      <c r="D14" s="59"/>
      <c r="E14" s="60"/>
      <c r="F14" s="44"/>
      <c r="G14" s="44"/>
      <c r="H14" s="45"/>
      <c r="I14" s="44"/>
      <c r="J14" s="46"/>
    </row>
    <row r="15" spans="1:15" ht="32.25" customHeight="1" x14ac:dyDescent="0.2">
      <c r="A15" s="2"/>
      <c r="B15" s="35" t="s">
        <v>32</v>
      </c>
      <c r="C15" s="61"/>
      <c r="D15" s="54"/>
      <c r="E15" s="87"/>
      <c r="F15" s="87"/>
      <c r="G15" s="88"/>
      <c r="H15" s="88"/>
      <c r="I15" s="88" t="s">
        <v>29</v>
      </c>
      <c r="J15" s="89"/>
    </row>
    <row r="16" spans="1:15" ht="23.25" customHeight="1" x14ac:dyDescent="0.2">
      <c r="A16" s="196" t="s">
        <v>24</v>
      </c>
      <c r="B16" s="38" t="s">
        <v>24</v>
      </c>
      <c r="C16" s="62"/>
      <c r="D16" s="63"/>
      <c r="E16" s="83"/>
      <c r="F16" s="84"/>
      <c r="G16" s="83"/>
      <c r="H16" s="84"/>
      <c r="I16" s="83">
        <f>SUMIF(F50:F70,A16,I50:I70)+SUMIF(F50:F70,"PSU",I50:I70)</f>
        <v>0</v>
      </c>
      <c r="J16" s="85"/>
    </row>
    <row r="17" spans="1:10" ht="23.25" customHeight="1" x14ac:dyDescent="0.2">
      <c r="A17" s="196" t="s">
        <v>25</v>
      </c>
      <c r="B17" s="38" t="s">
        <v>25</v>
      </c>
      <c r="C17" s="62"/>
      <c r="D17" s="63"/>
      <c r="E17" s="83"/>
      <c r="F17" s="84"/>
      <c r="G17" s="83"/>
      <c r="H17" s="84"/>
      <c r="I17" s="83">
        <f>SUMIF(F50:F70,A17,I50:I70)</f>
        <v>0</v>
      </c>
      <c r="J17" s="85"/>
    </row>
    <row r="18" spans="1:10" ht="23.25" customHeight="1" x14ac:dyDescent="0.2">
      <c r="A18" s="196" t="s">
        <v>26</v>
      </c>
      <c r="B18" s="38" t="s">
        <v>26</v>
      </c>
      <c r="C18" s="62"/>
      <c r="D18" s="63"/>
      <c r="E18" s="83"/>
      <c r="F18" s="84"/>
      <c r="G18" s="83"/>
      <c r="H18" s="84"/>
      <c r="I18" s="83">
        <f>SUMIF(F50:F70,A18,I50:I70)</f>
        <v>0</v>
      </c>
      <c r="J18" s="85"/>
    </row>
    <row r="19" spans="1:10" ht="23.25" customHeight="1" x14ac:dyDescent="0.2">
      <c r="A19" s="196" t="s">
        <v>98</v>
      </c>
      <c r="B19" s="38" t="s">
        <v>27</v>
      </c>
      <c r="C19" s="62"/>
      <c r="D19" s="63"/>
      <c r="E19" s="83"/>
      <c r="F19" s="84"/>
      <c r="G19" s="83"/>
      <c r="H19" s="84"/>
      <c r="I19" s="83">
        <f>SUMIF(F50:F70,A19,I50:I70)</f>
        <v>0</v>
      </c>
      <c r="J19" s="85"/>
    </row>
    <row r="20" spans="1:10" ht="23.25" customHeight="1" x14ac:dyDescent="0.2">
      <c r="A20" s="196" t="s">
        <v>99</v>
      </c>
      <c r="B20" s="38" t="s">
        <v>28</v>
      </c>
      <c r="C20" s="62"/>
      <c r="D20" s="63"/>
      <c r="E20" s="83"/>
      <c r="F20" s="84"/>
      <c r="G20" s="83"/>
      <c r="H20" s="84"/>
      <c r="I20" s="83">
        <f>SUMIF(F50:F70,A20,I50:I70)</f>
        <v>0</v>
      </c>
      <c r="J20" s="85"/>
    </row>
    <row r="21" spans="1:10" ht="23.25" customHeight="1" x14ac:dyDescent="0.2">
      <c r="A21" s="2"/>
      <c r="B21" s="48" t="s">
        <v>29</v>
      </c>
      <c r="C21" s="64"/>
      <c r="D21" s="65"/>
      <c r="E21" s="90"/>
      <c r="F21" s="91"/>
      <c r="G21" s="90"/>
      <c r="H21" s="91"/>
      <c r="I21" s="90">
        <f>SUM(I16:J20)</f>
        <v>0</v>
      </c>
      <c r="J21" s="102"/>
    </row>
    <row r="22" spans="1:10" ht="33" customHeight="1" x14ac:dyDescent="0.2">
      <c r="A22" s="2"/>
      <c r="B22" s="42" t="s">
        <v>33</v>
      </c>
      <c r="C22" s="62"/>
      <c r="D22" s="63"/>
      <c r="E22" s="66"/>
      <c r="F22" s="39"/>
      <c r="G22" s="33"/>
      <c r="H22" s="33"/>
      <c r="I22" s="33"/>
      <c r="J22" s="40"/>
    </row>
    <row r="23" spans="1:10" ht="23.25" customHeight="1" x14ac:dyDescent="0.2">
      <c r="A23" s="2">
        <f>ZakladDPHSni*SazbaDPH1/100</f>
        <v>0</v>
      </c>
      <c r="B23" s="38" t="s">
        <v>12</v>
      </c>
      <c r="C23" s="62"/>
      <c r="D23" s="63"/>
      <c r="E23" s="67">
        <v>15</v>
      </c>
      <c r="F23" s="39" t="s">
        <v>0</v>
      </c>
      <c r="G23" s="100">
        <f>ZakladDPHSniVypocet</f>
        <v>0</v>
      </c>
      <c r="H23" s="101"/>
      <c r="I23" s="101"/>
      <c r="J23" s="40" t="str">
        <f t="shared" ref="J23:J28" si="0">Mena</f>
        <v>CZK</v>
      </c>
    </row>
    <row r="24" spans="1:10" ht="23.25" customHeight="1" x14ac:dyDescent="0.2">
      <c r="A24" s="2">
        <f>(A23-INT(A23))*100</f>
        <v>0</v>
      </c>
      <c r="B24" s="38" t="s">
        <v>13</v>
      </c>
      <c r="C24" s="62"/>
      <c r="D24" s="63"/>
      <c r="E24" s="67">
        <f>SazbaDPH1</f>
        <v>15</v>
      </c>
      <c r="F24" s="39" t="s">
        <v>0</v>
      </c>
      <c r="G24" s="98">
        <f>A23</f>
        <v>0</v>
      </c>
      <c r="H24" s="99"/>
      <c r="I24" s="99"/>
      <c r="J24" s="40" t="str">
        <f t="shared" si="0"/>
        <v>CZK</v>
      </c>
    </row>
    <row r="25" spans="1:10" ht="23.25" customHeight="1" x14ac:dyDescent="0.2">
      <c r="A25" s="2">
        <f>ZakladDPHZakl*SazbaDPH2/100</f>
        <v>0</v>
      </c>
      <c r="B25" s="38" t="s">
        <v>14</v>
      </c>
      <c r="C25" s="62"/>
      <c r="D25" s="63"/>
      <c r="E25" s="67">
        <v>21</v>
      </c>
      <c r="F25" s="39" t="s">
        <v>0</v>
      </c>
      <c r="G25" s="100">
        <f>ZakladDPHZaklVypocet</f>
        <v>0</v>
      </c>
      <c r="H25" s="101"/>
      <c r="I25" s="101"/>
      <c r="J25" s="40" t="str">
        <f t="shared" si="0"/>
        <v>CZK</v>
      </c>
    </row>
    <row r="26" spans="1:10" ht="23.25" customHeight="1" x14ac:dyDescent="0.2">
      <c r="A26" s="2">
        <f>(A25-INT(A25))*100</f>
        <v>0</v>
      </c>
      <c r="B26" s="32" t="s">
        <v>15</v>
      </c>
      <c r="C26" s="68"/>
      <c r="D26" s="54"/>
      <c r="E26" s="69">
        <f>SazbaDPH2</f>
        <v>21</v>
      </c>
      <c r="F26" s="30" t="s">
        <v>0</v>
      </c>
      <c r="G26" s="80">
        <f>A25</f>
        <v>0</v>
      </c>
      <c r="H26" s="81"/>
      <c r="I26" s="81"/>
      <c r="J26" s="37" t="str">
        <f t="shared" si="0"/>
        <v>CZK</v>
      </c>
    </row>
    <row r="27" spans="1:10" ht="23.25" customHeight="1" thickBot="1" x14ac:dyDescent="0.25">
      <c r="A27" s="2">
        <f>ZakladDPHSni+DPHSni+ZakladDPHZakl+DPHZakl</f>
        <v>0</v>
      </c>
      <c r="B27" s="31" t="s">
        <v>4</v>
      </c>
      <c r="C27" s="70"/>
      <c r="D27" s="71"/>
      <c r="E27" s="70"/>
      <c r="F27" s="16"/>
      <c r="G27" s="82">
        <f>CenaCelkem-(ZakladDPHSni+DPHSni+ZakladDPHZakl+DPHZakl)</f>
        <v>0</v>
      </c>
      <c r="H27" s="82"/>
      <c r="I27" s="82"/>
      <c r="J27" s="41" t="str">
        <f t="shared" si="0"/>
        <v>CZK</v>
      </c>
    </row>
    <row r="28" spans="1:10" ht="27.75" hidden="1" customHeight="1" thickBot="1" x14ac:dyDescent="0.25">
      <c r="A28" s="2"/>
      <c r="B28" s="166" t="s">
        <v>23</v>
      </c>
      <c r="C28" s="167"/>
      <c r="D28" s="167"/>
      <c r="E28" s="168"/>
      <c r="F28" s="169"/>
      <c r="G28" s="170">
        <f>ZakladDPHSniVypocet+ZakladDPHZaklVypocet</f>
        <v>0</v>
      </c>
      <c r="H28" s="170"/>
      <c r="I28" s="170"/>
      <c r="J28" s="171" t="str">
        <f t="shared" si="0"/>
        <v>CZK</v>
      </c>
    </row>
    <row r="29" spans="1:10" ht="27.75" customHeight="1" thickBot="1" x14ac:dyDescent="0.25">
      <c r="A29" s="2">
        <f>(A27-INT(A27))*100</f>
        <v>0</v>
      </c>
      <c r="B29" s="166" t="s">
        <v>35</v>
      </c>
      <c r="C29" s="172"/>
      <c r="D29" s="172"/>
      <c r="E29" s="172"/>
      <c r="F29" s="173"/>
      <c r="G29" s="174">
        <f>IF(A29&gt;50, ROUNDUP(A27, 0), ROUNDDOWN(A27, 0))</f>
        <v>0</v>
      </c>
      <c r="H29" s="174"/>
      <c r="I29" s="174"/>
      <c r="J29" s="175" t="s">
        <v>54</v>
      </c>
    </row>
    <row r="30" spans="1:10" ht="12.75" customHeight="1" x14ac:dyDescent="0.2">
      <c r="A30" s="2"/>
      <c r="B30" s="2"/>
      <c r="J30" s="9"/>
    </row>
    <row r="31" spans="1:10" ht="30" customHeight="1" x14ac:dyDescent="0.2">
      <c r="A31" s="2"/>
      <c r="B31" s="2"/>
      <c r="J31" s="9"/>
    </row>
    <row r="32" spans="1:10" ht="18.75" customHeight="1" x14ac:dyDescent="0.2">
      <c r="A32" s="2"/>
      <c r="B32" s="17"/>
      <c r="C32" s="72" t="s">
        <v>11</v>
      </c>
      <c r="D32" s="73"/>
      <c r="E32" s="73"/>
      <c r="F32" s="15" t="s">
        <v>10</v>
      </c>
      <c r="G32" s="26"/>
      <c r="H32" s="27" t="s">
        <v>50</v>
      </c>
      <c r="I32" s="26"/>
      <c r="J32" s="9"/>
    </row>
    <row r="33" spans="1:10" ht="47.25" customHeight="1" x14ac:dyDescent="0.2">
      <c r="A33" s="2"/>
      <c r="B33" s="2"/>
      <c r="J33" s="9"/>
    </row>
    <row r="34" spans="1:10" s="21" customFormat="1" ht="18.75" customHeight="1" x14ac:dyDescent="0.2">
      <c r="A34" s="20"/>
      <c r="B34" s="20"/>
      <c r="C34" s="74"/>
      <c r="D34" s="103"/>
      <c r="E34" s="104"/>
      <c r="G34" s="105"/>
      <c r="H34" s="106"/>
      <c r="I34" s="106"/>
      <c r="J34" s="25"/>
    </row>
    <row r="35" spans="1:10" ht="12.75" customHeight="1" x14ac:dyDescent="0.2">
      <c r="A35" s="2"/>
      <c r="B35" s="2"/>
      <c r="D35" s="97" t="s">
        <v>2</v>
      </c>
      <c r="E35" s="97"/>
      <c r="H35" s="10" t="s">
        <v>3</v>
      </c>
      <c r="J35" s="9"/>
    </row>
    <row r="36" spans="1:10" ht="13.5" customHeight="1" thickBot="1" x14ac:dyDescent="0.25">
      <c r="A36" s="11"/>
      <c r="B36" s="11"/>
      <c r="C36" s="75"/>
      <c r="D36" s="75"/>
      <c r="E36" s="75"/>
      <c r="F36" s="12"/>
      <c r="G36" s="12"/>
      <c r="H36" s="12"/>
      <c r="I36" s="12"/>
      <c r="J36" s="13"/>
    </row>
    <row r="37" spans="1:10" ht="27" hidden="1" customHeight="1" x14ac:dyDescent="0.2">
      <c r="B37" s="138" t="s">
        <v>16</v>
      </c>
      <c r="C37" s="139"/>
      <c r="D37" s="139"/>
      <c r="E37" s="139"/>
      <c r="F37" s="140"/>
      <c r="G37" s="140"/>
      <c r="H37" s="140"/>
      <c r="I37" s="140"/>
      <c r="J37" s="141"/>
    </row>
    <row r="38" spans="1:10" ht="25.5" hidden="1" customHeight="1" x14ac:dyDescent="0.2">
      <c r="A38" s="137" t="s">
        <v>37</v>
      </c>
      <c r="B38" s="142" t="s">
        <v>17</v>
      </c>
      <c r="C38" s="143" t="s">
        <v>5</v>
      </c>
      <c r="D38" s="143"/>
      <c r="E38" s="143"/>
      <c r="F38" s="144" t="str">
        <f>B23</f>
        <v>Základ pro sníženou DPH</v>
      </c>
      <c r="G38" s="144" t="str">
        <f>B25</f>
        <v>Základ pro základní DPH</v>
      </c>
      <c r="H38" s="145" t="s">
        <v>18</v>
      </c>
      <c r="I38" s="145" t="s">
        <v>1</v>
      </c>
      <c r="J38" s="146" t="s">
        <v>0</v>
      </c>
    </row>
    <row r="39" spans="1:10" ht="25.5" hidden="1" customHeight="1" x14ac:dyDescent="0.2">
      <c r="A39" s="137">
        <v>1</v>
      </c>
      <c r="B39" s="147" t="s">
        <v>51</v>
      </c>
      <c r="C39" s="148"/>
      <c r="D39" s="148"/>
      <c r="E39" s="148"/>
      <c r="F39" s="149">
        <f>'01 2009_4,kk Pol'!AE386</f>
        <v>0</v>
      </c>
      <c r="G39" s="150">
        <f>'01 2009_4,kk Pol'!AF386</f>
        <v>0</v>
      </c>
      <c r="H39" s="151">
        <f>(F39*SazbaDPH1/100)+(G39*SazbaDPH2/100)</f>
        <v>0</v>
      </c>
      <c r="I39" s="151">
        <f>F39+G39+H39</f>
        <v>0</v>
      </c>
      <c r="J39" s="152" t="str">
        <f>IF(CenaCelkemVypocet=0,"",I39/CenaCelkemVypocet*100)</f>
        <v/>
      </c>
    </row>
    <row r="40" spans="1:10" ht="25.5" hidden="1" customHeight="1" x14ac:dyDescent="0.2">
      <c r="A40" s="137">
        <v>2</v>
      </c>
      <c r="B40" s="153"/>
      <c r="C40" s="154" t="s">
        <v>52</v>
      </c>
      <c r="D40" s="154"/>
      <c r="E40" s="154"/>
      <c r="F40" s="155"/>
      <c r="G40" s="156"/>
      <c r="H40" s="156">
        <f>(F40*SazbaDPH1/100)+(G40*SazbaDPH2/100)</f>
        <v>0</v>
      </c>
      <c r="I40" s="156"/>
      <c r="J40" s="157"/>
    </row>
    <row r="41" spans="1:10" ht="25.5" hidden="1" customHeight="1" x14ac:dyDescent="0.2">
      <c r="A41" s="137">
        <v>2</v>
      </c>
      <c r="B41" s="153" t="s">
        <v>45</v>
      </c>
      <c r="C41" s="154" t="s">
        <v>44</v>
      </c>
      <c r="D41" s="154"/>
      <c r="E41" s="154"/>
      <c r="F41" s="155">
        <f>'01 2009_4,kk Pol'!AE386</f>
        <v>0</v>
      </c>
      <c r="G41" s="156">
        <f>'01 2009_4,kk Pol'!AF386</f>
        <v>0</v>
      </c>
      <c r="H41" s="156">
        <f>(F41*SazbaDPH1/100)+(G41*SazbaDPH2/100)</f>
        <v>0</v>
      </c>
      <c r="I41" s="156">
        <f>F41+G41+H41</f>
        <v>0</v>
      </c>
      <c r="J41" s="157" t="str">
        <f>IF(CenaCelkemVypocet=0,"",I41/CenaCelkemVypocet*100)</f>
        <v/>
      </c>
    </row>
    <row r="42" spans="1:10" ht="25.5" hidden="1" customHeight="1" x14ac:dyDescent="0.2">
      <c r="A42" s="137">
        <v>3</v>
      </c>
      <c r="B42" s="158" t="s">
        <v>43</v>
      </c>
      <c r="C42" s="148" t="s">
        <v>44</v>
      </c>
      <c r="D42" s="148"/>
      <c r="E42" s="148"/>
      <c r="F42" s="159">
        <f>'01 2009_4,kk Pol'!AE386</f>
        <v>0</v>
      </c>
      <c r="G42" s="151">
        <f>'01 2009_4,kk Pol'!AF386</f>
        <v>0</v>
      </c>
      <c r="H42" s="151">
        <f>(F42*SazbaDPH1/100)+(G42*SazbaDPH2/100)</f>
        <v>0</v>
      </c>
      <c r="I42" s="151">
        <f>F42+G42+H42</f>
        <v>0</v>
      </c>
      <c r="J42" s="152" t="str">
        <f>IF(CenaCelkemVypocet=0,"",I42/CenaCelkemVypocet*100)</f>
        <v/>
      </c>
    </row>
    <row r="43" spans="1:10" ht="25.5" hidden="1" customHeight="1" x14ac:dyDescent="0.2">
      <c r="A43" s="137"/>
      <c r="B43" s="160" t="s">
        <v>53</v>
      </c>
      <c r="C43" s="161"/>
      <c r="D43" s="161"/>
      <c r="E43" s="162"/>
      <c r="F43" s="163">
        <f>SUMIF(A39:A42,"=1",F39:F42)</f>
        <v>0</v>
      </c>
      <c r="G43" s="164">
        <f>SUMIF(A39:A42,"=1",G39:G42)</f>
        <v>0</v>
      </c>
      <c r="H43" s="164">
        <f>SUMIF(A39:A42,"=1",H39:H42)</f>
        <v>0</v>
      </c>
      <c r="I43" s="164">
        <f>SUMIF(A39:A42,"=1",I39:I42)</f>
        <v>0</v>
      </c>
      <c r="J43" s="165">
        <f>SUMIF(A39:A42,"=1",J39:J42)</f>
        <v>0</v>
      </c>
    </row>
    <row r="47" spans="1:10" ht="15.75" x14ac:dyDescent="0.25">
      <c r="B47" s="176" t="s">
        <v>55</v>
      </c>
    </row>
    <row r="49" spans="1:10" ht="25.5" customHeight="1" x14ac:dyDescent="0.2">
      <c r="A49" s="178"/>
      <c r="B49" s="181" t="s">
        <v>17</v>
      </c>
      <c r="C49" s="181" t="s">
        <v>5</v>
      </c>
      <c r="D49" s="182"/>
      <c r="E49" s="182"/>
      <c r="F49" s="183" t="s">
        <v>56</v>
      </c>
      <c r="G49" s="183"/>
      <c r="H49" s="183"/>
      <c r="I49" s="183" t="s">
        <v>29</v>
      </c>
      <c r="J49" s="183" t="s">
        <v>0</v>
      </c>
    </row>
    <row r="50" spans="1:10" ht="36.75" customHeight="1" x14ac:dyDescent="0.2">
      <c r="A50" s="179"/>
      <c r="B50" s="184" t="s">
        <v>57</v>
      </c>
      <c r="C50" s="185" t="s">
        <v>58</v>
      </c>
      <c r="D50" s="186"/>
      <c r="E50" s="186"/>
      <c r="F50" s="192" t="s">
        <v>24</v>
      </c>
      <c r="G50" s="193"/>
      <c r="H50" s="193"/>
      <c r="I50" s="193">
        <f>'01 2009_4,kk Pol'!G8</f>
        <v>0</v>
      </c>
      <c r="J50" s="190" t="str">
        <f>IF(I71=0,"",I50/I71*100)</f>
        <v/>
      </c>
    </row>
    <row r="51" spans="1:10" ht="36.75" customHeight="1" x14ac:dyDescent="0.2">
      <c r="A51" s="179"/>
      <c r="B51" s="184" t="s">
        <v>59</v>
      </c>
      <c r="C51" s="185" t="s">
        <v>60</v>
      </c>
      <c r="D51" s="186"/>
      <c r="E51" s="186"/>
      <c r="F51" s="192" t="s">
        <v>24</v>
      </c>
      <c r="G51" s="193"/>
      <c r="H51" s="193"/>
      <c r="I51" s="193">
        <f>'01 2009_4,kk Pol'!G71</f>
        <v>0</v>
      </c>
      <c r="J51" s="190" t="str">
        <f>IF(I71=0,"",I51/I71*100)</f>
        <v/>
      </c>
    </row>
    <row r="52" spans="1:10" ht="36.75" customHeight="1" x14ac:dyDescent="0.2">
      <c r="A52" s="179"/>
      <c r="B52" s="184" t="s">
        <v>61</v>
      </c>
      <c r="C52" s="185" t="s">
        <v>62</v>
      </c>
      <c r="D52" s="186"/>
      <c r="E52" s="186"/>
      <c r="F52" s="192" t="s">
        <v>24</v>
      </c>
      <c r="G52" s="193"/>
      <c r="H52" s="193"/>
      <c r="I52" s="193">
        <f>'01 2009_4,kk Pol'!G92</f>
        <v>0</v>
      </c>
      <c r="J52" s="190" t="str">
        <f>IF(I71=0,"",I52/I71*100)</f>
        <v/>
      </c>
    </row>
    <row r="53" spans="1:10" ht="36.75" customHeight="1" x14ac:dyDescent="0.2">
      <c r="A53" s="179"/>
      <c r="B53" s="184" t="s">
        <v>63</v>
      </c>
      <c r="C53" s="185" t="s">
        <v>64</v>
      </c>
      <c r="D53" s="186"/>
      <c r="E53" s="186"/>
      <c r="F53" s="192" t="s">
        <v>24</v>
      </c>
      <c r="G53" s="193"/>
      <c r="H53" s="193"/>
      <c r="I53" s="193">
        <f>'01 2009_4,kk Pol'!G111</f>
        <v>0</v>
      </c>
      <c r="J53" s="190" t="str">
        <f>IF(I71=0,"",I53/I71*100)</f>
        <v/>
      </c>
    </row>
    <row r="54" spans="1:10" ht="36.75" customHeight="1" x14ac:dyDescent="0.2">
      <c r="A54" s="179"/>
      <c r="B54" s="184" t="s">
        <v>65</v>
      </c>
      <c r="C54" s="185" t="s">
        <v>66</v>
      </c>
      <c r="D54" s="186"/>
      <c r="E54" s="186"/>
      <c r="F54" s="192" t="s">
        <v>24</v>
      </c>
      <c r="G54" s="193"/>
      <c r="H54" s="193"/>
      <c r="I54" s="193">
        <f>'01 2009_4,kk Pol'!G119</f>
        <v>0</v>
      </c>
      <c r="J54" s="190" t="str">
        <f>IF(I71=0,"",I54/I71*100)</f>
        <v/>
      </c>
    </row>
    <row r="55" spans="1:10" ht="36.75" customHeight="1" x14ac:dyDescent="0.2">
      <c r="A55" s="179"/>
      <c r="B55" s="184" t="s">
        <v>67</v>
      </c>
      <c r="C55" s="185" t="s">
        <v>68</v>
      </c>
      <c r="D55" s="186"/>
      <c r="E55" s="186"/>
      <c r="F55" s="192" t="s">
        <v>24</v>
      </c>
      <c r="G55" s="193"/>
      <c r="H55" s="193"/>
      <c r="I55" s="193">
        <f>'01 2009_4,kk Pol'!G173</f>
        <v>0</v>
      </c>
      <c r="J55" s="190" t="str">
        <f>IF(I71=0,"",I55/I71*100)</f>
        <v/>
      </c>
    </row>
    <row r="56" spans="1:10" ht="36.75" customHeight="1" x14ac:dyDescent="0.2">
      <c r="A56" s="179"/>
      <c r="B56" s="184" t="s">
        <v>69</v>
      </c>
      <c r="C56" s="185" t="s">
        <v>70</v>
      </c>
      <c r="D56" s="186"/>
      <c r="E56" s="186"/>
      <c r="F56" s="192" t="s">
        <v>24</v>
      </c>
      <c r="G56" s="193"/>
      <c r="H56" s="193"/>
      <c r="I56" s="193">
        <f>'01 2009_4,kk Pol'!G195</f>
        <v>0</v>
      </c>
      <c r="J56" s="190" t="str">
        <f>IF(I71=0,"",I56/I71*100)</f>
        <v/>
      </c>
    </row>
    <row r="57" spans="1:10" ht="36.75" customHeight="1" x14ac:dyDescent="0.2">
      <c r="A57" s="179"/>
      <c r="B57" s="184" t="s">
        <v>71</v>
      </c>
      <c r="C57" s="185" t="s">
        <v>72</v>
      </c>
      <c r="D57" s="186"/>
      <c r="E57" s="186"/>
      <c r="F57" s="192" t="s">
        <v>24</v>
      </c>
      <c r="G57" s="193"/>
      <c r="H57" s="193"/>
      <c r="I57" s="193">
        <f>'01 2009_4,kk Pol'!G213</f>
        <v>0</v>
      </c>
      <c r="J57" s="190" t="str">
        <f>IF(I71=0,"",I57/I71*100)</f>
        <v/>
      </c>
    </row>
    <row r="58" spans="1:10" ht="36.75" customHeight="1" x14ac:dyDescent="0.2">
      <c r="A58" s="179"/>
      <c r="B58" s="184" t="s">
        <v>73</v>
      </c>
      <c r="C58" s="185" t="s">
        <v>74</v>
      </c>
      <c r="D58" s="186"/>
      <c r="E58" s="186"/>
      <c r="F58" s="192" t="s">
        <v>24</v>
      </c>
      <c r="G58" s="193"/>
      <c r="H58" s="193"/>
      <c r="I58" s="193">
        <f>'01 2009_4,kk Pol'!G235</f>
        <v>0</v>
      </c>
      <c r="J58" s="190" t="str">
        <f>IF(I71=0,"",I58/I71*100)</f>
        <v/>
      </c>
    </row>
    <row r="59" spans="1:10" ht="36.75" customHeight="1" x14ac:dyDescent="0.2">
      <c r="A59" s="179"/>
      <c r="B59" s="184" t="s">
        <v>75</v>
      </c>
      <c r="C59" s="185" t="s">
        <v>76</v>
      </c>
      <c r="D59" s="186"/>
      <c r="E59" s="186"/>
      <c r="F59" s="192" t="s">
        <v>24</v>
      </c>
      <c r="G59" s="193"/>
      <c r="H59" s="193"/>
      <c r="I59" s="193">
        <f>'01 2009_4,kk Pol'!G241</f>
        <v>0</v>
      </c>
      <c r="J59" s="190" t="str">
        <f>IF(I71=0,"",I59/I71*100)</f>
        <v/>
      </c>
    </row>
    <row r="60" spans="1:10" ht="36.75" customHeight="1" x14ac:dyDescent="0.2">
      <c r="A60" s="179"/>
      <c r="B60" s="184" t="s">
        <v>77</v>
      </c>
      <c r="C60" s="185" t="s">
        <v>78</v>
      </c>
      <c r="D60" s="186"/>
      <c r="E60" s="186"/>
      <c r="F60" s="192" t="s">
        <v>24</v>
      </c>
      <c r="G60" s="193"/>
      <c r="H60" s="193"/>
      <c r="I60" s="193">
        <f>'01 2009_4,kk Pol'!G255</f>
        <v>0</v>
      </c>
      <c r="J60" s="190" t="str">
        <f>IF(I71=0,"",I60/I71*100)</f>
        <v/>
      </c>
    </row>
    <row r="61" spans="1:10" ht="36.75" customHeight="1" x14ac:dyDescent="0.2">
      <c r="A61" s="179"/>
      <c r="B61" s="184" t="s">
        <v>79</v>
      </c>
      <c r="C61" s="185" t="s">
        <v>80</v>
      </c>
      <c r="D61" s="186"/>
      <c r="E61" s="186"/>
      <c r="F61" s="192" t="s">
        <v>24</v>
      </c>
      <c r="G61" s="193"/>
      <c r="H61" s="193"/>
      <c r="I61" s="193">
        <f>'01 2009_4,kk Pol'!G260</f>
        <v>0</v>
      </c>
      <c r="J61" s="190" t="str">
        <f>IF(I71=0,"",I61/I71*100)</f>
        <v/>
      </c>
    </row>
    <row r="62" spans="1:10" ht="36.75" customHeight="1" x14ac:dyDescent="0.2">
      <c r="A62" s="179"/>
      <c r="B62" s="184" t="s">
        <v>81</v>
      </c>
      <c r="C62" s="185" t="s">
        <v>82</v>
      </c>
      <c r="D62" s="186"/>
      <c r="E62" s="186"/>
      <c r="F62" s="192" t="s">
        <v>25</v>
      </c>
      <c r="G62" s="193"/>
      <c r="H62" s="193"/>
      <c r="I62" s="193">
        <f>'01 2009_4,kk Pol'!G264</f>
        <v>0</v>
      </c>
      <c r="J62" s="190" t="str">
        <f>IF(I71=0,"",I62/I71*100)</f>
        <v/>
      </c>
    </row>
    <row r="63" spans="1:10" ht="36.75" customHeight="1" x14ac:dyDescent="0.2">
      <c r="A63" s="179"/>
      <c r="B63" s="184" t="s">
        <v>83</v>
      </c>
      <c r="C63" s="185" t="s">
        <v>84</v>
      </c>
      <c r="D63" s="186"/>
      <c r="E63" s="186"/>
      <c r="F63" s="192" t="s">
        <v>25</v>
      </c>
      <c r="G63" s="193"/>
      <c r="H63" s="193"/>
      <c r="I63" s="193">
        <f>'01 2009_4,kk Pol'!G274</f>
        <v>0</v>
      </c>
      <c r="J63" s="190" t="str">
        <f>IF(I71=0,"",I63/I71*100)</f>
        <v/>
      </c>
    </row>
    <row r="64" spans="1:10" ht="36.75" customHeight="1" x14ac:dyDescent="0.2">
      <c r="A64" s="179"/>
      <c r="B64" s="184" t="s">
        <v>85</v>
      </c>
      <c r="C64" s="185" t="s">
        <v>86</v>
      </c>
      <c r="D64" s="186"/>
      <c r="E64" s="186"/>
      <c r="F64" s="192" t="s">
        <v>25</v>
      </c>
      <c r="G64" s="193"/>
      <c r="H64" s="193"/>
      <c r="I64" s="193">
        <f>'01 2009_4,kk Pol'!G281</f>
        <v>0</v>
      </c>
      <c r="J64" s="190" t="str">
        <f>IF(I71=0,"",I64/I71*100)</f>
        <v/>
      </c>
    </row>
    <row r="65" spans="1:10" ht="36.75" customHeight="1" x14ac:dyDescent="0.2">
      <c r="A65" s="179"/>
      <c r="B65" s="184" t="s">
        <v>87</v>
      </c>
      <c r="C65" s="185" t="s">
        <v>88</v>
      </c>
      <c r="D65" s="186"/>
      <c r="E65" s="186"/>
      <c r="F65" s="192" t="s">
        <v>25</v>
      </c>
      <c r="G65" s="193"/>
      <c r="H65" s="193"/>
      <c r="I65" s="193">
        <f>'01 2009_4,kk Pol'!G304</f>
        <v>0</v>
      </c>
      <c r="J65" s="190" t="str">
        <f>IF(I71=0,"",I65/I71*100)</f>
        <v/>
      </c>
    </row>
    <row r="66" spans="1:10" ht="36.75" customHeight="1" x14ac:dyDescent="0.2">
      <c r="A66" s="179"/>
      <c r="B66" s="184" t="s">
        <v>89</v>
      </c>
      <c r="C66" s="185" t="s">
        <v>90</v>
      </c>
      <c r="D66" s="186"/>
      <c r="E66" s="186"/>
      <c r="F66" s="192" t="s">
        <v>25</v>
      </c>
      <c r="G66" s="193"/>
      <c r="H66" s="193"/>
      <c r="I66" s="193">
        <f>'01 2009_4,kk Pol'!G332</f>
        <v>0</v>
      </c>
      <c r="J66" s="190" t="str">
        <f>IF(I71=0,"",I66/I71*100)</f>
        <v/>
      </c>
    </row>
    <row r="67" spans="1:10" ht="36.75" customHeight="1" x14ac:dyDescent="0.2">
      <c r="A67" s="179"/>
      <c r="B67" s="184" t="s">
        <v>91</v>
      </c>
      <c r="C67" s="185" t="s">
        <v>92</v>
      </c>
      <c r="D67" s="186"/>
      <c r="E67" s="186"/>
      <c r="F67" s="192" t="s">
        <v>25</v>
      </c>
      <c r="G67" s="193"/>
      <c r="H67" s="193"/>
      <c r="I67" s="193">
        <f>'01 2009_4,kk Pol'!G339</f>
        <v>0</v>
      </c>
      <c r="J67" s="190" t="str">
        <f>IF(I71=0,"",I67/I71*100)</f>
        <v/>
      </c>
    </row>
    <row r="68" spans="1:10" ht="36.75" customHeight="1" x14ac:dyDescent="0.2">
      <c r="A68" s="179"/>
      <c r="B68" s="184" t="s">
        <v>93</v>
      </c>
      <c r="C68" s="185" t="s">
        <v>94</v>
      </c>
      <c r="D68" s="186"/>
      <c r="E68" s="186"/>
      <c r="F68" s="192" t="s">
        <v>25</v>
      </c>
      <c r="G68" s="193"/>
      <c r="H68" s="193"/>
      <c r="I68" s="193">
        <f>'01 2009_4,kk Pol'!G349</f>
        <v>0</v>
      </c>
      <c r="J68" s="190" t="str">
        <f>IF(I71=0,"",I68/I71*100)</f>
        <v/>
      </c>
    </row>
    <row r="69" spans="1:10" ht="36.75" customHeight="1" x14ac:dyDescent="0.2">
      <c r="A69" s="179"/>
      <c r="B69" s="184" t="s">
        <v>95</v>
      </c>
      <c r="C69" s="185" t="s">
        <v>96</v>
      </c>
      <c r="D69" s="186"/>
      <c r="E69" s="186"/>
      <c r="F69" s="192" t="s">
        <v>97</v>
      </c>
      <c r="G69" s="193"/>
      <c r="H69" s="193"/>
      <c r="I69" s="193">
        <f>'01 2009_4,kk Pol'!G358</f>
        <v>0</v>
      </c>
      <c r="J69" s="190" t="str">
        <f>IF(I71=0,"",I69/I71*100)</f>
        <v/>
      </c>
    </row>
    <row r="70" spans="1:10" ht="36.75" customHeight="1" x14ac:dyDescent="0.2">
      <c r="A70" s="179"/>
      <c r="B70" s="184" t="s">
        <v>98</v>
      </c>
      <c r="C70" s="185" t="s">
        <v>27</v>
      </c>
      <c r="D70" s="186"/>
      <c r="E70" s="186"/>
      <c r="F70" s="192" t="s">
        <v>98</v>
      </c>
      <c r="G70" s="193"/>
      <c r="H70" s="193"/>
      <c r="I70" s="193">
        <f>'01 2009_4,kk Pol'!G380</f>
        <v>0</v>
      </c>
      <c r="J70" s="190" t="str">
        <f>IF(I71=0,"",I70/I71*100)</f>
        <v/>
      </c>
    </row>
    <row r="71" spans="1:10" ht="25.5" customHeight="1" x14ac:dyDescent="0.2">
      <c r="A71" s="180"/>
      <c r="B71" s="187" t="s">
        <v>1</v>
      </c>
      <c r="C71" s="188"/>
      <c r="D71" s="189"/>
      <c r="E71" s="189"/>
      <c r="F71" s="194"/>
      <c r="G71" s="195"/>
      <c r="H71" s="195"/>
      <c r="I71" s="195">
        <f>SUM(I50:I70)</f>
        <v>0</v>
      </c>
      <c r="J71" s="191">
        <f>SUM(J50:J70)</f>
        <v>0</v>
      </c>
    </row>
    <row r="72" spans="1:10" x14ac:dyDescent="0.2">
      <c r="F72" s="135"/>
      <c r="G72" s="135"/>
      <c r="H72" s="135"/>
      <c r="I72" s="135"/>
      <c r="J72" s="136"/>
    </row>
    <row r="73" spans="1:10" x14ac:dyDescent="0.2">
      <c r="F73" s="135"/>
      <c r="G73" s="135"/>
      <c r="H73" s="135"/>
      <c r="I73" s="135"/>
      <c r="J73" s="136"/>
    </row>
    <row r="74" spans="1:10" x14ac:dyDescent="0.2">
      <c r="F74" s="135"/>
      <c r="G74" s="135"/>
      <c r="H74" s="135"/>
      <c r="I74" s="135"/>
      <c r="J74" s="136"/>
    </row>
  </sheetData>
  <sheetProtection algorithmName="SHA-512" hashValue="FenDG/HpzLYln7+4eIKyi1l0gVmCtVFABOehuaufqHiDK3IXFVRJIl2lsbSnLmJbPSJVXK6qqRBKuAFJENGqvQ==" saltValue="r1Ob2A2HgC+pE691IHYwng==" spinCount="100000" sheet="1"/>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67">
    <mergeCell ref="C70:E70"/>
    <mergeCell ref="C65:E65"/>
    <mergeCell ref="C66:E66"/>
    <mergeCell ref="C67:E67"/>
    <mergeCell ref="C68:E68"/>
    <mergeCell ref="C69:E69"/>
    <mergeCell ref="C60:E60"/>
    <mergeCell ref="C61:E61"/>
    <mergeCell ref="C62:E62"/>
    <mergeCell ref="C63:E63"/>
    <mergeCell ref="C64:E64"/>
    <mergeCell ref="C55:E55"/>
    <mergeCell ref="C56:E56"/>
    <mergeCell ref="C57:E57"/>
    <mergeCell ref="C58:E58"/>
    <mergeCell ref="C59:E59"/>
    <mergeCell ref="C50:E50"/>
    <mergeCell ref="C51:E51"/>
    <mergeCell ref="C52:E52"/>
    <mergeCell ref="C53:E53"/>
    <mergeCell ref="C54:E54"/>
    <mergeCell ref="C39:E39"/>
    <mergeCell ref="C40:E40"/>
    <mergeCell ref="C41:E41"/>
    <mergeCell ref="C42:E42"/>
    <mergeCell ref="B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E17:F17"/>
    <mergeCell ref="D12:G12"/>
    <mergeCell ref="E4:J4"/>
    <mergeCell ref="G16:H16"/>
    <mergeCell ref="G17:H17"/>
    <mergeCell ref="E16:F16"/>
    <mergeCell ref="E13:G13"/>
    <mergeCell ref="D5:G5"/>
    <mergeCell ref="D6:G6"/>
    <mergeCell ref="E7:G7"/>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1" manualBreakCount="1">
    <brk id="36" max="16383"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defaultRowHeight="12.75" x14ac:dyDescent="0.2"/>
  <cols>
    <col min="1" max="1" width="4.28515625" style="3" customWidth="1"/>
    <col min="2" max="2" width="14.42578125" style="3" customWidth="1"/>
    <col min="3" max="3" width="38.28515625" style="7" customWidth="1"/>
    <col min="4" max="4" width="4.5703125" style="3" customWidth="1"/>
    <col min="5" max="5" width="10.5703125" style="3" customWidth="1"/>
    <col min="6" max="6" width="9.85546875" style="3" customWidth="1"/>
    <col min="7" max="7" width="12.7109375" style="3" customWidth="1"/>
    <col min="8" max="16384" width="9.140625" style="3"/>
  </cols>
  <sheetData>
    <row r="1" spans="1:7" ht="15.75" x14ac:dyDescent="0.2">
      <c r="A1" s="107" t="s">
        <v>6</v>
      </c>
      <c r="B1" s="107"/>
      <c r="C1" s="108"/>
      <c r="D1" s="107"/>
      <c r="E1" s="107"/>
      <c r="F1" s="107"/>
      <c r="G1" s="107"/>
    </row>
    <row r="2" spans="1:7" ht="24.95" customHeight="1" x14ac:dyDescent="0.2">
      <c r="A2" s="50" t="s">
        <v>7</v>
      </c>
      <c r="B2" s="49"/>
      <c r="C2" s="109"/>
      <c r="D2" s="109"/>
      <c r="E2" s="109"/>
      <c r="F2" s="109"/>
      <c r="G2" s="110"/>
    </row>
    <row r="3" spans="1:7" ht="24.95" customHeight="1" x14ac:dyDescent="0.2">
      <c r="A3" s="50" t="s">
        <v>8</v>
      </c>
      <c r="B3" s="49"/>
      <c r="C3" s="109"/>
      <c r="D3" s="109"/>
      <c r="E3" s="109"/>
      <c r="F3" s="109"/>
      <c r="G3" s="110"/>
    </row>
    <row r="4" spans="1:7" ht="24.95" customHeight="1" x14ac:dyDescent="0.2">
      <c r="A4" s="50" t="s">
        <v>9</v>
      </c>
      <c r="B4" s="49"/>
      <c r="C4" s="109"/>
      <c r="D4" s="109"/>
      <c r="E4" s="109"/>
      <c r="F4" s="109"/>
      <c r="G4" s="110"/>
    </row>
    <row r="5" spans="1:7" x14ac:dyDescent="0.2">
      <c r="B5" s="4"/>
      <c r="C5" s="5"/>
      <c r="D5" s="6"/>
    </row>
  </sheetData>
  <sheetProtection algorithmName="SHA-512" hashValue="n4z2wRNwPt2FY7PBs5ipOpv/05D/zu82kxwEMy5f63z7D9F5Uu59DqI8iHOU7FYt+4JGH2yDuQt7EbDDZwjh+g==" saltValue="vpFEWGmwudyWmDcH7iHhGw==" spinCount="100000" sheet="1"/>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F434B-625A-4D0F-97C5-8C85767B2484}">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77" customWidth="1"/>
    <col min="3" max="3" width="63.28515625" style="177" customWidth="1"/>
    <col min="4" max="4" width="4.85546875" customWidth="1"/>
    <col min="5" max="5" width="10.5703125" customWidth="1"/>
    <col min="6" max="6" width="9.85546875" customWidth="1"/>
    <col min="7" max="7" width="12.7109375" customWidth="1"/>
    <col min="8" max="13"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x14ac:dyDescent="0.25">
      <c r="A1" s="197" t="s">
        <v>100</v>
      </c>
      <c r="B1" s="197"/>
      <c r="C1" s="197"/>
      <c r="D1" s="197"/>
      <c r="E1" s="197"/>
      <c r="F1" s="197"/>
      <c r="G1" s="197"/>
      <c r="AG1" t="s">
        <v>101</v>
      </c>
    </row>
    <row r="2" spans="1:60" ht="24.95" customHeight="1" x14ac:dyDescent="0.2">
      <c r="A2" s="198" t="s">
        <v>7</v>
      </c>
      <c r="B2" s="49" t="s">
        <v>48</v>
      </c>
      <c r="C2" s="201" t="s">
        <v>49</v>
      </c>
      <c r="D2" s="199"/>
      <c r="E2" s="199"/>
      <c r="F2" s="199"/>
      <c r="G2" s="200"/>
      <c r="AG2" t="s">
        <v>102</v>
      </c>
    </row>
    <row r="3" spans="1:60" ht="24.95" customHeight="1" x14ac:dyDescent="0.2">
      <c r="A3" s="198" t="s">
        <v>8</v>
      </c>
      <c r="B3" s="49" t="s">
        <v>45</v>
      </c>
      <c r="C3" s="201" t="s">
        <v>44</v>
      </c>
      <c r="D3" s="199"/>
      <c r="E3" s="199"/>
      <c r="F3" s="199"/>
      <c r="G3" s="200"/>
      <c r="AC3" s="177" t="s">
        <v>102</v>
      </c>
      <c r="AG3" t="s">
        <v>103</v>
      </c>
    </row>
    <row r="4" spans="1:60" ht="24.95" customHeight="1" x14ac:dyDescent="0.2">
      <c r="A4" s="202" t="s">
        <v>9</v>
      </c>
      <c r="B4" s="203" t="s">
        <v>43</v>
      </c>
      <c r="C4" s="204" t="s">
        <v>44</v>
      </c>
      <c r="D4" s="205"/>
      <c r="E4" s="205"/>
      <c r="F4" s="205"/>
      <c r="G4" s="206"/>
      <c r="AG4" t="s">
        <v>104</v>
      </c>
    </row>
    <row r="5" spans="1:60" x14ac:dyDescent="0.2">
      <c r="D5" s="10"/>
    </row>
    <row r="6" spans="1:60" ht="38.25" x14ac:dyDescent="0.2">
      <c r="A6" s="208" t="s">
        <v>105</v>
      </c>
      <c r="B6" s="210" t="s">
        <v>106</v>
      </c>
      <c r="C6" s="210" t="s">
        <v>107</v>
      </c>
      <c r="D6" s="209" t="s">
        <v>108</v>
      </c>
      <c r="E6" s="208" t="s">
        <v>109</v>
      </c>
      <c r="F6" s="207" t="s">
        <v>110</v>
      </c>
      <c r="G6" s="208" t="s">
        <v>29</v>
      </c>
      <c r="H6" s="211" t="s">
        <v>30</v>
      </c>
      <c r="I6" s="211" t="s">
        <v>111</v>
      </c>
      <c r="J6" s="211" t="s">
        <v>31</v>
      </c>
      <c r="K6" s="211" t="s">
        <v>112</v>
      </c>
      <c r="L6" s="211" t="s">
        <v>113</v>
      </c>
      <c r="M6" s="211" t="s">
        <v>114</v>
      </c>
      <c r="N6" s="211" t="s">
        <v>115</v>
      </c>
      <c r="O6" s="211" t="s">
        <v>116</v>
      </c>
      <c r="P6" s="211" t="s">
        <v>117</v>
      </c>
      <c r="Q6" s="211" t="s">
        <v>118</v>
      </c>
      <c r="R6" s="211" t="s">
        <v>119</v>
      </c>
      <c r="S6" s="211" t="s">
        <v>120</v>
      </c>
      <c r="T6" s="211" t="s">
        <v>121</v>
      </c>
      <c r="U6" s="211" t="s">
        <v>122</v>
      </c>
      <c r="V6" s="211" t="s">
        <v>123</v>
      </c>
      <c r="W6" s="211" t="s">
        <v>124</v>
      </c>
      <c r="X6" s="211" t="s">
        <v>125</v>
      </c>
    </row>
    <row r="7" spans="1:60" hidden="1" x14ac:dyDescent="0.2">
      <c r="A7" s="3"/>
      <c r="B7" s="4"/>
      <c r="C7" s="4"/>
      <c r="D7" s="6"/>
      <c r="E7" s="213"/>
      <c r="F7" s="214"/>
      <c r="G7" s="214"/>
      <c r="H7" s="214"/>
      <c r="I7" s="214"/>
      <c r="J7" s="214"/>
      <c r="K7" s="214"/>
      <c r="L7" s="214"/>
      <c r="M7" s="214"/>
      <c r="N7" s="214"/>
      <c r="O7" s="214"/>
      <c r="P7" s="214"/>
      <c r="Q7" s="214"/>
      <c r="R7" s="214"/>
      <c r="S7" s="214"/>
      <c r="T7" s="214"/>
      <c r="U7" s="214"/>
      <c r="V7" s="214"/>
      <c r="W7" s="214"/>
      <c r="X7" s="214"/>
    </row>
    <row r="8" spans="1:60" x14ac:dyDescent="0.2">
      <c r="A8" s="227" t="s">
        <v>126</v>
      </c>
      <c r="B8" s="228" t="s">
        <v>57</v>
      </c>
      <c r="C8" s="247" t="s">
        <v>58</v>
      </c>
      <c r="D8" s="229"/>
      <c r="E8" s="230"/>
      <c r="F8" s="231"/>
      <c r="G8" s="231">
        <f>SUMIF(AG9:AG70,"&lt;&gt;NOR",G9:G70)</f>
        <v>0</v>
      </c>
      <c r="H8" s="231"/>
      <c r="I8" s="231">
        <f>SUM(I9:I70)</f>
        <v>0</v>
      </c>
      <c r="J8" s="231"/>
      <c r="K8" s="231">
        <f>SUM(K9:K70)</f>
        <v>0</v>
      </c>
      <c r="L8" s="231"/>
      <c r="M8" s="231">
        <f>SUM(M9:M70)</f>
        <v>0</v>
      </c>
      <c r="N8" s="231"/>
      <c r="O8" s="231">
        <f>SUM(O9:O70)</f>
        <v>0</v>
      </c>
      <c r="P8" s="231"/>
      <c r="Q8" s="231">
        <f>SUM(Q9:Q70)</f>
        <v>34.43</v>
      </c>
      <c r="R8" s="231"/>
      <c r="S8" s="231"/>
      <c r="T8" s="232"/>
      <c r="U8" s="226"/>
      <c r="V8" s="226">
        <f>SUM(V9:V70)</f>
        <v>136.57000000000002</v>
      </c>
      <c r="W8" s="226"/>
      <c r="X8" s="226"/>
      <c r="AG8" t="s">
        <v>127</v>
      </c>
    </row>
    <row r="9" spans="1:60" ht="22.5" outlineLevel="1" x14ac:dyDescent="0.2">
      <c r="A9" s="233">
        <v>1</v>
      </c>
      <c r="B9" s="234" t="s">
        <v>128</v>
      </c>
      <c r="C9" s="248" t="s">
        <v>129</v>
      </c>
      <c r="D9" s="235" t="s">
        <v>130</v>
      </c>
      <c r="E9" s="236">
        <v>247</v>
      </c>
      <c r="F9" s="237"/>
      <c r="G9" s="238">
        <f>ROUND(E9*F9,2)</f>
        <v>0</v>
      </c>
      <c r="H9" s="237"/>
      <c r="I9" s="238">
        <f>ROUND(E9*H9,2)</f>
        <v>0</v>
      </c>
      <c r="J9" s="237"/>
      <c r="K9" s="238">
        <f>ROUND(E9*J9,2)</f>
        <v>0</v>
      </c>
      <c r="L9" s="238">
        <v>21</v>
      </c>
      <c r="M9" s="238">
        <f>G9*(1+L9/100)</f>
        <v>0</v>
      </c>
      <c r="N9" s="238">
        <v>0</v>
      </c>
      <c r="O9" s="238">
        <f>ROUND(E9*N9,2)</f>
        <v>0</v>
      </c>
      <c r="P9" s="238">
        <v>0.11799999999999999</v>
      </c>
      <c r="Q9" s="238">
        <f>ROUND(E9*P9,2)</f>
        <v>29.15</v>
      </c>
      <c r="R9" s="238" t="s">
        <v>131</v>
      </c>
      <c r="S9" s="238" t="s">
        <v>132</v>
      </c>
      <c r="T9" s="239" t="s">
        <v>132</v>
      </c>
      <c r="U9" s="222">
        <v>0.16</v>
      </c>
      <c r="V9" s="222">
        <f>ROUND(E9*U9,2)</f>
        <v>39.520000000000003</v>
      </c>
      <c r="W9" s="222"/>
      <c r="X9" s="222" t="s">
        <v>133</v>
      </c>
      <c r="Y9" s="212"/>
      <c r="Z9" s="212"/>
      <c r="AA9" s="212"/>
      <c r="AB9" s="212"/>
      <c r="AC9" s="212"/>
      <c r="AD9" s="212"/>
      <c r="AE9" s="212"/>
      <c r="AF9" s="212"/>
      <c r="AG9" s="212" t="s">
        <v>134</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1" x14ac:dyDescent="0.2">
      <c r="A10" s="219"/>
      <c r="B10" s="220"/>
      <c r="C10" s="249" t="s">
        <v>135</v>
      </c>
      <c r="D10" s="240"/>
      <c r="E10" s="240"/>
      <c r="F10" s="240"/>
      <c r="G10" s="240"/>
      <c r="H10" s="222"/>
      <c r="I10" s="222"/>
      <c r="J10" s="222"/>
      <c r="K10" s="222"/>
      <c r="L10" s="222"/>
      <c r="M10" s="222"/>
      <c r="N10" s="222"/>
      <c r="O10" s="222"/>
      <c r="P10" s="222"/>
      <c r="Q10" s="222"/>
      <c r="R10" s="222"/>
      <c r="S10" s="222"/>
      <c r="T10" s="222"/>
      <c r="U10" s="222"/>
      <c r="V10" s="222"/>
      <c r="W10" s="222"/>
      <c r="X10" s="222"/>
      <c r="Y10" s="212"/>
      <c r="Z10" s="212"/>
      <c r="AA10" s="212"/>
      <c r="AB10" s="212"/>
      <c r="AC10" s="212"/>
      <c r="AD10" s="212"/>
      <c r="AE10" s="212"/>
      <c r="AF10" s="212"/>
      <c r="AG10" s="212" t="s">
        <v>136</v>
      </c>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1" x14ac:dyDescent="0.2">
      <c r="A11" s="219"/>
      <c r="B11" s="220"/>
      <c r="C11" s="250" t="s">
        <v>137</v>
      </c>
      <c r="D11" s="224"/>
      <c r="E11" s="225">
        <v>247</v>
      </c>
      <c r="F11" s="222"/>
      <c r="G11" s="222"/>
      <c r="H11" s="222"/>
      <c r="I11" s="222"/>
      <c r="J11" s="222"/>
      <c r="K11" s="222"/>
      <c r="L11" s="222"/>
      <c r="M11" s="222"/>
      <c r="N11" s="222"/>
      <c r="O11" s="222"/>
      <c r="P11" s="222"/>
      <c r="Q11" s="222"/>
      <c r="R11" s="222"/>
      <c r="S11" s="222"/>
      <c r="T11" s="222"/>
      <c r="U11" s="222"/>
      <c r="V11" s="222"/>
      <c r="W11" s="222"/>
      <c r="X11" s="222"/>
      <c r="Y11" s="212"/>
      <c r="Z11" s="212"/>
      <c r="AA11" s="212"/>
      <c r="AB11" s="212"/>
      <c r="AC11" s="212"/>
      <c r="AD11" s="212"/>
      <c r="AE11" s="212"/>
      <c r="AF11" s="212"/>
      <c r="AG11" s="212" t="s">
        <v>138</v>
      </c>
      <c r="AH11" s="212">
        <v>0</v>
      </c>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1" x14ac:dyDescent="0.2">
      <c r="A12" s="219"/>
      <c r="B12" s="220"/>
      <c r="C12" s="251"/>
      <c r="D12" s="242"/>
      <c r="E12" s="242"/>
      <c r="F12" s="242"/>
      <c r="G12" s="242"/>
      <c r="H12" s="222"/>
      <c r="I12" s="222"/>
      <c r="J12" s="222"/>
      <c r="K12" s="222"/>
      <c r="L12" s="222"/>
      <c r="M12" s="222"/>
      <c r="N12" s="222"/>
      <c r="O12" s="222"/>
      <c r="P12" s="222"/>
      <c r="Q12" s="222"/>
      <c r="R12" s="222"/>
      <c r="S12" s="222"/>
      <c r="T12" s="222"/>
      <c r="U12" s="222"/>
      <c r="V12" s="222"/>
      <c r="W12" s="222"/>
      <c r="X12" s="222"/>
      <c r="Y12" s="212"/>
      <c r="Z12" s="212"/>
      <c r="AA12" s="212"/>
      <c r="AB12" s="212"/>
      <c r="AC12" s="212"/>
      <c r="AD12" s="212"/>
      <c r="AE12" s="212"/>
      <c r="AF12" s="212"/>
      <c r="AG12" s="212" t="s">
        <v>139</v>
      </c>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ht="22.5" outlineLevel="1" x14ac:dyDescent="0.2">
      <c r="A13" s="233">
        <v>2</v>
      </c>
      <c r="B13" s="234" t="s">
        <v>140</v>
      </c>
      <c r="C13" s="248" t="s">
        <v>141</v>
      </c>
      <c r="D13" s="235" t="s">
        <v>130</v>
      </c>
      <c r="E13" s="236">
        <v>8</v>
      </c>
      <c r="F13" s="237"/>
      <c r="G13" s="238">
        <f>ROUND(E13*F13,2)</f>
        <v>0</v>
      </c>
      <c r="H13" s="237"/>
      <c r="I13" s="238">
        <f>ROUND(E13*H13,2)</f>
        <v>0</v>
      </c>
      <c r="J13" s="237"/>
      <c r="K13" s="238">
        <f>ROUND(E13*J13,2)</f>
        <v>0</v>
      </c>
      <c r="L13" s="238">
        <v>21</v>
      </c>
      <c r="M13" s="238">
        <f>G13*(1+L13/100)</f>
        <v>0</v>
      </c>
      <c r="N13" s="238">
        <v>0</v>
      </c>
      <c r="O13" s="238">
        <f>ROUND(E13*N13,2)</f>
        <v>0</v>
      </c>
      <c r="P13" s="238">
        <v>0.66</v>
      </c>
      <c r="Q13" s="238">
        <f>ROUND(E13*P13,2)</f>
        <v>5.28</v>
      </c>
      <c r="R13" s="238" t="s">
        <v>131</v>
      </c>
      <c r="S13" s="238" t="s">
        <v>132</v>
      </c>
      <c r="T13" s="239" t="s">
        <v>132</v>
      </c>
      <c r="U13" s="222">
        <v>0.11899999999999999</v>
      </c>
      <c r="V13" s="222">
        <f>ROUND(E13*U13,2)</f>
        <v>0.95</v>
      </c>
      <c r="W13" s="222"/>
      <c r="X13" s="222" t="s">
        <v>133</v>
      </c>
      <c r="Y13" s="212"/>
      <c r="Z13" s="212"/>
      <c r="AA13" s="212"/>
      <c r="AB13" s="212"/>
      <c r="AC13" s="212"/>
      <c r="AD13" s="212"/>
      <c r="AE13" s="212"/>
      <c r="AF13" s="212"/>
      <c r="AG13" s="212" t="s">
        <v>134</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1" x14ac:dyDescent="0.2">
      <c r="A14" s="219"/>
      <c r="B14" s="220"/>
      <c r="C14" s="250" t="s">
        <v>142</v>
      </c>
      <c r="D14" s="224"/>
      <c r="E14" s="225">
        <v>1.5</v>
      </c>
      <c r="F14" s="222"/>
      <c r="G14" s="222"/>
      <c r="H14" s="222"/>
      <c r="I14" s="222"/>
      <c r="J14" s="222"/>
      <c r="K14" s="222"/>
      <c r="L14" s="222"/>
      <c r="M14" s="222"/>
      <c r="N14" s="222"/>
      <c r="O14" s="222"/>
      <c r="P14" s="222"/>
      <c r="Q14" s="222"/>
      <c r="R14" s="222"/>
      <c r="S14" s="222"/>
      <c r="T14" s="222"/>
      <c r="U14" s="222"/>
      <c r="V14" s="222"/>
      <c r="W14" s="222"/>
      <c r="X14" s="222"/>
      <c r="Y14" s="212"/>
      <c r="Z14" s="212"/>
      <c r="AA14" s="212"/>
      <c r="AB14" s="212"/>
      <c r="AC14" s="212"/>
      <c r="AD14" s="212"/>
      <c r="AE14" s="212"/>
      <c r="AF14" s="212"/>
      <c r="AG14" s="212" t="s">
        <v>138</v>
      </c>
      <c r="AH14" s="212">
        <v>0</v>
      </c>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1" x14ac:dyDescent="0.2">
      <c r="A15" s="219"/>
      <c r="B15" s="220"/>
      <c r="C15" s="250" t="s">
        <v>143</v>
      </c>
      <c r="D15" s="224"/>
      <c r="E15" s="225">
        <v>6.5</v>
      </c>
      <c r="F15" s="222"/>
      <c r="G15" s="222"/>
      <c r="H15" s="222"/>
      <c r="I15" s="222"/>
      <c r="J15" s="222"/>
      <c r="K15" s="222"/>
      <c r="L15" s="222"/>
      <c r="M15" s="222"/>
      <c r="N15" s="222"/>
      <c r="O15" s="222"/>
      <c r="P15" s="222"/>
      <c r="Q15" s="222"/>
      <c r="R15" s="222"/>
      <c r="S15" s="222"/>
      <c r="T15" s="222"/>
      <c r="U15" s="222"/>
      <c r="V15" s="222"/>
      <c r="W15" s="222"/>
      <c r="X15" s="222"/>
      <c r="Y15" s="212"/>
      <c r="Z15" s="212"/>
      <c r="AA15" s="212"/>
      <c r="AB15" s="212"/>
      <c r="AC15" s="212"/>
      <c r="AD15" s="212"/>
      <c r="AE15" s="212"/>
      <c r="AF15" s="212"/>
      <c r="AG15" s="212" t="s">
        <v>138</v>
      </c>
      <c r="AH15" s="212">
        <v>0</v>
      </c>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outlineLevel="1" x14ac:dyDescent="0.2">
      <c r="A16" s="219"/>
      <c r="B16" s="220"/>
      <c r="C16" s="251"/>
      <c r="D16" s="242"/>
      <c r="E16" s="242"/>
      <c r="F16" s="242"/>
      <c r="G16" s="242"/>
      <c r="H16" s="222"/>
      <c r="I16" s="222"/>
      <c r="J16" s="222"/>
      <c r="K16" s="222"/>
      <c r="L16" s="222"/>
      <c r="M16" s="222"/>
      <c r="N16" s="222"/>
      <c r="O16" s="222"/>
      <c r="P16" s="222"/>
      <c r="Q16" s="222"/>
      <c r="R16" s="222"/>
      <c r="S16" s="222"/>
      <c r="T16" s="222"/>
      <c r="U16" s="222"/>
      <c r="V16" s="222"/>
      <c r="W16" s="222"/>
      <c r="X16" s="222"/>
      <c r="Y16" s="212"/>
      <c r="Z16" s="212"/>
      <c r="AA16" s="212"/>
      <c r="AB16" s="212"/>
      <c r="AC16" s="212"/>
      <c r="AD16" s="212"/>
      <c r="AE16" s="212"/>
      <c r="AF16" s="212"/>
      <c r="AG16" s="212" t="s">
        <v>139</v>
      </c>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ht="22.5" outlineLevel="1" x14ac:dyDescent="0.2">
      <c r="A17" s="233">
        <v>3</v>
      </c>
      <c r="B17" s="234" t="s">
        <v>144</v>
      </c>
      <c r="C17" s="248" t="s">
        <v>145</v>
      </c>
      <c r="D17" s="235" t="s">
        <v>146</v>
      </c>
      <c r="E17" s="236">
        <v>37.049999999999997</v>
      </c>
      <c r="F17" s="237"/>
      <c r="G17" s="238">
        <f>ROUND(E17*F17,2)</f>
        <v>0</v>
      </c>
      <c r="H17" s="237"/>
      <c r="I17" s="238">
        <f>ROUND(E17*H17,2)</f>
        <v>0</v>
      </c>
      <c r="J17" s="237"/>
      <c r="K17" s="238">
        <f>ROUND(E17*J17,2)</f>
        <v>0</v>
      </c>
      <c r="L17" s="238">
        <v>21</v>
      </c>
      <c r="M17" s="238">
        <f>G17*(1+L17/100)</f>
        <v>0</v>
      </c>
      <c r="N17" s="238">
        <v>0</v>
      </c>
      <c r="O17" s="238">
        <f>ROUND(E17*N17,2)</f>
        <v>0</v>
      </c>
      <c r="P17" s="238">
        <v>0</v>
      </c>
      <c r="Q17" s="238">
        <f>ROUND(E17*P17,2)</f>
        <v>0</v>
      </c>
      <c r="R17" s="238" t="s">
        <v>147</v>
      </c>
      <c r="S17" s="238" t="s">
        <v>132</v>
      </c>
      <c r="T17" s="239" t="s">
        <v>132</v>
      </c>
      <c r="U17" s="222">
        <v>0.36799999999999999</v>
      </c>
      <c r="V17" s="222">
        <f>ROUND(E17*U17,2)</f>
        <v>13.63</v>
      </c>
      <c r="W17" s="222"/>
      <c r="X17" s="222" t="s">
        <v>133</v>
      </c>
      <c r="Y17" s="212"/>
      <c r="Z17" s="212"/>
      <c r="AA17" s="212"/>
      <c r="AB17" s="212"/>
      <c r="AC17" s="212"/>
      <c r="AD17" s="212"/>
      <c r="AE17" s="212"/>
      <c r="AF17" s="212"/>
      <c r="AG17" s="212" t="s">
        <v>134</v>
      </c>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1" x14ac:dyDescent="0.2">
      <c r="A18" s="219"/>
      <c r="B18" s="220"/>
      <c r="C18" s="249" t="s">
        <v>148</v>
      </c>
      <c r="D18" s="240"/>
      <c r="E18" s="240"/>
      <c r="F18" s="240"/>
      <c r="G18" s="240"/>
      <c r="H18" s="222"/>
      <c r="I18" s="222"/>
      <c r="J18" s="222"/>
      <c r="K18" s="222"/>
      <c r="L18" s="222"/>
      <c r="M18" s="222"/>
      <c r="N18" s="222"/>
      <c r="O18" s="222"/>
      <c r="P18" s="222"/>
      <c r="Q18" s="222"/>
      <c r="R18" s="222"/>
      <c r="S18" s="222"/>
      <c r="T18" s="222"/>
      <c r="U18" s="222"/>
      <c r="V18" s="222"/>
      <c r="W18" s="222"/>
      <c r="X18" s="222"/>
      <c r="Y18" s="212"/>
      <c r="Z18" s="212"/>
      <c r="AA18" s="212"/>
      <c r="AB18" s="212"/>
      <c r="AC18" s="212"/>
      <c r="AD18" s="212"/>
      <c r="AE18" s="212"/>
      <c r="AF18" s="212"/>
      <c r="AG18" s="212" t="s">
        <v>136</v>
      </c>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outlineLevel="1" x14ac:dyDescent="0.2">
      <c r="A19" s="219"/>
      <c r="B19" s="220"/>
      <c r="C19" s="250" t="s">
        <v>149</v>
      </c>
      <c r="D19" s="224"/>
      <c r="E19" s="225">
        <v>37.049999999999997</v>
      </c>
      <c r="F19" s="222"/>
      <c r="G19" s="222"/>
      <c r="H19" s="222"/>
      <c r="I19" s="222"/>
      <c r="J19" s="222"/>
      <c r="K19" s="222"/>
      <c r="L19" s="222"/>
      <c r="M19" s="222"/>
      <c r="N19" s="222"/>
      <c r="O19" s="222"/>
      <c r="P19" s="222"/>
      <c r="Q19" s="222"/>
      <c r="R19" s="222"/>
      <c r="S19" s="222"/>
      <c r="T19" s="222"/>
      <c r="U19" s="222"/>
      <c r="V19" s="222"/>
      <c r="W19" s="222"/>
      <c r="X19" s="222"/>
      <c r="Y19" s="212"/>
      <c r="Z19" s="212"/>
      <c r="AA19" s="212"/>
      <c r="AB19" s="212"/>
      <c r="AC19" s="212"/>
      <c r="AD19" s="212"/>
      <c r="AE19" s="212"/>
      <c r="AF19" s="212"/>
      <c r="AG19" s="212" t="s">
        <v>138</v>
      </c>
      <c r="AH19" s="212">
        <v>0</v>
      </c>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1" x14ac:dyDescent="0.2">
      <c r="A20" s="219"/>
      <c r="B20" s="220"/>
      <c r="C20" s="251"/>
      <c r="D20" s="242"/>
      <c r="E20" s="242"/>
      <c r="F20" s="242"/>
      <c r="G20" s="242"/>
      <c r="H20" s="222"/>
      <c r="I20" s="222"/>
      <c r="J20" s="222"/>
      <c r="K20" s="222"/>
      <c r="L20" s="222"/>
      <c r="M20" s="222"/>
      <c r="N20" s="222"/>
      <c r="O20" s="222"/>
      <c r="P20" s="222"/>
      <c r="Q20" s="222"/>
      <c r="R20" s="222"/>
      <c r="S20" s="222"/>
      <c r="T20" s="222"/>
      <c r="U20" s="222"/>
      <c r="V20" s="222"/>
      <c r="W20" s="222"/>
      <c r="X20" s="222"/>
      <c r="Y20" s="212"/>
      <c r="Z20" s="212"/>
      <c r="AA20" s="212"/>
      <c r="AB20" s="212"/>
      <c r="AC20" s="212"/>
      <c r="AD20" s="212"/>
      <c r="AE20" s="212"/>
      <c r="AF20" s="212"/>
      <c r="AG20" s="212" t="s">
        <v>139</v>
      </c>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1" x14ac:dyDescent="0.2">
      <c r="A21" s="233">
        <v>4</v>
      </c>
      <c r="B21" s="234" t="s">
        <v>150</v>
      </c>
      <c r="C21" s="248" t="s">
        <v>151</v>
      </c>
      <c r="D21" s="235" t="s">
        <v>146</v>
      </c>
      <c r="E21" s="236">
        <v>8.11</v>
      </c>
      <c r="F21" s="237"/>
      <c r="G21" s="238">
        <f>ROUND(E21*F21,2)</f>
        <v>0</v>
      </c>
      <c r="H21" s="237"/>
      <c r="I21" s="238">
        <f>ROUND(E21*H21,2)</f>
        <v>0</v>
      </c>
      <c r="J21" s="237"/>
      <c r="K21" s="238">
        <f>ROUND(E21*J21,2)</f>
        <v>0</v>
      </c>
      <c r="L21" s="238">
        <v>21</v>
      </c>
      <c r="M21" s="238">
        <f>G21*(1+L21/100)</f>
        <v>0</v>
      </c>
      <c r="N21" s="238">
        <v>0</v>
      </c>
      <c r="O21" s="238">
        <f>ROUND(E21*N21,2)</f>
        <v>0</v>
      </c>
      <c r="P21" s="238">
        <v>0</v>
      </c>
      <c r="Q21" s="238">
        <f>ROUND(E21*P21,2)</f>
        <v>0</v>
      </c>
      <c r="R21" s="238" t="s">
        <v>147</v>
      </c>
      <c r="S21" s="238" t="s">
        <v>132</v>
      </c>
      <c r="T21" s="239" t="s">
        <v>132</v>
      </c>
      <c r="U21" s="222">
        <v>4.6550000000000002</v>
      </c>
      <c r="V21" s="222">
        <f>ROUND(E21*U21,2)</f>
        <v>37.75</v>
      </c>
      <c r="W21" s="222"/>
      <c r="X21" s="222" t="s">
        <v>133</v>
      </c>
      <c r="Y21" s="212"/>
      <c r="Z21" s="212"/>
      <c r="AA21" s="212"/>
      <c r="AB21" s="212"/>
      <c r="AC21" s="212"/>
      <c r="AD21" s="212"/>
      <c r="AE21" s="212"/>
      <c r="AF21" s="212"/>
      <c r="AG21" s="212" t="s">
        <v>134</v>
      </c>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outlineLevel="1" x14ac:dyDescent="0.2">
      <c r="A22" s="219"/>
      <c r="B22" s="220"/>
      <c r="C22" s="249" t="s">
        <v>152</v>
      </c>
      <c r="D22" s="240"/>
      <c r="E22" s="240"/>
      <c r="F22" s="240"/>
      <c r="G22" s="240"/>
      <c r="H22" s="222"/>
      <c r="I22" s="222"/>
      <c r="J22" s="222"/>
      <c r="K22" s="222"/>
      <c r="L22" s="222"/>
      <c r="M22" s="222"/>
      <c r="N22" s="222"/>
      <c r="O22" s="222"/>
      <c r="P22" s="222"/>
      <c r="Q22" s="222"/>
      <c r="R22" s="222"/>
      <c r="S22" s="222"/>
      <c r="T22" s="222"/>
      <c r="U22" s="222"/>
      <c r="V22" s="222"/>
      <c r="W22" s="222"/>
      <c r="X22" s="222"/>
      <c r="Y22" s="212"/>
      <c r="Z22" s="212"/>
      <c r="AA22" s="212"/>
      <c r="AB22" s="212"/>
      <c r="AC22" s="212"/>
      <c r="AD22" s="212"/>
      <c r="AE22" s="212"/>
      <c r="AF22" s="212"/>
      <c r="AG22" s="212" t="s">
        <v>136</v>
      </c>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1" x14ac:dyDescent="0.2">
      <c r="A23" s="219"/>
      <c r="B23" s="220"/>
      <c r="C23" s="250" t="s">
        <v>153</v>
      </c>
      <c r="D23" s="224"/>
      <c r="E23" s="225">
        <v>5.85</v>
      </c>
      <c r="F23" s="222"/>
      <c r="G23" s="222"/>
      <c r="H23" s="222"/>
      <c r="I23" s="222"/>
      <c r="J23" s="222"/>
      <c r="K23" s="222"/>
      <c r="L23" s="222"/>
      <c r="M23" s="222"/>
      <c r="N23" s="222"/>
      <c r="O23" s="222"/>
      <c r="P23" s="222"/>
      <c r="Q23" s="222"/>
      <c r="R23" s="222"/>
      <c r="S23" s="222"/>
      <c r="T23" s="222"/>
      <c r="U23" s="222"/>
      <c r="V23" s="222"/>
      <c r="W23" s="222"/>
      <c r="X23" s="222"/>
      <c r="Y23" s="212"/>
      <c r="Z23" s="212"/>
      <c r="AA23" s="212"/>
      <c r="AB23" s="212"/>
      <c r="AC23" s="212"/>
      <c r="AD23" s="212"/>
      <c r="AE23" s="212"/>
      <c r="AF23" s="212"/>
      <c r="AG23" s="212" t="s">
        <v>138</v>
      </c>
      <c r="AH23" s="212">
        <v>0</v>
      </c>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outlineLevel="1" x14ac:dyDescent="0.2">
      <c r="A24" s="219"/>
      <c r="B24" s="220"/>
      <c r="C24" s="250" t="s">
        <v>154</v>
      </c>
      <c r="D24" s="224"/>
      <c r="E24" s="225">
        <v>1</v>
      </c>
      <c r="F24" s="222"/>
      <c r="G24" s="222"/>
      <c r="H24" s="222"/>
      <c r="I24" s="222"/>
      <c r="J24" s="222"/>
      <c r="K24" s="222"/>
      <c r="L24" s="222"/>
      <c r="M24" s="222"/>
      <c r="N24" s="222"/>
      <c r="O24" s="222"/>
      <c r="P24" s="222"/>
      <c r="Q24" s="222"/>
      <c r="R24" s="222"/>
      <c r="S24" s="222"/>
      <c r="T24" s="222"/>
      <c r="U24" s="222"/>
      <c r="V24" s="222"/>
      <c r="W24" s="222"/>
      <c r="X24" s="222"/>
      <c r="Y24" s="212"/>
      <c r="Z24" s="212"/>
      <c r="AA24" s="212"/>
      <c r="AB24" s="212"/>
      <c r="AC24" s="212"/>
      <c r="AD24" s="212"/>
      <c r="AE24" s="212"/>
      <c r="AF24" s="212"/>
      <c r="AG24" s="212" t="s">
        <v>138</v>
      </c>
      <c r="AH24" s="212">
        <v>0</v>
      </c>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outlineLevel="1" x14ac:dyDescent="0.2">
      <c r="A25" s="219"/>
      <c r="B25" s="220"/>
      <c r="C25" s="250" t="s">
        <v>155</v>
      </c>
      <c r="D25" s="224"/>
      <c r="E25" s="225">
        <v>1.26</v>
      </c>
      <c r="F25" s="222"/>
      <c r="G25" s="222"/>
      <c r="H25" s="222"/>
      <c r="I25" s="222"/>
      <c r="J25" s="222"/>
      <c r="K25" s="222"/>
      <c r="L25" s="222"/>
      <c r="M25" s="222"/>
      <c r="N25" s="222"/>
      <c r="O25" s="222"/>
      <c r="P25" s="222"/>
      <c r="Q25" s="222"/>
      <c r="R25" s="222"/>
      <c r="S25" s="222"/>
      <c r="T25" s="222"/>
      <c r="U25" s="222"/>
      <c r="V25" s="222"/>
      <c r="W25" s="222"/>
      <c r="X25" s="222"/>
      <c r="Y25" s="212"/>
      <c r="Z25" s="212"/>
      <c r="AA25" s="212"/>
      <c r="AB25" s="212"/>
      <c r="AC25" s="212"/>
      <c r="AD25" s="212"/>
      <c r="AE25" s="212"/>
      <c r="AF25" s="212"/>
      <c r="AG25" s="212" t="s">
        <v>138</v>
      </c>
      <c r="AH25" s="212">
        <v>0</v>
      </c>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outlineLevel="1" x14ac:dyDescent="0.2">
      <c r="A26" s="219"/>
      <c r="B26" s="220"/>
      <c r="C26" s="251"/>
      <c r="D26" s="242"/>
      <c r="E26" s="242"/>
      <c r="F26" s="242"/>
      <c r="G26" s="242"/>
      <c r="H26" s="222"/>
      <c r="I26" s="222"/>
      <c r="J26" s="222"/>
      <c r="K26" s="222"/>
      <c r="L26" s="222"/>
      <c r="M26" s="222"/>
      <c r="N26" s="222"/>
      <c r="O26" s="222"/>
      <c r="P26" s="222"/>
      <c r="Q26" s="222"/>
      <c r="R26" s="222"/>
      <c r="S26" s="222"/>
      <c r="T26" s="222"/>
      <c r="U26" s="222"/>
      <c r="V26" s="222"/>
      <c r="W26" s="222"/>
      <c r="X26" s="222"/>
      <c r="Y26" s="212"/>
      <c r="Z26" s="212"/>
      <c r="AA26" s="212"/>
      <c r="AB26" s="212"/>
      <c r="AC26" s="212"/>
      <c r="AD26" s="212"/>
      <c r="AE26" s="212"/>
      <c r="AF26" s="212"/>
      <c r="AG26" s="212" t="s">
        <v>139</v>
      </c>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ht="22.5" outlineLevel="1" x14ac:dyDescent="0.2">
      <c r="A27" s="233">
        <v>5</v>
      </c>
      <c r="B27" s="234" t="s">
        <v>156</v>
      </c>
      <c r="C27" s="248" t="s">
        <v>157</v>
      </c>
      <c r="D27" s="235" t="s">
        <v>146</v>
      </c>
      <c r="E27" s="236">
        <v>45.16</v>
      </c>
      <c r="F27" s="237"/>
      <c r="G27" s="238">
        <f>ROUND(E27*F27,2)</f>
        <v>0</v>
      </c>
      <c r="H27" s="237"/>
      <c r="I27" s="238">
        <f>ROUND(E27*H27,2)</f>
        <v>0</v>
      </c>
      <c r="J27" s="237"/>
      <c r="K27" s="238">
        <f>ROUND(E27*J27,2)</f>
        <v>0</v>
      </c>
      <c r="L27" s="238">
        <v>21</v>
      </c>
      <c r="M27" s="238">
        <f>G27*(1+L27/100)</f>
        <v>0</v>
      </c>
      <c r="N27" s="238">
        <v>0</v>
      </c>
      <c r="O27" s="238">
        <f>ROUND(E27*N27,2)</f>
        <v>0</v>
      </c>
      <c r="P27" s="238">
        <v>0</v>
      </c>
      <c r="Q27" s="238">
        <f>ROUND(E27*P27,2)</f>
        <v>0</v>
      </c>
      <c r="R27" s="238" t="s">
        <v>147</v>
      </c>
      <c r="S27" s="238" t="s">
        <v>132</v>
      </c>
      <c r="T27" s="239" t="s">
        <v>132</v>
      </c>
      <c r="U27" s="222">
        <v>1.0999999999999999E-2</v>
      </c>
      <c r="V27" s="222">
        <f>ROUND(E27*U27,2)</f>
        <v>0.5</v>
      </c>
      <c r="W27" s="222"/>
      <c r="X27" s="222" t="s">
        <v>133</v>
      </c>
      <c r="Y27" s="212"/>
      <c r="Z27" s="212"/>
      <c r="AA27" s="212"/>
      <c r="AB27" s="212"/>
      <c r="AC27" s="212"/>
      <c r="AD27" s="212"/>
      <c r="AE27" s="212"/>
      <c r="AF27" s="212"/>
      <c r="AG27" s="212" t="s">
        <v>134</v>
      </c>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outlineLevel="1" x14ac:dyDescent="0.2">
      <c r="A28" s="219"/>
      <c r="B28" s="220"/>
      <c r="C28" s="249" t="s">
        <v>158</v>
      </c>
      <c r="D28" s="240"/>
      <c r="E28" s="240"/>
      <c r="F28" s="240"/>
      <c r="G28" s="240"/>
      <c r="H28" s="222"/>
      <c r="I28" s="222"/>
      <c r="J28" s="222"/>
      <c r="K28" s="222"/>
      <c r="L28" s="222"/>
      <c r="M28" s="222"/>
      <c r="N28" s="222"/>
      <c r="O28" s="222"/>
      <c r="P28" s="222"/>
      <c r="Q28" s="222"/>
      <c r="R28" s="222"/>
      <c r="S28" s="222"/>
      <c r="T28" s="222"/>
      <c r="U28" s="222"/>
      <c r="V28" s="222"/>
      <c r="W28" s="222"/>
      <c r="X28" s="222"/>
      <c r="Y28" s="212"/>
      <c r="Z28" s="212"/>
      <c r="AA28" s="212"/>
      <c r="AB28" s="212"/>
      <c r="AC28" s="212"/>
      <c r="AD28" s="212"/>
      <c r="AE28" s="212"/>
      <c r="AF28" s="212"/>
      <c r="AG28" s="212" t="s">
        <v>136</v>
      </c>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outlineLevel="1" x14ac:dyDescent="0.2">
      <c r="A29" s="219"/>
      <c r="B29" s="220"/>
      <c r="C29" s="250" t="s">
        <v>149</v>
      </c>
      <c r="D29" s="224"/>
      <c r="E29" s="225">
        <v>37.049999999999997</v>
      </c>
      <c r="F29" s="222"/>
      <c r="G29" s="222"/>
      <c r="H29" s="222"/>
      <c r="I29" s="222"/>
      <c r="J29" s="222"/>
      <c r="K29" s="222"/>
      <c r="L29" s="222"/>
      <c r="M29" s="222"/>
      <c r="N29" s="222"/>
      <c r="O29" s="222"/>
      <c r="P29" s="222"/>
      <c r="Q29" s="222"/>
      <c r="R29" s="222"/>
      <c r="S29" s="222"/>
      <c r="T29" s="222"/>
      <c r="U29" s="222"/>
      <c r="V29" s="222"/>
      <c r="W29" s="222"/>
      <c r="X29" s="222"/>
      <c r="Y29" s="212"/>
      <c r="Z29" s="212"/>
      <c r="AA29" s="212"/>
      <c r="AB29" s="212"/>
      <c r="AC29" s="212"/>
      <c r="AD29" s="212"/>
      <c r="AE29" s="212"/>
      <c r="AF29" s="212"/>
      <c r="AG29" s="212" t="s">
        <v>138</v>
      </c>
      <c r="AH29" s="212">
        <v>0</v>
      </c>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outlineLevel="1" x14ac:dyDescent="0.2">
      <c r="A30" s="219"/>
      <c r="B30" s="220"/>
      <c r="C30" s="250" t="s">
        <v>153</v>
      </c>
      <c r="D30" s="224"/>
      <c r="E30" s="225">
        <v>5.85</v>
      </c>
      <c r="F30" s="222"/>
      <c r="G30" s="222"/>
      <c r="H30" s="222"/>
      <c r="I30" s="222"/>
      <c r="J30" s="222"/>
      <c r="K30" s="222"/>
      <c r="L30" s="222"/>
      <c r="M30" s="222"/>
      <c r="N30" s="222"/>
      <c r="O30" s="222"/>
      <c r="P30" s="222"/>
      <c r="Q30" s="222"/>
      <c r="R30" s="222"/>
      <c r="S30" s="222"/>
      <c r="T30" s="222"/>
      <c r="U30" s="222"/>
      <c r="V30" s="222"/>
      <c r="W30" s="222"/>
      <c r="X30" s="222"/>
      <c r="Y30" s="212"/>
      <c r="Z30" s="212"/>
      <c r="AA30" s="212"/>
      <c r="AB30" s="212"/>
      <c r="AC30" s="212"/>
      <c r="AD30" s="212"/>
      <c r="AE30" s="212"/>
      <c r="AF30" s="212"/>
      <c r="AG30" s="212" t="s">
        <v>138</v>
      </c>
      <c r="AH30" s="212">
        <v>0</v>
      </c>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outlineLevel="1" x14ac:dyDescent="0.2">
      <c r="A31" s="219"/>
      <c r="B31" s="220"/>
      <c r="C31" s="250" t="s">
        <v>154</v>
      </c>
      <c r="D31" s="224"/>
      <c r="E31" s="225">
        <v>1</v>
      </c>
      <c r="F31" s="222"/>
      <c r="G31" s="222"/>
      <c r="H31" s="222"/>
      <c r="I31" s="222"/>
      <c r="J31" s="222"/>
      <c r="K31" s="222"/>
      <c r="L31" s="222"/>
      <c r="M31" s="222"/>
      <c r="N31" s="222"/>
      <c r="O31" s="222"/>
      <c r="P31" s="222"/>
      <c r="Q31" s="222"/>
      <c r="R31" s="222"/>
      <c r="S31" s="222"/>
      <c r="T31" s="222"/>
      <c r="U31" s="222"/>
      <c r="V31" s="222"/>
      <c r="W31" s="222"/>
      <c r="X31" s="222"/>
      <c r="Y31" s="212"/>
      <c r="Z31" s="212"/>
      <c r="AA31" s="212"/>
      <c r="AB31" s="212"/>
      <c r="AC31" s="212"/>
      <c r="AD31" s="212"/>
      <c r="AE31" s="212"/>
      <c r="AF31" s="212"/>
      <c r="AG31" s="212" t="s">
        <v>138</v>
      </c>
      <c r="AH31" s="212">
        <v>0</v>
      </c>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outlineLevel="1" x14ac:dyDescent="0.2">
      <c r="A32" s="219"/>
      <c r="B32" s="220"/>
      <c r="C32" s="250" t="s">
        <v>155</v>
      </c>
      <c r="D32" s="224"/>
      <c r="E32" s="225">
        <v>1.26</v>
      </c>
      <c r="F32" s="222"/>
      <c r="G32" s="222"/>
      <c r="H32" s="222"/>
      <c r="I32" s="222"/>
      <c r="J32" s="222"/>
      <c r="K32" s="222"/>
      <c r="L32" s="222"/>
      <c r="M32" s="222"/>
      <c r="N32" s="222"/>
      <c r="O32" s="222"/>
      <c r="P32" s="222"/>
      <c r="Q32" s="222"/>
      <c r="R32" s="222"/>
      <c r="S32" s="222"/>
      <c r="T32" s="222"/>
      <c r="U32" s="222"/>
      <c r="V32" s="222"/>
      <c r="W32" s="222"/>
      <c r="X32" s="222"/>
      <c r="Y32" s="212"/>
      <c r="Z32" s="212"/>
      <c r="AA32" s="212"/>
      <c r="AB32" s="212"/>
      <c r="AC32" s="212"/>
      <c r="AD32" s="212"/>
      <c r="AE32" s="212"/>
      <c r="AF32" s="212"/>
      <c r="AG32" s="212" t="s">
        <v>138</v>
      </c>
      <c r="AH32" s="212">
        <v>0</v>
      </c>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row>
    <row r="33" spans="1:60" outlineLevel="1" x14ac:dyDescent="0.2">
      <c r="A33" s="219"/>
      <c r="B33" s="220"/>
      <c r="C33" s="251"/>
      <c r="D33" s="242"/>
      <c r="E33" s="242"/>
      <c r="F33" s="242"/>
      <c r="G33" s="242"/>
      <c r="H33" s="222"/>
      <c r="I33" s="222"/>
      <c r="J33" s="222"/>
      <c r="K33" s="222"/>
      <c r="L33" s="222"/>
      <c r="M33" s="222"/>
      <c r="N33" s="222"/>
      <c r="O33" s="222"/>
      <c r="P33" s="222"/>
      <c r="Q33" s="222"/>
      <c r="R33" s="222"/>
      <c r="S33" s="222"/>
      <c r="T33" s="222"/>
      <c r="U33" s="222"/>
      <c r="V33" s="222"/>
      <c r="W33" s="222"/>
      <c r="X33" s="222"/>
      <c r="Y33" s="212"/>
      <c r="Z33" s="212"/>
      <c r="AA33" s="212"/>
      <c r="AB33" s="212"/>
      <c r="AC33" s="212"/>
      <c r="AD33" s="212"/>
      <c r="AE33" s="212"/>
      <c r="AF33" s="212"/>
      <c r="AG33" s="212" t="s">
        <v>139</v>
      </c>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ht="33.75" outlineLevel="1" x14ac:dyDescent="0.2">
      <c r="A34" s="233">
        <v>6</v>
      </c>
      <c r="B34" s="234" t="s">
        <v>159</v>
      </c>
      <c r="C34" s="248" t="s">
        <v>160</v>
      </c>
      <c r="D34" s="235" t="s">
        <v>146</v>
      </c>
      <c r="E34" s="236">
        <v>225.8</v>
      </c>
      <c r="F34" s="237"/>
      <c r="G34" s="238">
        <f>ROUND(E34*F34,2)</f>
        <v>0</v>
      </c>
      <c r="H34" s="237"/>
      <c r="I34" s="238">
        <f>ROUND(E34*H34,2)</f>
        <v>0</v>
      </c>
      <c r="J34" s="237"/>
      <c r="K34" s="238">
        <f>ROUND(E34*J34,2)</f>
        <v>0</v>
      </c>
      <c r="L34" s="238">
        <v>21</v>
      </c>
      <c r="M34" s="238">
        <f>G34*(1+L34/100)</f>
        <v>0</v>
      </c>
      <c r="N34" s="238">
        <v>0</v>
      </c>
      <c r="O34" s="238">
        <f>ROUND(E34*N34,2)</f>
        <v>0</v>
      </c>
      <c r="P34" s="238">
        <v>0</v>
      </c>
      <c r="Q34" s="238">
        <f>ROUND(E34*P34,2)</f>
        <v>0</v>
      </c>
      <c r="R34" s="238" t="s">
        <v>147</v>
      </c>
      <c r="S34" s="238" t="s">
        <v>132</v>
      </c>
      <c r="T34" s="239" t="s">
        <v>132</v>
      </c>
      <c r="U34" s="222">
        <v>0</v>
      </c>
      <c r="V34" s="222">
        <f>ROUND(E34*U34,2)</f>
        <v>0</v>
      </c>
      <c r="W34" s="222"/>
      <c r="X34" s="222" t="s">
        <v>133</v>
      </c>
      <c r="Y34" s="212"/>
      <c r="Z34" s="212"/>
      <c r="AA34" s="212"/>
      <c r="AB34" s="212"/>
      <c r="AC34" s="212"/>
      <c r="AD34" s="212"/>
      <c r="AE34" s="212"/>
      <c r="AF34" s="212"/>
      <c r="AG34" s="212" t="s">
        <v>134</v>
      </c>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outlineLevel="1" x14ac:dyDescent="0.2">
      <c r="A35" s="219"/>
      <c r="B35" s="220"/>
      <c r="C35" s="249" t="s">
        <v>158</v>
      </c>
      <c r="D35" s="240"/>
      <c r="E35" s="240"/>
      <c r="F35" s="240"/>
      <c r="G35" s="240"/>
      <c r="H35" s="222"/>
      <c r="I35" s="222"/>
      <c r="J35" s="222"/>
      <c r="K35" s="222"/>
      <c r="L35" s="222"/>
      <c r="M35" s="222"/>
      <c r="N35" s="222"/>
      <c r="O35" s="222"/>
      <c r="P35" s="222"/>
      <c r="Q35" s="222"/>
      <c r="R35" s="222"/>
      <c r="S35" s="222"/>
      <c r="T35" s="222"/>
      <c r="U35" s="222"/>
      <c r="V35" s="222"/>
      <c r="W35" s="222"/>
      <c r="X35" s="222"/>
      <c r="Y35" s="212"/>
      <c r="Z35" s="212"/>
      <c r="AA35" s="212"/>
      <c r="AB35" s="212"/>
      <c r="AC35" s="212"/>
      <c r="AD35" s="212"/>
      <c r="AE35" s="212"/>
      <c r="AF35" s="212"/>
      <c r="AG35" s="212" t="s">
        <v>136</v>
      </c>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row>
    <row r="36" spans="1:60" outlineLevel="1" x14ac:dyDescent="0.2">
      <c r="A36" s="219"/>
      <c r="B36" s="220"/>
      <c r="C36" s="250" t="s">
        <v>161</v>
      </c>
      <c r="D36" s="224"/>
      <c r="E36" s="225">
        <v>225.8</v>
      </c>
      <c r="F36" s="222"/>
      <c r="G36" s="222"/>
      <c r="H36" s="222"/>
      <c r="I36" s="222"/>
      <c r="J36" s="222"/>
      <c r="K36" s="222"/>
      <c r="L36" s="222"/>
      <c r="M36" s="222"/>
      <c r="N36" s="222"/>
      <c r="O36" s="222"/>
      <c r="P36" s="222"/>
      <c r="Q36" s="222"/>
      <c r="R36" s="222"/>
      <c r="S36" s="222"/>
      <c r="T36" s="222"/>
      <c r="U36" s="222"/>
      <c r="V36" s="222"/>
      <c r="W36" s="222"/>
      <c r="X36" s="222"/>
      <c r="Y36" s="212"/>
      <c r="Z36" s="212"/>
      <c r="AA36" s="212"/>
      <c r="AB36" s="212"/>
      <c r="AC36" s="212"/>
      <c r="AD36" s="212"/>
      <c r="AE36" s="212"/>
      <c r="AF36" s="212"/>
      <c r="AG36" s="212" t="s">
        <v>138</v>
      </c>
      <c r="AH36" s="212">
        <v>5</v>
      </c>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outlineLevel="1" x14ac:dyDescent="0.2">
      <c r="A37" s="219"/>
      <c r="B37" s="220"/>
      <c r="C37" s="251"/>
      <c r="D37" s="242"/>
      <c r="E37" s="242"/>
      <c r="F37" s="242"/>
      <c r="G37" s="242"/>
      <c r="H37" s="222"/>
      <c r="I37" s="222"/>
      <c r="J37" s="222"/>
      <c r="K37" s="222"/>
      <c r="L37" s="222"/>
      <c r="M37" s="222"/>
      <c r="N37" s="222"/>
      <c r="O37" s="222"/>
      <c r="P37" s="222"/>
      <c r="Q37" s="222"/>
      <c r="R37" s="222"/>
      <c r="S37" s="222"/>
      <c r="T37" s="222"/>
      <c r="U37" s="222"/>
      <c r="V37" s="222"/>
      <c r="W37" s="222"/>
      <c r="X37" s="222"/>
      <c r="Y37" s="212"/>
      <c r="Z37" s="212"/>
      <c r="AA37" s="212"/>
      <c r="AB37" s="212"/>
      <c r="AC37" s="212"/>
      <c r="AD37" s="212"/>
      <c r="AE37" s="212"/>
      <c r="AF37" s="212"/>
      <c r="AG37" s="212" t="s">
        <v>139</v>
      </c>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ht="22.5" outlineLevel="1" x14ac:dyDescent="0.2">
      <c r="A38" s="233">
        <v>7</v>
      </c>
      <c r="B38" s="234" t="s">
        <v>162</v>
      </c>
      <c r="C38" s="248" t="s">
        <v>163</v>
      </c>
      <c r="D38" s="235" t="s">
        <v>146</v>
      </c>
      <c r="E38" s="236">
        <v>45.16</v>
      </c>
      <c r="F38" s="237"/>
      <c r="G38" s="238">
        <f>ROUND(E38*F38,2)</f>
        <v>0</v>
      </c>
      <c r="H38" s="237"/>
      <c r="I38" s="238">
        <f>ROUND(E38*H38,2)</f>
        <v>0</v>
      </c>
      <c r="J38" s="237"/>
      <c r="K38" s="238">
        <f>ROUND(E38*J38,2)</f>
        <v>0</v>
      </c>
      <c r="L38" s="238">
        <v>21</v>
      </c>
      <c r="M38" s="238">
        <f>G38*(1+L38/100)</f>
        <v>0</v>
      </c>
      <c r="N38" s="238">
        <v>0</v>
      </c>
      <c r="O38" s="238">
        <f>ROUND(E38*N38,2)</f>
        <v>0</v>
      </c>
      <c r="P38" s="238">
        <v>0</v>
      </c>
      <c r="Q38" s="238">
        <f>ROUND(E38*P38,2)</f>
        <v>0</v>
      </c>
      <c r="R38" s="238" t="s">
        <v>147</v>
      </c>
      <c r="S38" s="238" t="s">
        <v>132</v>
      </c>
      <c r="T38" s="239" t="s">
        <v>132</v>
      </c>
      <c r="U38" s="222">
        <v>0.65200000000000002</v>
      </c>
      <c r="V38" s="222">
        <f>ROUND(E38*U38,2)</f>
        <v>29.44</v>
      </c>
      <c r="W38" s="222"/>
      <c r="X38" s="222" t="s">
        <v>133</v>
      </c>
      <c r="Y38" s="212"/>
      <c r="Z38" s="212"/>
      <c r="AA38" s="212"/>
      <c r="AB38" s="212"/>
      <c r="AC38" s="212"/>
      <c r="AD38" s="212"/>
      <c r="AE38" s="212"/>
      <c r="AF38" s="212"/>
      <c r="AG38" s="212" t="s">
        <v>134</v>
      </c>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outlineLevel="1" x14ac:dyDescent="0.2">
      <c r="A39" s="219"/>
      <c r="B39" s="220"/>
      <c r="C39" s="250" t="s">
        <v>164</v>
      </c>
      <c r="D39" s="224"/>
      <c r="E39" s="225">
        <v>45.16</v>
      </c>
      <c r="F39" s="222"/>
      <c r="G39" s="222"/>
      <c r="H39" s="222"/>
      <c r="I39" s="222"/>
      <c r="J39" s="222"/>
      <c r="K39" s="222"/>
      <c r="L39" s="222"/>
      <c r="M39" s="222"/>
      <c r="N39" s="222"/>
      <c r="O39" s="222"/>
      <c r="P39" s="222"/>
      <c r="Q39" s="222"/>
      <c r="R39" s="222"/>
      <c r="S39" s="222"/>
      <c r="T39" s="222"/>
      <c r="U39" s="222"/>
      <c r="V39" s="222"/>
      <c r="W39" s="222"/>
      <c r="X39" s="222"/>
      <c r="Y39" s="212"/>
      <c r="Z39" s="212"/>
      <c r="AA39" s="212"/>
      <c r="AB39" s="212"/>
      <c r="AC39" s="212"/>
      <c r="AD39" s="212"/>
      <c r="AE39" s="212"/>
      <c r="AF39" s="212"/>
      <c r="AG39" s="212" t="s">
        <v>138</v>
      </c>
      <c r="AH39" s="212">
        <v>5</v>
      </c>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outlineLevel="1" x14ac:dyDescent="0.2">
      <c r="A40" s="219"/>
      <c r="B40" s="220"/>
      <c r="C40" s="251"/>
      <c r="D40" s="242"/>
      <c r="E40" s="242"/>
      <c r="F40" s="242"/>
      <c r="G40" s="242"/>
      <c r="H40" s="222"/>
      <c r="I40" s="222"/>
      <c r="J40" s="222"/>
      <c r="K40" s="222"/>
      <c r="L40" s="222"/>
      <c r="M40" s="222"/>
      <c r="N40" s="222"/>
      <c r="O40" s="222"/>
      <c r="P40" s="222"/>
      <c r="Q40" s="222"/>
      <c r="R40" s="222"/>
      <c r="S40" s="222"/>
      <c r="T40" s="222"/>
      <c r="U40" s="222"/>
      <c r="V40" s="222"/>
      <c r="W40" s="222"/>
      <c r="X40" s="222"/>
      <c r="Y40" s="212"/>
      <c r="Z40" s="212"/>
      <c r="AA40" s="212"/>
      <c r="AB40" s="212"/>
      <c r="AC40" s="212"/>
      <c r="AD40" s="212"/>
      <c r="AE40" s="212"/>
      <c r="AF40" s="212"/>
      <c r="AG40" s="212" t="s">
        <v>139</v>
      </c>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outlineLevel="1" x14ac:dyDescent="0.2">
      <c r="A41" s="233">
        <v>8</v>
      </c>
      <c r="B41" s="234" t="s">
        <v>165</v>
      </c>
      <c r="C41" s="248" t="s">
        <v>166</v>
      </c>
      <c r="D41" s="235" t="s">
        <v>146</v>
      </c>
      <c r="E41" s="236">
        <v>45.16</v>
      </c>
      <c r="F41" s="237"/>
      <c r="G41" s="238">
        <f>ROUND(E41*F41,2)</f>
        <v>0</v>
      </c>
      <c r="H41" s="237"/>
      <c r="I41" s="238">
        <f>ROUND(E41*H41,2)</f>
        <v>0</v>
      </c>
      <c r="J41" s="237"/>
      <c r="K41" s="238">
        <f>ROUND(E41*J41,2)</f>
        <v>0</v>
      </c>
      <c r="L41" s="238">
        <v>21</v>
      </c>
      <c r="M41" s="238">
        <f>G41*(1+L41/100)</f>
        <v>0</v>
      </c>
      <c r="N41" s="238">
        <v>0</v>
      </c>
      <c r="O41" s="238">
        <f>ROUND(E41*N41,2)</f>
        <v>0</v>
      </c>
      <c r="P41" s="238">
        <v>0</v>
      </c>
      <c r="Q41" s="238">
        <f>ROUND(E41*P41,2)</f>
        <v>0</v>
      </c>
      <c r="R41" s="238" t="s">
        <v>147</v>
      </c>
      <c r="S41" s="238" t="s">
        <v>132</v>
      </c>
      <c r="T41" s="239" t="s">
        <v>132</v>
      </c>
      <c r="U41" s="222">
        <v>3.1E-2</v>
      </c>
      <c r="V41" s="222">
        <f>ROUND(E41*U41,2)</f>
        <v>1.4</v>
      </c>
      <c r="W41" s="222"/>
      <c r="X41" s="222" t="s">
        <v>133</v>
      </c>
      <c r="Y41" s="212"/>
      <c r="Z41" s="212"/>
      <c r="AA41" s="212"/>
      <c r="AB41" s="212"/>
      <c r="AC41" s="212"/>
      <c r="AD41" s="212"/>
      <c r="AE41" s="212"/>
      <c r="AF41" s="212"/>
      <c r="AG41" s="212" t="s">
        <v>134</v>
      </c>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outlineLevel="1" x14ac:dyDescent="0.2">
      <c r="A42" s="219"/>
      <c r="B42" s="220"/>
      <c r="C42" s="250" t="s">
        <v>164</v>
      </c>
      <c r="D42" s="224"/>
      <c r="E42" s="225">
        <v>45.16</v>
      </c>
      <c r="F42" s="222"/>
      <c r="G42" s="222"/>
      <c r="H42" s="222"/>
      <c r="I42" s="222"/>
      <c r="J42" s="222"/>
      <c r="K42" s="222"/>
      <c r="L42" s="222"/>
      <c r="M42" s="222"/>
      <c r="N42" s="222"/>
      <c r="O42" s="222"/>
      <c r="P42" s="222"/>
      <c r="Q42" s="222"/>
      <c r="R42" s="222"/>
      <c r="S42" s="222"/>
      <c r="T42" s="222"/>
      <c r="U42" s="222"/>
      <c r="V42" s="222"/>
      <c r="W42" s="222"/>
      <c r="X42" s="222"/>
      <c r="Y42" s="212"/>
      <c r="Z42" s="212"/>
      <c r="AA42" s="212"/>
      <c r="AB42" s="212"/>
      <c r="AC42" s="212"/>
      <c r="AD42" s="212"/>
      <c r="AE42" s="212"/>
      <c r="AF42" s="212"/>
      <c r="AG42" s="212" t="s">
        <v>138</v>
      </c>
      <c r="AH42" s="212">
        <v>5</v>
      </c>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outlineLevel="1" x14ac:dyDescent="0.2">
      <c r="A43" s="219"/>
      <c r="B43" s="220"/>
      <c r="C43" s="251"/>
      <c r="D43" s="242"/>
      <c r="E43" s="242"/>
      <c r="F43" s="242"/>
      <c r="G43" s="242"/>
      <c r="H43" s="222"/>
      <c r="I43" s="222"/>
      <c r="J43" s="222"/>
      <c r="K43" s="222"/>
      <c r="L43" s="222"/>
      <c r="M43" s="222"/>
      <c r="N43" s="222"/>
      <c r="O43" s="222"/>
      <c r="P43" s="222"/>
      <c r="Q43" s="222"/>
      <c r="R43" s="222"/>
      <c r="S43" s="222"/>
      <c r="T43" s="222"/>
      <c r="U43" s="222"/>
      <c r="V43" s="222"/>
      <c r="W43" s="222"/>
      <c r="X43" s="222"/>
      <c r="Y43" s="212"/>
      <c r="Z43" s="212"/>
      <c r="AA43" s="212"/>
      <c r="AB43" s="212"/>
      <c r="AC43" s="212"/>
      <c r="AD43" s="212"/>
      <c r="AE43" s="212"/>
      <c r="AF43" s="212"/>
      <c r="AG43" s="212" t="s">
        <v>139</v>
      </c>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row>
    <row r="44" spans="1:60" ht="22.5" outlineLevel="1" x14ac:dyDescent="0.2">
      <c r="A44" s="233">
        <v>9</v>
      </c>
      <c r="B44" s="234" t="s">
        <v>167</v>
      </c>
      <c r="C44" s="248" t="s">
        <v>168</v>
      </c>
      <c r="D44" s="235" t="s">
        <v>146</v>
      </c>
      <c r="E44" s="236">
        <v>4.16</v>
      </c>
      <c r="F44" s="237"/>
      <c r="G44" s="238">
        <f>ROUND(E44*F44,2)</f>
        <v>0</v>
      </c>
      <c r="H44" s="237"/>
      <c r="I44" s="238">
        <f>ROUND(E44*H44,2)</f>
        <v>0</v>
      </c>
      <c r="J44" s="237"/>
      <c r="K44" s="238">
        <f>ROUND(E44*J44,2)</f>
        <v>0</v>
      </c>
      <c r="L44" s="238">
        <v>21</v>
      </c>
      <c r="M44" s="238">
        <f>G44*(1+L44/100)</f>
        <v>0</v>
      </c>
      <c r="N44" s="238">
        <v>0</v>
      </c>
      <c r="O44" s="238">
        <f>ROUND(E44*N44,2)</f>
        <v>0</v>
      </c>
      <c r="P44" s="238">
        <v>0</v>
      </c>
      <c r="Q44" s="238">
        <f>ROUND(E44*P44,2)</f>
        <v>0</v>
      </c>
      <c r="R44" s="238" t="s">
        <v>147</v>
      </c>
      <c r="S44" s="238" t="s">
        <v>132</v>
      </c>
      <c r="T44" s="239" t="s">
        <v>132</v>
      </c>
      <c r="U44" s="222">
        <v>0.20200000000000001</v>
      </c>
      <c r="V44" s="222">
        <f>ROUND(E44*U44,2)</f>
        <v>0.84</v>
      </c>
      <c r="W44" s="222"/>
      <c r="X44" s="222" t="s">
        <v>133</v>
      </c>
      <c r="Y44" s="212"/>
      <c r="Z44" s="212"/>
      <c r="AA44" s="212"/>
      <c r="AB44" s="212"/>
      <c r="AC44" s="212"/>
      <c r="AD44" s="212"/>
      <c r="AE44" s="212"/>
      <c r="AF44" s="212"/>
      <c r="AG44" s="212" t="s">
        <v>134</v>
      </c>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row>
    <row r="45" spans="1:60" outlineLevel="1" x14ac:dyDescent="0.2">
      <c r="A45" s="219"/>
      <c r="B45" s="220"/>
      <c r="C45" s="249" t="s">
        <v>169</v>
      </c>
      <c r="D45" s="240"/>
      <c r="E45" s="240"/>
      <c r="F45" s="240"/>
      <c r="G45" s="240"/>
      <c r="H45" s="222"/>
      <c r="I45" s="222"/>
      <c r="J45" s="222"/>
      <c r="K45" s="222"/>
      <c r="L45" s="222"/>
      <c r="M45" s="222"/>
      <c r="N45" s="222"/>
      <c r="O45" s="222"/>
      <c r="P45" s="222"/>
      <c r="Q45" s="222"/>
      <c r="R45" s="222"/>
      <c r="S45" s="222"/>
      <c r="T45" s="222"/>
      <c r="U45" s="222"/>
      <c r="V45" s="222"/>
      <c r="W45" s="222"/>
      <c r="X45" s="222"/>
      <c r="Y45" s="212"/>
      <c r="Z45" s="212"/>
      <c r="AA45" s="212"/>
      <c r="AB45" s="212"/>
      <c r="AC45" s="212"/>
      <c r="AD45" s="212"/>
      <c r="AE45" s="212"/>
      <c r="AF45" s="212"/>
      <c r="AG45" s="212" t="s">
        <v>136</v>
      </c>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row>
    <row r="46" spans="1:60" outlineLevel="1" x14ac:dyDescent="0.2">
      <c r="A46" s="219"/>
      <c r="B46" s="220"/>
      <c r="C46" s="250" t="s">
        <v>154</v>
      </c>
      <c r="D46" s="224"/>
      <c r="E46" s="225">
        <v>1</v>
      </c>
      <c r="F46" s="222"/>
      <c r="G46" s="222"/>
      <c r="H46" s="222"/>
      <c r="I46" s="222"/>
      <c r="J46" s="222"/>
      <c r="K46" s="222"/>
      <c r="L46" s="222"/>
      <c r="M46" s="222"/>
      <c r="N46" s="222"/>
      <c r="O46" s="222"/>
      <c r="P46" s="222"/>
      <c r="Q46" s="222"/>
      <c r="R46" s="222"/>
      <c r="S46" s="222"/>
      <c r="T46" s="222"/>
      <c r="U46" s="222"/>
      <c r="V46" s="222"/>
      <c r="W46" s="222"/>
      <c r="X46" s="222"/>
      <c r="Y46" s="212"/>
      <c r="Z46" s="212"/>
      <c r="AA46" s="212"/>
      <c r="AB46" s="212"/>
      <c r="AC46" s="212"/>
      <c r="AD46" s="212"/>
      <c r="AE46" s="212"/>
      <c r="AF46" s="212"/>
      <c r="AG46" s="212" t="s">
        <v>138</v>
      </c>
      <c r="AH46" s="212">
        <v>0</v>
      </c>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row>
    <row r="47" spans="1:60" outlineLevel="1" x14ac:dyDescent="0.2">
      <c r="A47" s="219"/>
      <c r="B47" s="220"/>
      <c r="C47" s="250" t="s">
        <v>170</v>
      </c>
      <c r="D47" s="224"/>
      <c r="E47" s="225">
        <v>0.56000000000000005</v>
      </c>
      <c r="F47" s="222"/>
      <c r="G47" s="222"/>
      <c r="H47" s="222"/>
      <c r="I47" s="222"/>
      <c r="J47" s="222"/>
      <c r="K47" s="222"/>
      <c r="L47" s="222"/>
      <c r="M47" s="222"/>
      <c r="N47" s="222"/>
      <c r="O47" s="222"/>
      <c r="P47" s="222"/>
      <c r="Q47" s="222"/>
      <c r="R47" s="222"/>
      <c r="S47" s="222"/>
      <c r="T47" s="222"/>
      <c r="U47" s="222"/>
      <c r="V47" s="222"/>
      <c r="W47" s="222"/>
      <c r="X47" s="222"/>
      <c r="Y47" s="212"/>
      <c r="Z47" s="212"/>
      <c r="AA47" s="212"/>
      <c r="AB47" s="212"/>
      <c r="AC47" s="212"/>
      <c r="AD47" s="212"/>
      <c r="AE47" s="212"/>
      <c r="AF47" s="212"/>
      <c r="AG47" s="212" t="s">
        <v>138</v>
      </c>
      <c r="AH47" s="212">
        <v>0</v>
      </c>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row>
    <row r="48" spans="1:60" outlineLevel="1" x14ac:dyDescent="0.2">
      <c r="A48" s="219"/>
      <c r="B48" s="220"/>
      <c r="C48" s="250" t="s">
        <v>171</v>
      </c>
      <c r="D48" s="224"/>
      <c r="E48" s="225">
        <v>2.6</v>
      </c>
      <c r="F48" s="222"/>
      <c r="G48" s="222"/>
      <c r="H48" s="222"/>
      <c r="I48" s="222"/>
      <c r="J48" s="222"/>
      <c r="K48" s="222"/>
      <c r="L48" s="222"/>
      <c r="M48" s="222"/>
      <c r="N48" s="222"/>
      <c r="O48" s="222"/>
      <c r="P48" s="222"/>
      <c r="Q48" s="222"/>
      <c r="R48" s="222"/>
      <c r="S48" s="222"/>
      <c r="T48" s="222"/>
      <c r="U48" s="222"/>
      <c r="V48" s="222"/>
      <c r="W48" s="222"/>
      <c r="X48" s="222"/>
      <c r="Y48" s="212"/>
      <c r="Z48" s="212"/>
      <c r="AA48" s="212"/>
      <c r="AB48" s="212"/>
      <c r="AC48" s="212"/>
      <c r="AD48" s="212"/>
      <c r="AE48" s="212"/>
      <c r="AF48" s="212"/>
      <c r="AG48" s="212" t="s">
        <v>138</v>
      </c>
      <c r="AH48" s="212">
        <v>0</v>
      </c>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row>
    <row r="49" spans="1:60" outlineLevel="1" x14ac:dyDescent="0.2">
      <c r="A49" s="219"/>
      <c r="B49" s="220"/>
      <c r="C49" s="251"/>
      <c r="D49" s="242"/>
      <c r="E49" s="242"/>
      <c r="F49" s="242"/>
      <c r="G49" s="242"/>
      <c r="H49" s="222"/>
      <c r="I49" s="222"/>
      <c r="J49" s="222"/>
      <c r="K49" s="222"/>
      <c r="L49" s="222"/>
      <c r="M49" s="222"/>
      <c r="N49" s="222"/>
      <c r="O49" s="222"/>
      <c r="P49" s="222"/>
      <c r="Q49" s="222"/>
      <c r="R49" s="222"/>
      <c r="S49" s="222"/>
      <c r="T49" s="222"/>
      <c r="U49" s="222"/>
      <c r="V49" s="222"/>
      <c r="W49" s="222"/>
      <c r="X49" s="222"/>
      <c r="Y49" s="212"/>
      <c r="Z49" s="212"/>
      <c r="AA49" s="212"/>
      <c r="AB49" s="212"/>
      <c r="AC49" s="212"/>
      <c r="AD49" s="212"/>
      <c r="AE49" s="212"/>
      <c r="AF49" s="212"/>
      <c r="AG49" s="212" t="s">
        <v>139</v>
      </c>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row>
    <row r="50" spans="1:60" outlineLevel="1" x14ac:dyDescent="0.2">
      <c r="A50" s="233">
        <v>10</v>
      </c>
      <c r="B50" s="234" t="s">
        <v>172</v>
      </c>
      <c r="C50" s="248" t="s">
        <v>173</v>
      </c>
      <c r="D50" s="235" t="s">
        <v>146</v>
      </c>
      <c r="E50" s="236">
        <v>2.37</v>
      </c>
      <c r="F50" s="237"/>
      <c r="G50" s="238">
        <f>ROUND(E50*F50,2)</f>
        <v>0</v>
      </c>
      <c r="H50" s="237"/>
      <c r="I50" s="238">
        <f>ROUND(E50*H50,2)</f>
        <v>0</v>
      </c>
      <c r="J50" s="237"/>
      <c r="K50" s="238">
        <f>ROUND(E50*J50,2)</f>
        <v>0</v>
      </c>
      <c r="L50" s="238">
        <v>21</v>
      </c>
      <c r="M50" s="238">
        <f>G50*(1+L50/100)</f>
        <v>0</v>
      </c>
      <c r="N50" s="238">
        <v>0</v>
      </c>
      <c r="O50" s="238">
        <f>ROUND(E50*N50,2)</f>
        <v>0</v>
      </c>
      <c r="P50" s="238">
        <v>0</v>
      </c>
      <c r="Q50" s="238">
        <f>ROUND(E50*P50,2)</f>
        <v>0</v>
      </c>
      <c r="R50" s="238" t="s">
        <v>147</v>
      </c>
      <c r="S50" s="238" t="s">
        <v>132</v>
      </c>
      <c r="T50" s="239" t="s">
        <v>132</v>
      </c>
      <c r="U50" s="222">
        <v>1.587</v>
      </c>
      <c r="V50" s="222">
        <f>ROUND(E50*U50,2)</f>
        <v>3.76</v>
      </c>
      <c r="W50" s="222"/>
      <c r="X50" s="222" t="s">
        <v>133</v>
      </c>
      <c r="Y50" s="212"/>
      <c r="Z50" s="212"/>
      <c r="AA50" s="212"/>
      <c r="AB50" s="212"/>
      <c r="AC50" s="212"/>
      <c r="AD50" s="212"/>
      <c r="AE50" s="212"/>
      <c r="AF50" s="212"/>
      <c r="AG50" s="212" t="s">
        <v>134</v>
      </c>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ht="22.5" outlineLevel="1" x14ac:dyDescent="0.2">
      <c r="A51" s="219"/>
      <c r="B51" s="220"/>
      <c r="C51" s="249" t="s">
        <v>174</v>
      </c>
      <c r="D51" s="240"/>
      <c r="E51" s="240"/>
      <c r="F51" s="240"/>
      <c r="G51" s="240"/>
      <c r="H51" s="222"/>
      <c r="I51" s="222"/>
      <c r="J51" s="222"/>
      <c r="K51" s="222"/>
      <c r="L51" s="222"/>
      <c r="M51" s="222"/>
      <c r="N51" s="222"/>
      <c r="O51" s="222"/>
      <c r="P51" s="222"/>
      <c r="Q51" s="222"/>
      <c r="R51" s="222"/>
      <c r="S51" s="222"/>
      <c r="T51" s="222"/>
      <c r="U51" s="222"/>
      <c r="V51" s="222"/>
      <c r="W51" s="222"/>
      <c r="X51" s="222"/>
      <c r="Y51" s="212"/>
      <c r="Z51" s="212"/>
      <c r="AA51" s="212"/>
      <c r="AB51" s="212"/>
      <c r="AC51" s="212"/>
      <c r="AD51" s="212"/>
      <c r="AE51" s="212"/>
      <c r="AF51" s="212"/>
      <c r="AG51" s="212" t="s">
        <v>136</v>
      </c>
      <c r="AH51" s="212"/>
      <c r="AI51" s="212"/>
      <c r="AJ51" s="212"/>
      <c r="AK51" s="212"/>
      <c r="AL51" s="212"/>
      <c r="AM51" s="212"/>
      <c r="AN51" s="212"/>
      <c r="AO51" s="212"/>
      <c r="AP51" s="212"/>
      <c r="AQ51" s="212"/>
      <c r="AR51" s="212"/>
      <c r="AS51" s="212"/>
      <c r="AT51" s="212"/>
      <c r="AU51" s="212"/>
      <c r="AV51" s="212"/>
      <c r="AW51" s="212"/>
      <c r="AX51" s="212"/>
      <c r="AY51" s="212"/>
      <c r="AZ51" s="212"/>
      <c r="BA51" s="243" t="str">
        <f>C51</f>
        <v>sypaninou z vhodných hornin tř. 1 - 4 nebo materiálem připraveným podél výkopu ve vzdálenosti do 3 m od jeho kraje, pro jakoukoliv hloubku výkopu a jakoukoliv míru zhutnění,</v>
      </c>
      <c r="BB51" s="212"/>
      <c r="BC51" s="212"/>
      <c r="BD51" s="212"/>
      <c r="BE51" s="212"/>
      <c r="BF51" s="212"/>
      <c r="BG51" s="212"/>
      <c r="BH51" s="212"/>
    </row>
    <row r="52" spans="1:60" outlineLevel="1" x14ac:dyDescent="0.2">
      <c r="A52" s="219"/>
      <c r="B52" s="220"/>
      <c r="C52" s="250" t="s">
        <v>175</v>
      </c>
      <c r="D52" s="224"/>
      <c r="E52" s="225">
        <v>1.95</v>
      </c>
      <c r="F52" s="222"/>
      <c r="G52" s="222"/>
      <c r="H52" s="222"/>
      <c r="I52" s="222"/>
      <c r="J52" s="222"/>
      <c r="K52" s="222"/>
      <c r="L52" s="222"/>
      <c r="M52" s="222"/>
      <c r="N52" s="222"/>
      <c r="O52" s="222"/>
      <c r="P52" s="222"/>
      <c r="Q52" s="222"/>
      <c r="R52" s="222"/>
      <c r="S52" s="222"/>
      <c r="T52" s="222"/>
      <c r="U52" s="222"/>
      <c r="V52" s="222"/>
      <c r="W52" s="222"/>
      <c r="X52" s="222"/>
      <c r="Y52" s="212"/>
      <c r="Z52" s="212"/>
      <c r="AA52" s="212"/>
      <c r="AB52" s="212"/>
      <c r="AC52" s="212"/>
      <c r="AD52" s="212"/>
      <c r="AE52" s="212"/>
      <c r="AF52" s="212"/>
      <c r="AG52" s="212" t="s">
        <v>138</v>
      </c>
      <c r="AH52" s="212">
        <v>0</v>
      </c>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row>
    <row r="53" spans="1:60" outlineLevel="1" x14ac:dyDescent="0.2">
      <c r="A53" s="219"/>
      <c r="B53" s="220"/>
      <c r="C53" s="250" t="s">
        <v>176</v>
      </c>
      <c r="D53" s="224"/>
      <c r="E53" s="225">
        <v>0.42</v>
      </c>
      <c r="F53" s="222"/>
      <c r="G53" s="222"/>
      <c r="H53" s="222"/>
      <c r="I53" s="222"/>
      <c r="J53" s="222"/>
      <c r="K53" s="222"/>
      <c r="L53" s="222"/>
      <c r="M53" s="222"/>
      <c r="N53" s="222"/>
      <c r="O53" s="222"/>
      <c r="P53" s="222"/>
      <c r="Q53" s="222"/>
      <c r="R53" s="222"/>
      <c r="S53" s="222"/>
      <c r="T53" s="222"/>
      <c r="U53" s="222"/>
      <c r="V53" s="222"/>
      <c r="W53" s="222"/>
      <c r="X53" s="222"/>
      <c r="Y53" s="212"/>
      <c r="Z53" s="212"/>
      <c r="AA53" s="212"/>
      <c r="AB53" s="212"/>
      <c r="AC53" s="212"/>
      <c r="AD53" s="212"/>
      <c r="AE53" s="212"/>
      <c r="AF53" s="212"/>
      <c r="AG53" s="212" t="s">
        <v>138</v>
      </c>
      <c r="AH53" s="212">
        <v>0</v>
      </c>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row>
    <row r="54" spans="1:60" outlineLevel="1" x14ac:dyDescent="0.2">
      <c r="A54" s="219"/>
      <c r="B54" s="220"/>
      <c r="C54" s="251"/>
      <c r="D54" s="242"/>
      <c r="E54" s="242"/>
      <c r="F54" s="242"/>
      <c r="G54" s="242"/>
      <c r="H54" s="222"/>
      <c r="I54" s="222"/>
      <c r="J54" s="222"/>
      <c r="K54" s="222"/>
      <c r="L54" s="222"/>
      <c r="M54" s="222"/>
      <c r="N54" s="222"/>
      <c r="O54" s="222"/>
      <c r="P54" s="222"/>
      <c r="Q54" s="222"/>
      <c r="R54" s="222"/>
      <c r="S54" s="222"/>
      <c r="T54" s="222"/>
      <c r="U54" s="222"/>
      <c r="V54" s="222"/>
      <c r="W54" s="222"/>
      <c r="X54" s="222"/>
      <c r="Y54" s="212"/>
      <c r="Z54" s="212"/>
      <c r="AA54" s="212"/>
      <c r="AB54" s="212"/>
      <c r="AC54" s="212"/>
      <c r="AD54" s="212"/>
      <c r="AE54" s="212"/>
      <c r="AF54" s="212"/>
      <c r="AG54" s="212" t="s">
        <v>139</v>
      </c>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row>
    <row r="55" spans="1:60" outlineLevel="1" x14ac:dyDescent="0.2">
      <c r="A55" s="233">
        <v>11</v>
      </c>
      <c r="B55" s="234" t="s">
        <v>177</v>
      </c>
      <c r="C55" s="248" t="s">
        <v>178</v>
      </c>
      <c r="D55" s="235" t="s">
        <v>130</v>
      </c>
      <c r="E55" s="236">
        <v>488</v>
      </c>
      <c r="F55" s="237"/>
      <c r="G55" s="238">
        <f>ROUND(E55*F55,2)</f>
        <v>0</v>
      </c>
      <c r="H55" s="237"/>
      <c r="I55" s="238">
        <f>ROUND(E55*H55,2)</f>
        <v>0</v>
      </c>
      <c r="J55" s="237"/>
      <c r="K55" s="238">
        <f>ROUND(E55*J55,2)</f>
        <v>0</v>
      </c>
      <c r="L55" s="238">
        <v>21</v>
      </c>
      <c r="M55" s="238">
        <f>G55*(1+L55/100)</f>
        <v>0</v>
      </c>
      <c r="N55" s="238">
        <v>0</v>
      </c>
      <c r="O55" s="238">
        <f>ROUND(E55*N55,2)</f>
        <v>0</v>
      </c>
      <c r="P55" s="238">
        <v>0</v>
      </c>
      <c r="Q55" s="238">
        <f>ROUND(E55*P55,2)</f>
        <v>0</v>
      </c>
      <c r="R55" s="238" t="s">
        <v>147</v>
      </c>
      <c r="S55" s="238" t="s">
        <v>132</v>
      </c>
      <c r="T55" s="239" t="s">
        <v>132</v>
      </c>
      <c r="U55" s="222">
        <v>1.7999999999999999E-2</v>
      </c>
      <c r="V55" s="222">
        <f>ROUND(E55*U55,2)</f>
        <v>8.7799999999999994</v>
      </c>
      <c r="W55" s="222"/>
      <c r="X55" s="222" t="s">
        <v>133</v>
      </c>
      <c r="Y55" s="212"/>
      <c r="Z55" s="212"/>
      <c r="AA55" s="212"/>
      <c r="AB55" s="212"/>
      <c r="AC55" s="212"/>
      <c r="AD55" s="212"/>
      <c r="AE55" s="212"/>
      <c r="AF55" s="212"/>
      <c r="AG55" s="212" t="s">
        <v>134</v>
      </c>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row>
    <row r="56" spans="1:60" outlineLevel="1" x14ac:dyDescent="0.2">
      <c r="A56" s="219"/>
      <c r="B56" s="220"/>
      <c r="C56" s="249" t="s">
        <v>179</v>
      </c>
      <c r="D56" s="240"/>
      <c r="E56" s="240"/>
      <c r="F56" s="240"/>
      <c r="G56" s="240"/>
      <c r="H56" s="222"/>
      <c r="I56" s="222"/>
      <c r="J56" s="222"/>
      <c r="K56" s="222"/>
      <c r="L56" s="222"/>
      <c r="M56" s="222"/>
      <c r="N56" s="222"/>
      <c r="O56" s="222"/>
      <c r="P56" s="222"/>
      <c r="Q56" s="222"/>
      <c r="R56" s="222"/>
      <c r="S56" s="222"/>
      <c r="T56" s="222"/>
      <c r="U56" s="222"/>
      <c r="V56" s="222"/>
      <c r="W56" s="222"/>
      <c r="X56" s="222"/>
      <c r="Y56" s="212"/>
      <c r="Z56" s="212"/>
      <c r="AA56" s="212"/>
      <c r="AB56" s="212"/>
      <c r="AC56" s="212"/>
      <c r="AD56" s="212"/>
      <c r="AE56" s="212"/>
      <c r="AF56" s="212"/>
      <c r="AG56" s="212" t="s">
        <v>136</v>
      </c>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row>
    <row r="57" spans="1:60" outlineLevel="1" x14ac:dyDescent="0.2">
      <c r="A57" s="219"/>
      <c r="B57" s="220"/>
      <c r="C57" s="250" t="s">
        <v>180</v>
      </c>
      <c r="D57" s="224"/>
      <c r="E57" s="225">
        <v>241</v>
      </c>
      <c r="F57" s="222"/>
      <c r="G57" s="222"/>
      <c r="H57" s="222"/>
      <c r="I57" s="222"/>
      <c r="J57" s="222"/>
      <c r="K57" s="222"/>
      <c r="L57" s="222"/>
      <c r="M57" s="222"/>
      <c r="N57" s="222"/>
      <c r="O57" s="222"/>
      <c r="P57" s="222"/>
      <c r="Q57" s="222"/>
      <c r="R57" s="222"/>
      <c r="S57" s="222"/>
      <c r="T57" s="222"/>
      <c r="U57" s="222"/>
      <c r="V57" s="222"/>
      <c r="W57" s="222"/>
      <c r="X57" s="222"/>
      <c r="Y57" s="212"/>
      <c r="Z57" s="212"/>
      <c r="AA57" s="212"/>
      <c r="AB57" s="212"/>
      <c r="AC57" s="212"/>
      <c r="AD57" s="212"/>
      <c r="AE57" s="212"/>
      <c r="AF57" s="212"/>
      <c r="AG57" s="212" t="s">
        <v>138</v>
      </c>
      <c r="AH57" s="212">
        <v>0</v>
      </c>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row>
    <row r="58" spans="1:60" outlineLevel="1" x14ac:dyDescent="0.2">
      <c r="A58" s="219"/>
      <c r="B58" s="220"/>
      <c r="C58" s="250" t="s">
        <v>181</v>
      </c>
      <c r="D58" s="224"/>
      <c r="E58" s="225">
        <v>247</v>
      </c>
      <c r="F58" s="222"/>
      <c r="G58" s="222"/>
      <c r="H58" s="222"/>
      <c r="I58" s="222"/>
      <c r="J58" s="222"/>
      <c r="K58" s="222"/>
      <c r="L58" s="222"/>
      <c r="M58" s="222"/>
      <c r="N58" s="222"/>
      <c r="O58" s="222"/>
      <c r="P58" s="222"/>
      <c r="Q58" s="222"/>
      <c r="R58" s="222"/>
      <c r="S58" s="222"/>
      <c r="T58" s="222"/>
      <c r="U58" s="222"/>
      <c r="V58" s="222"/>
      <c r="W58" s="222"/>
      <c r="X58" s="222"/>
      <c r="Y58" s="212"/>
      <c r="Z58" s="212"/>
      <c r="AA58" s="212"/>
      <c r="AB58" s="212"/>
      <c r="AC58" s="212"/>
      <c r="AD58" s="212"/>
      <c r="AE58" s="212"/>
      <c r="AF58" s="212"/>
      <c r="AG58" s="212" t="s">
        <v>138</v>
      </c>
      <c r="AH58" s="212">
        <v>0</v>
      </c>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row>
    <row r="59" spans="1:60" outlineLevel="1" x14ac:dyDescent="0.2">
      <c r="A59" s="219"/>
      <c r="B59" s="220"/>
      <c r="C59" s="251"/>
      <c r="D59" s="242"/>
      <c r="E59" s="242"/>
      <c r="F59" s="242"/>
      <c r="G59" s="242"/>
      <c r="H59" s="222"/>
      <c r="I59" s="222"/>
      <c r="J59" s="222"/>
      <c r="K59" s="222"/>
      <c r="L59" s="222"/>
      <c r="M59" s="222"/>
      <c r="N59" s="222"/>
      <c r="O59" s="222"/>
      <c r="P59" s="222"/>
      <c r="Q59" s="222"/>
      <c r="R59" s="222"/>
      <c r="S59" s="222"/>
      <c r="T59" s="222"/>
      <c r="U59" s="222"/>
      <c r="V59" s="222"/>
      <c r="W59" s="222"/>
      <c r="X59" s="222"/>
      <c r="Y59" s="212"/>
      <c r="Z59" s="212"/>
      <c r="AA59" s="212"/>
      <c r="AB59" s="212"/>
      <c r="AC59" s="212"/>
      <c r="AD59" s="212"/>
      <c r="AE59" s="212"/>
      <c r="AF59" s="212"/>
      <c r="AG59" s="212" t="s">
        <v>139</v>
      </c>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row>
    <row r="60" spans="1:60" outlineLevel="1" x14ac:dyDescent="0.2">
      <c r="A60" s="233">
        <v>12</v>
      </c>
      <c r="B60" s="234" t="s">
        <v>182</v>
      </c>
      <c r="C60" s="248" t="s">
        <v>183</v>
      </c>
      <c r="D60" s="235" t="s">
        <v>184</v>
      </c>
      <c r="E60" s="236">
        <v>81.287999999999997</v>
      </c>
      <c r="F60" s="237"/>
      <c r="G60" s="238">
        <f>ROUND(E60*F60,2)</f>
        <v>0</v>
      </c>
      <c r="H60" s="237"/>
      <c r="I60" s="238">
        <f>ROUND(E60*H60,2)</f>
        <v>0</v>
      </c>
      <c r="J60" s="237"/>
      <c r="K60" s="238">
        <f>ROUND(E60*J60,2)</f>
        <v>0</v>
      </c>
      <c r="L60" s="238">
        <v>21</v>
      </c>
      <c r="M60" s="238">
        <f>G60*(1+L60/100)</f>
        <v>0</v>
      </c>
      <c r="N60" s="238">
        <v>0</v>
      </c>
      <c r="O60" s="238">
        <f>ROUND(E60*N60,2)</f>
        <v>0</v>
      </c>
      <c r="P60" s="238">
        <v>0</v>
      </c>
      <c r="Q60" s="238">
        <f>ROUND(E60*P60,2)</f>
        <v>0</v>
      </c>
      <c r="R60" s="238" t="s">
        <v>147</v>
      </c>
      <c r="S60" s="238" t="s">
        <v>132</v>
      </c>
      <c r="T60" s="239" t="s">
        <v>132</v>
      </c>
      <c r="U60" s="222">
        <v>0</v>
      </c>
      <c r="V60" s="222">
        <f>ROUND(E60*U60,2)</f>
        <v>0</v>
      </c>
      <c r="W60" s="222"/>
      <c r="X60" s="222" t="s">
        <v>133</v>
      </c>
      <c r="Y60" s="212"/>
      <c r="Z60" s="212"/>
      <c r="AA60" s="212"/>
      <c r="AB60" s="212"/>
      <c r="AC60" s="212"/>
      <c r="AD60" s="212"/>
      <c r="AE60" s="212"/>
      <c r="AF60" s="212"/>
      <c r="AG60" s="212" t="s">
        <v>134</v>
      </c>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row>
    <row r="61" spans="1:60" outlineLevel="1" x14ac:dyDescent="0.2">
      <c r="A61" s="219"/>
      <c r="B61" s="220"/>
      <c r="C61" s="250" t="s">
        <v>185</v>
      </c>
      <c r="D61" s="224"/>
      <c r="E61" s="225">
        <v>81.287999999999997</v>
      </c>
      <c r="F61" s="222"/>
      <c r="G61" s="222"/>
      <c r="H61" s="222"/>
      <c r="I61" s="222"/>
      <c r="J61" s="222"/>
      <c r="K61" s="222"/>
      <c r="L61" s="222"/>
      <c r="M61" s="222"/>
      <c r="N61" s="222"/>
      <c r="O61" s="222"/>
      <c r="P61" s="222"/>
      <c r="Q61" s="222"/>
      <c r="R61" s="222"/>
      <c r="S61" s="222"/>
      <c r="T61" s="222"/>
      <c r="U61" s="222"/>
      <c r="V61" s="222"/>
      <c r="W61" s="222"/>
      <c r="X61" s="222"/>
      <c r="Y61" s="212"/>
      <c r="Z61" s="212"/>
      <c r="AA61" s="212"/>
      <c r="AB61" s="212"/>
      <c r="AC61" s="212"/>
      <c r="AD61" s="212"/>
      <c r="AE61" s="212"/>
      <c r="AF61" s="212"/>
      <c r="AG61" s="212" t="s">
        <v>138</v>
      </c>
      <c r="AH61" s="212">
        <v>5</v>
      </c>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row>
    <row r="62" spans="1:60" outlineLevel="1" x14ac:dyDescent="0.2">
      <c r="A62" s="219"/>
      <c r="B62" s="220"/>
      <c r="C62" s="251"/>
      <c r="D62" s="242"/>
      <c r="E62" s="242"/>
      <c r="F62" s="242"/>
      <c r="G62" s="242"/>
      <c r="H62" s="222"/>
      <c r="I62" s="222"/>
      <c r="J62" s="222"/>
      <c r="K62" s="222"/>
      <c r="L62" s="222"/>
      <c r="M62" s="222"/>
      <c r="N62" s="222"/>
      <c r="O62" s="222"/>
      <c r="P62" s="222"/>
      <c r="Q62" s="222"/>
      <c r="R62" s="222"/>
      <c r="S62" s="222"/>
      <c r="T62" s="222"/>
      <c r="U62" s="222"/>
      <c r="V62" s="222"/>
      <c r="W62" s="222"/>
      <c r="X62" s="222"/>
      <c r="Y62" s="212"/>
      <c r="Z62" s="212"/>
      <c r="AA62" s="212"/>
      <c r="AB62" s="212"/>
      <c r="AC62" s="212"/>
      <c r="AD62" s="212"/>
      <c r="AE62" s="212"/>
      <c r="AF62" s="212"/>
      <c r="AG62" s="212" t="s">
        <v>139</v>
      </c>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row>
    <row r="63" spans="1:60" outlineLevel="1" x14ac:dyDescent="0.2">
      <c r="A63" s="233">
        <v>13</v>
      </c>
      <c r="B63" s="234" t="s">
        <v>186</v>
      </c>
      <c r="C63" s="248" t="s">
        <v>187</v>
      </c>
      <c r="D63" s="235" t="s">
        <v>188</v>
      </c>
      <c r="E63" s="236">
        <v>5.6879999999999997</v>
      </c>
      <c r="F63" s="237"/>
      <c r="G63" s="238">
        <f>ROUND(E63*F63,2)</f>
        <v>0</v>
      </c>
      <c r="H63" s="237"/>
      <c r="I63" s="238">
        <f>ROUND(E63*H63,2)</f>
        <v>0</v>
      </c>
      <c r="J63" s="237"/>
      <c r="K63" s="238">
        <f>ROUND(E63*J63,2)</f>
        <v>0</v>
      </c>
      <c r="L63" s="238">
        <v>21</v>
      </c>
      <c r="M63" s="238">
        <f>G63*(1+L63/100)</f>
        <v>0</v>
      </c>
      <c r="N63" s="238">
        <v>0</v>
      </c>
      <c r="O63" s="238">
        <f>ROUND(E63*N63,2)</f>
        <v>0</v>
      </c>
      <c r="P63" s="238">
        <v>0</v>
      </c>
      <c r="Q63" s="238">
        <f>ROUND(E63*P63,2)</f>
        <v>0</v>
      </c>
      <c r="R63" s="238" t="s">
        <v>189</v>
      </c>
      <c r="S63" s="238" t="s">
        <v>132</v>
      </c>
      <c r="T63" s="239" t="s">
        <v>132</v>
      </c>
      <c r="U63" s="222">
        <v>0</v>
      </c>
      <c r="V63" s="222">
        <f>ROUND(E63*U63,2)</f>
        <v>0</v>
      </c>
      <c r="W63" s="222"/>
      <c r="X63" s="222" t="s">
        <v>190</v>
      </c>
      <c r="Y63" s="212"/>
      <c r="Z63" s="212"/>
      <c r="AA63" s="212"/>
      <c r="AB63" s="212"/>
      <c r="AC63" s="212"/>
      <c r="AD63" s="212"/>
      <c r="AE63" s="212"/>
      <c r="AF63" s="212"/>
      <c r="AG63" s="212" t="s">
        <v>191</v>
      </c>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row>
    <row r="64" spans="1:60" outlineLevel="1" x14ac:dyDescent="0.2">
      <c r="A64" s="219"/>
      <c r="B64" s="220"/>
      <c r="C64" s="250" t="s">
        <v>192</v>
      </c>
      <c r="D64" s="224"/>
      <c r="E64" s="225"/>
      <c r="F64" s="222"/>
      <c r="G64" s="222"/>
      <c r="H64" s="222"/>
      <c r="I64" s="222"/>
      <c r="J64" s="222"/>
      <c r="K64" s="222"/>
      <c r="L64" s="222"/>
      <c r="M64" s="222"/>
      <c r="N64" s="222"/>
      <c r="O64" s="222"/>
      <c r="P64" s="222"/>
      <c r="Q64" s="222"/>
      <c r="R64" s="222"/>
      <c r="S64" s="222"/>
      <c r="T64" s="222"/>
      <c r="U64" s="222"/>
      <c r="V64" s="222"/>
      <c r="W64" s="222"/>
      <c r="X64" s="222"/>
      <c r="Y64" s="212"/>
      <c r="Z64" s="212"/>
      <c r="AA64" s="212"/>
      <c r="AB64" s="212"/>
      <c r="AC64" s="212"/>
      <c r="AD64" s="212"/>
      <c r="AE64" s="212"/>
      <c r="AF64" s="212"/>
      <c r="AG64" s="212" t="s">
        <v>138</v>
      </c>
      <c r="AH64" s="212">
        <v>0</v>
      </c>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60" outlineLevel="1" x14ac:dyDescent="0.2">
      <c r="A65" s="219"/>
      <c r="B65" s="220"/>
      <c r="C65" s="250" t="s">
        <v>193</v>
      </c>
      <c r="D65" s="224"/>
      <c r="E65" s="225">
        <v>1.008</v>
      </c>
      <c r="F65" s="222"/>
      <c r="G65" s="222"/>
      <c r="H65" s="222"/>
      <c r="I65" s="222"/>
      <c r="J65" s="222"/>
      <c r="K65" s="222"/>
      <c r="L65" s="222"/>
      <c r="M65" s="222"/>
      <c r="N65" s="222"/>
      <c r="O65" s="222"/>
      <c r="P65" s="222"/>
      <c r="Q65" s="222"/>
      <c r="R65" s="222"/>
      <c r="S65" s="222"/>
      <c r="T65" s="222"/>
      <c r="U65" s="222"/>
      <c r="V65" s="222"/>
      <c r="W65" s="222"/>
      <c r="X65" s="222"/>
      <c r="Y65" s="212"/>
      <c r="Z65" s="212"/>
      <c r="AA65" s="212"/>
      <c r="AB65" s="212"/>
      <c r="AC65" s="212"/>
      <c r="AD65" s="212"/>
      <c r="AE65" s="212"/>
      <c r="AF65" s="212"/>
      <c r="AG65" s="212" t="s">
        <v>138</v>
      </c>
      <c r="AH65" s="212">
        <v>0</v>
      </c>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row>
    <row r="66" spans="1:60" outlineLevel="1" x14ac:dyDescent="0.2">
      <c r="A66" s="219"/>
      <c r="B66" s="220"/>
      <c r="C66" s="250" t="s">
        <v>194</v>
      </c>
      <c r="D66" s="224"/>
      <c r="E66" s="225">
        <v>4.68</v>
      </c>
      <c r="F66" s="222"/>
      <c r="G66" s="222"/>
      <c r="H66" s="222"/>
      <c r="I66" s="222"/>
      <c r="J66" s="222"/>
      <c r="K66" s="222"/>
      <c r="L66" s="222"/>
      <c r="M66" s="222"/>
      <c r="N66" s="222"/>
      <c r="O66" s="222"/>
      <c r="P66" s="222"/>
      <c r="Q66" s="222"/>
      <c r="R66" s="222"/>
      <c r="S66" s="222"/>
      <c r="T66" s="222"/>
      <c r="U66" s="222"/>
      <c r="V66" s="222"/>
      <c r="W66" s="222"/>
      <c r="X66" s="222"/>
      <c r="Y66" s="212"/>
      <c r="Z66" s="212"/>
      <c r="AA66" s="212"/>
      <c r="AB66" s="212"/>
      <c r="AC66" s="212"/>
      <c r="AD66" s="212"/>
      <c r="AE66" s="212"/>
      <c r="AF66" s="212"/>
      <c r="AG66" s="212" t="s">
        <v>138</v>
      </c>
      <c r="AH66" s="212">
        <v>0</v>
      </c>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row>
    <row r="67" spans="1:60" outlineLevel="1" x14ac:dyDescent="0.2">
      <c r="A67" s="219"/>
      <c r="B67" s="220"/>
      <c r="C67" s="251"/>
      <c r="D67" s="242"/>
      <c r="E67" s="242"/>
      <c r="F67" s="242"/>
      <c r="G67" s="242"/>
      <c r="H67" s="222"/>
      <c r="I67" s="222"/>
      <c r="J67" s="222"/>
      <c r="K67" s="222"/>
      <c r="L67" s="222"/>
      <c r="M67" s="222"/>
      <c r="N67" s="222"/>
      <c r="O67" s="222"/>
      <c r="P67" s="222"/>
      <c r="Q67" s="222"/>
      <c r="R67" s="222"/>
      <c r="S67" s="222"/>
      <c r="T67" s="222"/>
      <c r="U67" s="222"/>
      <c r="V67" s="222"/>
      <c r="W67" s="222"/>
      <c r="X67" s="222"/>
      <c r="Y67" s="212"/>
      <c r="Z67" s="212"/>
      <c r="AA67" s="212"/>
      <c r="AB67" s="212"/>
      <c r="AC67" s="212"/>
      <c r="AD67" s="212"/>
      <c r="AE67" s="212"/>
      <c r="AF67" s="212"/>
      <c r="AG67" s="212" t="s">
        <v>139</v>
      </c>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row>
    <row r="68" spans="1:60" outlineLevel="1" x14ac:dyDescent="0.2">
      <c r="A68" s="233">
        <v>14</v>
      </c>
      <c r="B68" s="234" t="s">
        <v>195</v>
      </c>
      <c r="C68" s="248" t="s">
        <v>196</v>
      </c>
      <c r="D68" s="235" t="s">
        <v>184</v>
      </c>
      <c r="E68" s="236">
        <v>1.8</v>
      </c>
      <c r="F68" s="237"/>
      <c r="G68" s="238">
        <f>ROUND(E68*F68,2)</f>
        <v>0</v>
      </c>
      <c r="H68" s="237"/>
      <c r="I68" s="238">
        <f>ROUND(E68*H68,2)</f>
        <v>0</v>
      </c>
      <c r="J68" s="237"/>
      <c r="K68" s="238">
        <f>ROUND(E68*J68,2)</f>
        <v>0</v>
      </c>
      <c r="L68" s="238">
        <v>21</v>
      </c>
      <c r="M68" s="238">
        <f>G68*(1+L68/100)</f>
        <v>0</v>
      </c>
      <c r="N68" s="238">
        <v>0</v>
      </c>
      <c r="O68" s="238">
        <f>ROUND(E68*N68,2)</f>
        <v>0</v>
      </c>
      <c r="P68" s="238">
        <v>0</v>
      </c>
      <c r="Q68" s="238">
        <f>ROUND(E68*P68,2)</f>
        <v>0</v>
      </c>
      <c r="R68" s="238" t="s">
        <v>189</v>
      </c>
      <c r="S68" s="238" t="s">
        <v>132</v>
      </c>
      <c r="T68" s="239" t="s">
        <v>132</v>
      </c>
      <c r="U68" s="222">
        <v>0</v>
      </c>
      <c r="V68" s="222">
        <f>ROUND(E68*U68,2)</f>
        <v>0</v>
      </c>
      <c r="W68" s="222"/>
      <c r="X68" s="222" t="s">
        <v>190</v>
      </c>
      <c r="Y68" s="212"/>
      <c r="Z68" s="212"/>
      <c r="AA68" s="212"/>
      <c r="AB68" s="212"/>
      <c r="AC68" s="212"/>
      <c r="AD68" s="212"/>
      <c r="AE68" s="212"/>
      <c r="AF68" s="212"/>
      <c r="AG68" s="212" t="s">
        <v>197</v>
      </c>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row>
    <row r="69" spans="1:60" outlineLevel="1" x14ac:dyDescent="0.2">
      <c r="A69" s="219"/>
      <c r="B69" s="220"/>
      <c r="C69" s="250" t="s">
        <v>198</v>
      </c>
      <c r="D69" s="224"/>
      <c r="E69" s="225">
        <v>1.8</v>
      </c>
      <c r="F69" s="222"/>
      <c r="G69" s="222"/>
      <c r="H69" s="222"/>
      <c r="I69" s="222"/>
      <c r="J69" s="222"/>
      <c r="K69" s="222"/>
      <c r="L69" s="222"/>
      <c r="M69" s="222"/>
      <c r="N69" s="222"/>
      <c r="O69" s="222"/>
      <c r="P69" s="222"/>
      <c r="Q69" s="222"/>
      <c r="R69" s="222"/>
      <c r="S69" s="222"/>
      <c r="T69" s="222"/>
      <c r="U69" s="222"/>
      <c r="V69" s="222"/>
      <c r="W69" s="222"/>
      <c r="X69" s="222"/>
      <c r="Y69" s="212"/>
      <c r="Z69" s="212"/>
      <c r="AA69" s="212"/>
      <c r="AB69" s="212"/>
      <c r="AC69" s="212"/>
      <c r="AD69" s="212"/>
      <c r="AE69" s="212"/>
      <c r="AF69" s="212"/>
      <c r="AG69" s="212" t="s">
        <v>138</v>
      </c>
      <c r="AH69" s="212">
        <v>0</v>
      </c>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row>
    <row r="70" spans="1:60" outlineLevel="1" x14ac:dyDescent="0.2">
      <c r="A70" s="219"/>
      <c r="B70" s="220"/>
      <c r="C70" s="251"/>
      <c r="D70" s="242"/>
      <c r="E70" s="242"/>
      <c r="F70" s="242"/>
      <c r="G70" s="242"/>
      <c r="H70" s="222"/>
      <c r="I70" s="222"/>
      <c r="J70" s="222"/>
      <c r="K70" s="222"/>
      <c r="L70" s="222"/>
      <c r="M70" s="222"/>
      <c r="N70" s="222"/>
      <c r="O70" s="222"/>
      <c r="P70" s="222"/>
      <c r="Q70" s="222"/>
      <c r="R70" s="222"/>
      <c r="S70" s="222"/>
      <c r="T70" s="222"/>
      <c r="U70" s="222"/>
      <c r="V70" s="222"/>
      <c r="W70" s="222"/>
      <c r="X70" s="222"/>
      <c r="Y70" s="212"/>
      <c r="Z70" s="212"/>
      <c r="AA70" s="212"/>
      <c r="AB70" s="212"/>
      <c r="AC70" s="212"/>
      <c r="AD70" s="212"/>
      <c r="AE70" s="212"/>
      <c r="AF70" s="212"/>
      <c r="AG70" s="212" t="s">
        <v>139</v>
      </c>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row>
    <row r="71" spans="1:60" x14ac:dyDescent="0.2">
      <c r="A71" s="227" t="s">
        <v>126</v>
      </c>
      <c r="B71" s="228" t="s">
        <v>59</v>
      </c>
      <c r="C71" s="247" t="s">
        <v>60</v>
      </c>
      <c r="D71" s="229"/>
      <c r="E71" s="230"/>
      <c r="F71" s="231"/>
      <c r="G71" s="231">
        <f>SUMIF(AG72:AG91,"&lt;&gt;NOR",G72:G91)</f>
        <v>0</v>
      </c>
      <c r="H71" s="231"/>
      <c r="I71" s="231">
        <f>SUM(I72:I91)</f>
        <v>0</v>
      </c>
      <c r="J71" s="231"/>
      <c r="K71" s="231">
        <f>SUM(K72:K91)</f>
        <v>0</v>
      </c>
      <c r="L71" s="231"/>
      <c r="M71" s="231">
        <f>SUM(M72:M91)</f>
        <v>0</v>
      </c>
      <c r="N71" s="231"/>
      <c r="O71" s="231">
        <f>SUM(O72:O91)</f>
        <v>0</v>
      </c>
      <c r="P71" s="231"/>
      <c r="Q71" s="231">
        <f>SUM(Q72:Q91)</f>
        <v>0</v>
      </c>
      <c r="R71" s="231"/>
      <c r="S71" s="231"/>
      <c r="T71" s="232"/>
      <c r="U71" s="226"/>
      <c r="V71" s="226">
        <f>SUM(V72:V91)</f>
        <v>94.17</v>
      </c>
      <c r="W71" s="226"/>
      <c r="X71" s="226"/>
      <c r="AG71" t="s">
        <v>127</v>
      </c>
    </row>
    <row r="72" spans="1:60" ht="22.5" outlineLevel="1" x14ac:dyDescent="0.2">
      <c r="A72" s="233">
        <v>15</v>
      </c>
      <c r="B72" s="234" t="s">
        <v>199</v>
      </c>
      <c r="C72" s="248" t="s">
        <v>200</v>
      </c>
      <c r="D72" s="235" t="s">
        <v>146</v>
      </c>
      <c r="E72" s="236">
        <v>9.7398000000000007</v>
      </c>
      <c r="F72" s="237"/>
      <c r="G72" s="238">
        <f>ROUND(E72*F72,2)</f>
        <v>0</v>
      </c>
      <c r="H72" s="237"/>
      <c r="I72" s="238">
        <f>ROUND(E72*H72,2)</f>
        <v>0</v>
      </c>
      <c r="J72" s="237"/>
      <c r="K72" s="238">
        <f>ROUND(E72*J72,2)</f>
        <v>0</v>
      </c>
      <c r="L72" s="238">
        <v>21</v>
      </c>
      <c r="M72" s="238">
        <f>G72*(1+L72/100)</f>
        <v>0</v>
      </c>
      <c r="N72" s="238">
        <v>0</v>
      </c>
      <c r="O72" s="238">
        <f>ROUND(E72*N72,2)</f>
        <v>0</v>
      </c>
      <c r="P72" s="238">
        <v>0</v>
      </c>
      <c r="Q72" s="238">
        <f>ROUND(E72*P72,2)</f>
        <v>0</v>
      </c>
      <c r="R72" s="238" t="s">
        <v>201</v>
      </c>
      <c r="S72" s="238" t="s">
        <v>132</v>
      </c>
      <c r="T72" s="239" t="s">
        <v>132</v>
      </c>
      <c r="U72" s="222">
        <v>3.8420000000000001</v>
      </c>
      <c r="V72" s="222">
        <f>ROUND(E72*U72,2)</f>
        <v>37.42</v>
      </c>
      <c r="W72" s="222"/>
      <c r="X72" s="222" t="s">
        <v>133</v>
      </c>
      <c r="Y72" s="212"/>
      <c r="Z72" s="212"/>
      <c r="AA72" s="212"/>
      <c r="AB72" s="212"/>
      <c r="AC72" s="212"/>
      <c r="AD72" s="212"/>
      <c r="AE72" s="212"/>
      <c r="AF72" s="212"/>
      <c r="AG72" s="212" t="s">
        <v>134</v>
      </c>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row>
    <row r="73" spans="1:60" outlineLevel="1" x14ac:dyDescent="0.2">
      <c r="A73" s="219"/>
      <c r="B73" s="220"/>
      <c r="C73" s="249" t="s">
        <v>202</v>
      </c>
      <c r="D73" s="240"/>
      <c r="E73" s="240"/>
      <c r="F73" s="240"/>
      <c r="G73" s="240"/>
      <c r="H73" s="222"/>
      <c r="I73" s="222"/>
      <c r="J73" s="222"/>
      <c r="K73" s="222"/>
      <c r="L73" s="222"/>
      <c r="M73" s="222"/>
      <c r="N73" s="222"/>
      <c r="O73" s="222"/>
      <c r="P73" s="222"/>
      <c r="Q73" s="222"/>
      <c r="R73" s="222"/>
      <c r="S73" s="222"/>
      <c r="T73" s="222"/>
      <c r="U73" s="222"/>
      <c r="V73" s="222"/>
      <c r="W73" s="222"/>
      <c r="X73" s="222"/>
      <c r="Y73" s="212"/>
      <c r="Z73" s="212"/>
      <c r="AA73" s="212"/>
      <c r="AB73" s="212"/>
      <c r="AC73" s="212"/>
      <c r="AD73" s="212"/>
      <c r="AE73" s="212"/>
      <c r="AF73" s="212"/>
      <c r="AG73" s="212" t="s">
        <v>136</v>
      </c>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row>
    <row r="74" spans="1:60" outlineLevel="1" x14ac:dyDescent="0.2">
      <c r="A74" s="219"/>
      <c r="B74" s="220"/>
      <c r="C74" s="250" t="s">
        <v>203</v>
      </c>
      <c r="D74" s="224"/>
      <c r="E74" s="225">
        <v>2.7675000000000001</v>
      </c>
      <c r="F74" s="222"/>
      <c r="G74" s="222"/>
      <c r="H74" s="222"/>
      <c r="I74" s="222"/>
      <c r="J74" s="222"/>
      <c r="K74" s="222"/>
      <c r="L74" s="222"/>
      <c r="M74" s="222"/>
      <c r="N74" s="222"/>
      <c r="O74" s="222"/>
      <c r="P74" s="222"/>
      <c r="Q74" s="222"/>
      <c r="R74" s="222"/>
      <c r="S74" s="222"/>
      <c r="T74" s="222"/>
      <c r="U74" s="222"/>
      <c r="V74" s="222"/>
      <c r="W74" s="222"/>
      <c r="X74" s="222"/>
      <c r="Y74" s="212"/>
      <c r="Z74" s="212"/>
      <c r="AA74" s="212"/>
      <c r="AB74" s="212"/>
      <c r="AC74" s="212"/>
      <c r="AD74" s="212"/>
      <c r="AE74" s="212"/>
      <c r="AF74" s="212"/>
      <c r="AG74" s="212" t="s">
        <v>138</v>
      </c>
      <c r="AH74" s="212">
        <v>0</v>
      </c>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row>
    <row r="75" spans="1:60" outlineLevel="1" x14ac:dyDescent="0.2">
      <c r="A75" s="219"/>
      <c r="B75" s="220"/>
      <c r="C75" s="250" t="s">
        <v>204</v>
      </c>
      <c r="D75" s="224"/>
      <c r="E75" s="225">
        <v>3.24</v>
      </c>
      <c r="F75" s="222"/>
      <c r="G75" s="222"/>
      <c r="H75" s="222"/>
      <c r="I75" s="222"/>
      <c r="J75" s="222"/>
      <c r="K75" s="222"/>
      <c r="L75" s="222"/>
      <c r="M75" s="222"/>
      <c r="N75" s="222"/>
      <c r="O75" s="222"/>
      <c r="P75" s="222"/>
      <c r="Q75" s="222"/>
      <c r="R75" s="222"/>
      <c r="S75" s="222"/>
      <c r="T75" s="222"/>
      <c r="U75" s="222"/>
      <c r="V75" s="222"/>
      <c r="W75" s="222"/>
      <c r="X75" s="222"/>
      <c r="Y75" s="212"/>
      <c r="Z75" s="212"/>
      <c r="AA75" s="212"/>
      <c r="AB75" s="212"/>
      <c r="AC75" s="212"/>
      <c r="AD75" s="212"/>
      <c r="AE75" s="212"/>
      <c r="AF75" s="212"/>
      <c r="AG75" s="212" t="s">
        <v>138</v>
      </c>
      <c r="AH75" s="212">
        <v>0</v>
      </c>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row>
    <row r="76" spans="1:60" outlineLevel="1" x14ac:dyDescent="0.2">
      <c r="A76" s="219"/>
      <c r="B76" s="220"/>
      <c r="C76" s="250" t="s">
        <v>205</v>
      </c>
      <c r="D76" s="224"/>
      <c r="E76" s="225">
        <v>3.7323</v>
      </c>
      <c r="F76" s="222"/>
      <c r="G76" s="222"/>
      <c r="H76" s="222"/>
      <c r="I76" s="222"/>
      <c r="J76" s="222"/>
      <c r="K76" s="222"/>
      <c r="L76" s="222"/>
      <c r="M76" s="222"/>
      <c r="N76" s="222"/>
      <c r="O76" s="222"/>
      <c r="P76" s="222"/>
      <c r="Q76" s="222"/>
      <c r="R76" s="222"/>
      <c r="S76" s="222"/>
      <c r="T76" s="222"/>
      <c r="U76" s="222"/>
      <c r="V76" s="222"/>
      <c r="W76" s="222"/>
      <c r="X76" s="222"/>
      <c r="Y76" s="212"/>
      <c r="Z76" s="212"/>
      <c r="AA76" s="212"/>
      <c r="AB76" s="212"/>
      <c r="AC76" s="212"/>
      <c r="AD76" s="212"/>
      <c r="AE76" s="212"/>
      <c r="AF76" s="212"/>
      <c r="AG76" s="212" t="s">
        <v>138</v>
      </c>
      <c r="AH76" s="212">
        <v>0</v>
      </c>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row>
    <row r="77" spans="1:60" outlineLevel="1" x14ac:dyDescent="0.2">
      <c r="A77" s="219"/>
      <c r="B77" s="220"/>
      <c r="C77" s="251"/>
      <c r="D77" s="242"/>
      <c r="E77" s="242"/>
      <c r="F77" s="242"/>
      <c r="G77" s="242"/>
      <c r="H77" s="222"/>
      <c r="I77" s="222"/>
      <c r="J77" s="222"/>
      <c r="K77" s="222"/>
      <c r="L77" s="222"/>
      <c r="M77" s="222"/>
      <c r="N77" s="222"/>
      <c r="O77" s="222"/>
      <c r="P77" s="222"/>
      <c r="Q77" s="222"/>
      <c r="R77" s="222"/>
      <c r="S77" s="222"/>
      <c r="T77" s="222"/>
      <c r="U77" s="222"/>
      <c r="V77" s="222"/>
      <c r="W77" s="222"/>
      <c r="X77" s="222"/>
      <c r="Y77" s="212"/>
      <c r="Z77" s="212"/>
      <c r="AA77" s="212"/>
      <c r="AB77" s="212"/>
      <c r="AC77" s="212"/>
      <c r="AD77" s="212"/>
      <c r="AE77" s="212"/>
      <c r="AF77" s="212"/>
      <c r="AG77" s="212" t="s">
        <v>139</v>
      </c>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row>
    <row r="78" spans="1:60" ht="22.5" outlineLevel="1" x14ac:dyDescent="0.2">
      <c r="A78" s="233">
        <v>16</v>
      </c>
      <c r="B78" s="234" t="s">
        <v>206</v>
      </c>
      <c r="C78" s="248" t="s">
        <v>207</v>
      </c>
      <c r="D78" s="235" t="s">
        <v>146</v>
      </c>
      <c r="E78" s="236">
        <v>9.4027499999999993</v>
      </c>
      <c r="F78" s="237"/>
      <c r="G78" s="238">
        <f>ROUND(E78*F78,2)</f>
        <v>0</v>
      </c>
      <c r="H78" s="237"/>
      <c r="I78" s="238">
        <f>ROUND(E78*H78,2)</f>
        <v>0</v>
      </c>
      <c r="J78" s="237"/>
      <c r="K78" s="238">
        <f>ROUND(E78*J78,2)</f>
        <v>0</v>
      </c>
      <c r="L78" s="238">
        <v>21</v>
      </c>
      <c r="M78" s="238">
        <f>G78*(1+L78/100)</f>
        <v>0</v>
      </c>
      <c r="N78" s="238">
        <v>0</v>
      </c>
      <c r="O78" s="238">
        <f>ROUND(E78*N78,2)</f>
        <v>0</v>
      </c>
      <c r="P78" s="238">
        <v>0</v>
      </c>
      <c r="Q78" s="238">
        <f>ROUND(E78*P78,2)</f>
        <v>0</v>
      </c>
      <c r="R78" s="238" t="s">
        <v>208</v>
      </c>
      <c r="S78" s="238" t="s">
        <v>132</v>
      </c>
      <c r="T78" s="239" t="s">
        <v>132</v>
      </c>
      <c r="U78" s="222">
        <v>3.7650000000000001</v>
      </c>
      <c r="V78" s="222">
        <f>ROUND(E78*U78,2)</f>
        <v>35.4</v>
      </c>
      <c r="W78" s="222"/>
      <c r="X78" s="222" t="s">
        <v>133</v>
      </c>
      <c r="Y78" s="212"/>
      <c r="Z78" s="212"/>
      <c r="AA78" s="212"/>
      <c r="AB78" s="212"/>
      <c r="AC78" s="212"/>
      <c r="AD78" s="212"/>
      <c r="AE78" s="212"/>
      <c r="AF78" s="212"/>
      <c r="AG78" s="212" t="s">
        <v>134</v>
      </c>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row>
    <row r="79" spans="1:60" outlineLevel="1" x14ac:dyDescent="0.2">
      <c r="A79" s="219"/>
      <c r="B79" s="220"/>
      <c r="C79" s="250" t="s">
        <v>209</v>
      </c>
      <c r="D79" s="224"/>
      <c r="E79" s="225"/>
      <c r="F79" s="222"/>
      <c r="G79" s="222"/>
      <c r="H79" s="222"/>
      <c r="I79" s="222"/>
      <c r="J79" s="222"/>
      <c r="K79" s="222"/>
      <c r="L79" s="222"/>
      <c r="M79" s="222"/>
      <c r="N79" s="222"/>
      <c r="O79" s="222"/>
      <c r="P79" s="222"/>
      <c r="Q79" s="222"/>
      <c r="R79" s="222"/>
      <c r="S79" s="222"/>
      <c r="T79" s="222"/>
      <c r="U79" s="222"/>
      <c r="V79" s="222"/>
      <c r="W79" s="222"/>
      <c r="X79" s="222"/>
      <c r="Y79" s="212"/>
      <c r="Z79" s="212"/>
      <c r="AA79" s="212"/>
      <c r="AB79" s="212"/>
      <c r="AC79" s="212"/>
      <c r="AD79" s="212"/>
      <c r="AE79" s="212"/>
      <c r="AF79" s="212"/>
      <c r="AG79" s="212" t="s">
        <v>138</v>
      </c>
      <c r="AH79" s="212">
        <v>0</v>
      </c>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row>
    <row r="80" spans="1:60" outlineLevel="1" x14ac:dyDescent="0.2">
      <c r="A80" s="219"/>
      <c r="B80" s="220"/>
      <c r="C80" s="250" t="s">
        <v>210</v>
      </c>
      <c r="D80" s="224"/>
      <c r="E80" s="225">
        <v>6.2140500000000003</v>
      </c>
      <c r="F80" s="222"/>
      <c r="G80" s="222"/>
      <c r="H80" s="222"/>
      <c r="I80" s="222"/>
      <c r="J80" s="222"/>
      <c r="K80" s="222"/>
      <c r="L80" s="222"/>
      <c r="M80" s="222"/>
      <c r="N80" s="222"/>
      <c r="O80" s="222"/>
      <c r="P80" s="222"/>
      <c r="Q80" s="222"/>
      <c r="R80" s="222"/>
      <c r="S80" s="222"/>
      <c r="T80" s="222"/>
      <c r="U80" s="222"/>
      <c r="V80" s="222"/>
      <c r="W80" s="222"/>
      <c r="X80" s="222"/>
      <c r="Y80" s="212"/>
      <c r="Z80" s="212"/>
      <c r="AA80" s="212"/>
      <c r="AB80" s="212"/>
      <c r="AC80" s="212"/>
      <c r="AD80" s="212"/>
      <c r="AE80" s="212"/>
      <c r="AF80" s="212"/>
      <c r="AG80" s="212" t="s">
        <v>138</v>
      </c>
      <c r="AH80" s="212">
        <v>0</v>
      </c>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row>
    <row r="81" spans="1:60" outlineLevel="1" x14ac:dyDescent="0.2">
      <c r="A81" s="219"/>
      <c r="B81" s="220"/>
      <c r="C81" s="250" t="s">
        <v>211</v>
      </c>
      <c r="D81" s="224"/>
      <c r="E81" s="225">
        <v>3.1886999999999999</v>
      </c>
      <c r="F81" s="222"/>
      <c r="G81" s="222"/>
      <c r="H81" s="222"/>
      <c r="I81" s="222"/>
      <c r="J81" s="222"/>
      <c r="K81" s="222"/>
      <c r="L81" s="222"/>
      <c r="M81" s="222"/>
      <c r="N81" s="222"/>
      <c r="O81" s="222"/>
      <c r="P81" s="222"/>
      <c r="Q81" s="222"/>
      <c r="R81" s="222"/>
      <c r="S81" s="222"/>
      <c r="T81" s="222"/>
      <c r="U81" s="222"/>
      <c r="V81" s="222"/>
      <c r="W81" s="222"/>
      <c r="X81" s="222"/>
      <c r="Y81" s="212"/>
      <c r="Z81" s="212"/>
      <c r="AA81" s="212"/>
      <c r="AB81" s="212"/>
      <c r="AC81" s="212"/>
      <c r="AD81" s="212"/>
      <c r="AE81" s="212"/>
      <c r="AF81" s="212"/>
      <c r="AG81" s="212" t="s">
        <v>138</v>
      </c>
      <c r="AH81" s="212">
        <v>0</v>
      </c>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row>
    <row r="82" spans="1:60" outlineLevel="1" x14ac:dyDescent="0.2">
      <c r="A82" s="219"/>
      <c r="B82" s="220"/>
      <c r="C82" s="251"/>
      <c r="D82" s="242"/>
      <c r="E82" s="242"/>
      <c r="F82" s="242"/>
      <c r="G82" s="242"/>
      <c r="H82" s="222"/>
      <c r="I82" s="222"/>
      <c r="J82" s="222"/>
      <c r="K82" s="222"/>
      <c r="L82" s="222"/>
      <c r="M82" s="222"/>
      <c r="N82" s="222"/>
      <c r="O82" s="222"/>
      <c r="P82" s="222"/>
      <c r="Q82" s="222"/>
      <c r="R82" s="222"/>
      <c r="S82" s="222"/>
      <c r="T82" s="222"/>
      <c r="U82" s="222"/>
      <c r="V82" s="222"/>
      <c r="W82" s="222"/>
      <c r="X82" s="222"/>
      <c r="Y82" s="212"/>
      <c r="Z82" s="212"/>
      <c r="AA82" s="212"/>
      <c r="AB82" s="212"/>
      <c r="AC82" s="212"/>
      <c r="AD82" s="212"/>
      <c r="AE82" s="212"/>
      <c r="AF82" s="212"/>
      <c r="AG82" s="212" t="s">
        <v>139</v>
      </c>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row>
    <row r="83" spans="1:60" ht="22.5" outlineLevel="1" x14ac:dyDescent="0.2">
      <c r="A83" s="233">
        <v>17</v>
      </c>
      <c r="B83" s="234" t="s">
        <v>212</v>
      </c>
      <c r="C83" s="248" t="s">
        <v>213</v>
      </c>
      <c r="D83" s="235" t="s">
        <v>130</v>
      </c>
      <c r="E83" s="236">
        <v>41.79</v>
      </c>
      <c r="F83" s="237"/>
      <c r="G83" s="238">
        <f>ROUND(E83*F83,2)</f>
        <v>0</v>
      </c>
      <c r="H83" s="237"/>
      <c r="I83" s="238">
        <f>ROUND(E83*H83,2)</f>
        <v>0</v>
      </c>
      <c r="J83" s="237"/>
      <c r="K83" s="238">
        <f>ROUND(E83*J83,2)</f>
        <v>0</v>
      </c>
      <c r="L83" s="238">
        <v>21</v>
      </c>
      <c r="M83" s="238">
        <f>G83*(1+L83/100)</f>
        <v>0</v>
      </c>
      <c r="N83" s="238">
        <v>0</v>
      </c>
      <c r="O83" s="238">
        <f>ROUND(E83*N83,2)</f>
        <v>0</v>
      </c>
      <c r="P83" s="238">
        <v>0</v>
      </c>
      <c r="Q83" s="238">
        <f>ROUND(E83*P83,2)</f>
        <v>0</v>
      </c>
      <c r="R83" s="238" t="s">
        <v>208</v>
      </c>
      <c r="S83" s="238" t="s">
        <v>214</v>
      </c>
      <c r="T83" s="239" t="s">
        <v>214</v>
      </c>
      <c r="U83" s="222">
        <v>0.5</v>
      </c>
      <c r="V83" s="222">
        <f>ROUND(E83*U83,2)</f>
        <v>20.9</v>
      </c>
      <c r="W83" s="222"/>
      <c r="X83" s="222" t="s">
        <v>133</v>
      </c>
      <c r="Y83" s="212"/>
      <c r="Z83" s="212"/>
      <c r="AA83" s="212"/>
      <c r="AB83" s="212"/>
      <c r="AC83" s="212"/>
      <c r="AD83" s="212"/>
      <c r="AE83" s="212"/>
      <c r="AF83" s="212"/>
      <c r="AG83" s="212" t="s">
        <v>134</v>
      </c>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row>
    <row r="84" spans="1:60" outlineLevel="1" x14ac:dyDescent="0.2">
      <c r="A84" s="219"/>
      <c r="B84" s="220"/>
      <c r="C84" s="249" t="s">
        <v>215</v>
      </c>
      <c r="D84" s="240"/>
      <c r="E84" s="240"/>
      <c r="F84" s="240"/>
      <c r="G84" s="240"/>
      <c r="H84" s="222"/>
      <c r="I84" s="222"/>
      <c r="J84" s="222"/>
      <c r="K84" s="222"/>
      <c r="L84" s="222"/>
      <c r="M84" s="222"/>
      <c r="N84" s="222"/>
      <c r="O84" s="222"/>
      <c r="P84" s="222"/>
      <c r="Q84" s="222"/>
      <c r="R84" s="222"/>
      <c r="S84" s="222"/>
      <c r="T84" s="222"/>
      <c r="U84" s="222"/>
      <c r="V84" s="222"/>
      <c r="W84" s="222"/>
      <c r="X84" s="222"/>
      <c r="Y84" s="212"/>
      <c r="Z84" s="212"/>
      <c r="AA84" s="212"/>
      <c r="AB84" s="212"/>
      <c r="AC84" s="212"/>
      <c r="AD84" s="212"/>
      <c r="AE84" s="212"/>
      <c r="AF84" s="212"/>
      <c r="AG84" s="212" t="s">
        <v>136</v>
      </c>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row>
    <row r="85" spans="1:60" outlineLevel="1" x14ac:dyDescent="0.2">
      <c r="A85" s="219"/>
      <c r="B85" s="220"/>
      <c r="C85" s="250" t="s">
        <v>216</v>
      </c>
      <c r="D85" s="224"/>
      <c r="E85" s="225">
        <v>27.617999999999999</v>
      </c>
      <c r="F85" s="222"/>
      <c r="G85" s="222"/>
      <c r="H85" s="222"/>
      <c r="I85" s="222"/>
      <c r="J85" s="222"/>
      <c r="K85" s="222"/>
      <c r="L85" s="222"/>
      <c r="M85" s="222"/>
      <c r="N85" s="222"/>
      <c r="O85" s="222"/>
      <c r="P85" s="222"/>
      <c r="Q85" s="222"/>
      <c r="R85" s="222"/>
      <c r="S85" s="222"/>
      <c r="T85" s="222"/>
      <c r="U85" s="222"/>
      <c r="V85" s="222"/>
      <c r="W85" s="222"/>
      <c r="X85" s="222"/>
      <c r="Y85" s="212"/>
      <c r="Z85" s="212"/>
      <c r="AA85" s="212"/>
      <c r="AB85" s="212"/>
      <c r="AC85" s="212"/>
      <c r="AD85" s="212"/>
      <c r="AE85" s="212"/>
      <c r="AF85" s="212"/>
      <c r="AG85" s="212" t="s">
        <v>138</v>
      </c>
      <c r="AH85" s="212">
        <v>0</v>
      </c>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row>
    <row r="86" spans="1:60" outlineLevel="1" x14ac:dyDescent="0.2">
      <c r="A86" s="219"/>
      <c r="B86" s="220"/>
      <c r="C86" s="250" t="s">
        <v>217</v>
      </c>
      <c r="D86" s="224"/>
      <c r="E86" s="225">
        <v>14.172000000000001</v>
      </c>
      <c r="F86" s="222"/>
      <c r="G86" s="222"/>
      <c r="H86" s="222"/>
      <c r="I86" s="222"/>
      <c r="J86" s="222"/>
      <c r="K86" s="222"/>
      <c r="L86" s="222"/>
      <c r="M86" s="222"/>
      <c r="N86" s="222"/>
      <c r="O86" s="222"/>
      <c r="P86" s="222"/>
      <c r="Q86" s="222"/>
      <c r="R86" s="222"/>
      <c r="S86" s="222"/>
      <c r="T86" s="222"/>
      <c r="U86" s="222"/>
      <c r="V86" s="222"/>
      <c r="W86" s="222"/>
      <c r="X86" s="222"/>
      <c r="Y86" s="212"/>
      <c r="Z86" s="212"/>
      <c r="AA86" s="212"/>
      <c r="AB86" s="212"/>
      <c r="AC86" s="212"/>
      <c r="AD86" s="212"/>
      <c r="AE86" s="212"/>
      <c r="AF86" s="212"/>
      <c r="AG86" s="212" t="s">
        <v>138</v>
      </c>
      <c r="AH86" s="212">
        <v>0</v>
      </c>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row>
    <row r="87" spans="1:60" outlineLevel="1" x14ac:dyDescent="0.2">
      <c r="A87" s="219"/>
      <c r="B87" s="220"/>
      <c r="C87" s="251"/>
      <c r="D87" s="242"/>
      <c r="E87" s="242"/>
      <c r="F87" s="242"/>
      <c r="G87" s="242"/>
      <c r="H87" s="222"/>
      <c r="I87" s="222"/>
      <c r="J87" s="222"/>
      <c r="K87" s="222"/>
      <c r="L87" s="222"/>
      <c r="M87" s="222"/>
      <c r="N87" s="222"/>
      <c r="O87" s="222"/>
      <c r="P87" s="222"/>
      <c r="Q87" s="222"/>
      <c r="R87" s="222"/>
      <c r="S87" s="222"/>
      <c r="T87" s="222"/>
      <c r="U87" s="222"/>
      <c r="V87" s="222"/>
      <c r="W87" s="222"/>
      <c r="X87" s="222"/>
      <c r="Y87" s="212"/>
      <c r="Z87" s="212"/>
      <c r="AA87" s="212"/>
      <c r="AB87" s="212"/>
      <c r="AC87" s="212"/>
      <c r="AD87" s="212"/>
      <c r="AE87" s="212"/>
      <c r="AF87" s="212"/>
      <c r="AG87" s="212" t="s">
        <v>139</v>
      </c>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row>
    <row r="88" spans="1:60" outlineLevel="1" x14ac:dyDescent="0.2">
      <c r="A88" s="233">
        <v>18</v>
      </c>
      <c r="B88" s="234" t="s">
        <v>218</v>
      </c>
      <c r="C88" s="248" t="s">
        <v>219</v>
      </c>
      <c r="D88" s="235" t="s">
        <v>130</v>
      </c>
      <c r="E88" s="236">
        <v>0.85</v>
      </c>
      <c r="F88" s="237"/>
      <c r="G88" s="238">
        <f>ROUND(E88*F88,2)</f>
        <v>0</v>
      </c>
      <c r="H88" s="237"/>
      <c r="I88" s="238">
        <f>ROUND(E88*H88,2)</f>
        <v>0</v>
      </c>
      <c r="J88" s="237"/>
      <c r="K88" s="238">
        <f>ROUND(E88*J88,2)</f>
        <v>0</v>
      </c>
      <c r="L88" s="238">
        <v>21</v>
      </c>
      <c r="M88" s="238">
        <f>G88*(1+L88/100)</f>
        <v>0</v>
      </c>
      <c r="N88" s="238">
        <v>0</v>
      </c>
      <c r="O88" s="238">
        <f>ROUND(E88*N88,2)</f>
        <v>0</v>
      </c>
      <c r="P88" s="238">
        <v>0</v>
      </c>
      <c r="Q88" s="238">
        <f>ROUND(E88*P88,2)</f>
        <v>0</v>
      </c>
      <c r="R88" s="238" t="s">
        <v>208</v>
      </c>
      <c r="S88" s="238" t="s">
        <v>132</v>
      </c>
      <c r="T88" s="239" t="s">
        <v>132</v>
      </c>
      <c r="U88" s="222">
        <v>0.52915000000000001</v>
      </c>
      <c r="V88" s="222">
        <f>ROUND(E88*U88,2)</f>
        <v>0.45</v>
      </c>
      <c r="W88" s="222"/>
      <c r="X88" s="222" t="s">
        <v>133</v>
      </c>
      <c r="Y88" s="212"/>
      <c r="Z88" s="212"/>
      <c r="AA88" s="212"/>
      <c r="AB88" s="212"/>
      <c r="AC88" s="212"/>
      <c r="AD88" s="212"/>
      <c r="AE88" s="212"/>
      <c r="AF88" s="212"/>
      <c r="AG88" s="212" t="s">
        <v>134</v>
      </c>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row>
    <row r="89" spans="1:60" outlineLevel="1" x14ac:dyDescent="0.2">
      <c r="A89" s="219"/>
      <c r="B89" s="220"/>
      <c r="C89" s="249" t="s">
        <v>220</v>
      </c>
      <c r="D89" s="240"/>
      <c r="E89" s="240"/>
      <c r="F89" s="240"/>
      <c r="G89" s="240"/>
      <c r="H89" s="222"/>
      <c r="I89" s="222"/>
      <c r="J89" s="222"/>
      <c r="K89" s="222"/>
      <c r="L89" s="222"/>
      <c r="M89" s="222"/>
      <c r="N89" s="222"/>
      <c r="O89" s="222"/>
      <c r="P89" s="222"/>
      <c r="Q89" s="222"/>
      <c r="R89" s="222"/>
      <c r="S89" s="222"/>
      <c r="T89" s="222"/>
      <c r="U89" s="222"/>
      <c r="V89" s="222"/>
      <c r="W89" s="222"/>
      <c r="X89" s="222"/>
      <c r="Y89" s="212"/>
      <c r="Z89" s="212"/>
      <c r="AA89" s="212"/>
      <c r="AB89" s="212"/>
      <c r="AC89" s="212"/>
      <c r="AD89" s="212"/>
      <c r="AE89" s="212"/>
      <c r="AF89" s="212"/>
      <c r="AG89" s="212" t="s">
        <v>136</v>
      </c>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row>
    <row r="90" spans="1:60" outlineLevel="1" x14ac:dyDescent="0.2">
      <c r="A90" s="219"/>
      <c r="B90" s="220"/>
      <c r="C90" s="250" t="s">
        <v>221</v>
      </c>
      <c r="D90" s="224"/>
      <c r="E90" s="225">
        <v>0.85</v>
      </c>
      <c r="F90" s="222"/>
      <c r="G90" s="222"/>
      <c r="H90" s="222"/>
      <c r="I90" s="222"/>
      <c r="J90" s="222"/>
      <c r="K90" s="222"/>
      <c r="L90" s="222"/>
      <c r="M90" s="222"/>
      <c r="N90" s="222"/>
      <c r="O90" s="222"/>
      <c r="P90" s="222"/>
      <c r="Q90" s="222"/>
      <c r="R90" s="222"/>
      <c r="S90" s="222"/>
      <c r="T90" s="222"/>
      <c r="U90" s="222"/>
      <c r="V90" s="222"/>
      <c r="W90" s="222"/>
      <c r="X90" s="222"/>
      <c r="Y90" s="212"/>
      <c r="Z90" s="212"/>
      <c r="AA90" s="212"/>
      <c r="AB90" s="212"/>
      <c r="AC90" s="212"/>
      <c r="AD90" s="212"/>
      <c r="AE90" s="212"/>
      <c r="AF90" s="212"/>
      <c r="AG90" s="212" t="s">
        <v>138</v>
      </c>
      <c r="AH90" s="212">
        <v>0</v>
      </c>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row>
    <row r="91" spans="1:60" outlineLevel="1" x14ac:dyDescent="0.2">
      <c r="A91" s="219"/>
      <c r="B91" s="220"/>
      <c r="C91" s="251"/>
      <c r="D91" s="242"/>
      <c r="E91" s="242"/>
      <c r="F91" s="242"/>
      <c r="G91" s="242"/>
      <c r="H91" s="222"/>
      <c r="I91" s="222"/>
      <c r="J91" s="222"/>
      <c r="K91" s="222"/>
      <c r="L91" s="222"/>
      <c r="M91" s="222"/>
      <c r="N91" s="222"/>
      <c r="O91" s="222"/>
      <c r="P91" s="222"/>
      <c r="Q91" s="222"/>
      <c r="R91" s="222"/>
      <c r="S91" s="222"/>
      <c r="T91" s="222"/>
      <c r="U91" s="222"/>
      <c r="V91" s="222"/>
      <c r="W91" s="222"/>
      <c r="X91" s="222"/>
      <c r="Y91" s="212"/>
      <c r="Z91" s="212"/>
      <c r="AA91" s="212"/>
      <c r="AB91" s="212"/>
      <c r="AC91" s="212"/>
      <c r="AD91" s="212"/>
      <c r="AE91" s="212"/>
      <c r="AF91" s="212"/>
      <c r="AG91" s="212" t="s">
        <v>139</v>
      </c>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row>
    <row r="92" spans="1:60" x14ac:dyDescent="0.2">
      <c r="A92" s="227" t="s">
        <v>126</v>
      </c>
      <c r="B92" s="228" t="s">
        <v>61</v>
      </c>
      <c r="C92" s="247" t="s">
        <v>62</v>
      </c>
      <c r="D92" s="229"/>
      <c r="E92" s="230"/>
      <c r="F92" s="231"/>
      <c r="G92" s="231">
        <f>SUMIF(AG93:AG110,"&lt;&gt;NOR",G93:G110)</f>
        <v>0</v>
      </c>
      <c r="H92" s="231"/>
      <c r="I92" s="231">
        <f>SUM(I93:I110)</f>
        <v>0</v>
      </c>
      <c r="J92" s="231"/>
      <c r="K92" s="231">
        <f>SUM(K93:K110)</f>
        <v>0</v>
      </c>
      <c r="L92" s="231"/>
      <c r="M92" s="231">
        <f>SUM(M93:M110)</f>
        <v>0</v>
      </c>
      <c r="N92" s="231"/>
      <c r="O92" s="231">
        <f>SUM(O93:O110)</f>
        <v>1.25</v>
      </c>
      <c r="P92" s="231"/>
      <c r="Q92" s="231">
        <f>SUM(Q93:Q110)</f>
        <v>0</v>
      </c>
      <c r="R92" s="231"/>
      <c r="S92" s="231"/>
      <c r="T92" s="232"/>
      <c r="U92" s="226"/>
      <c r="V92" s="226">
        <f>SUM(V93:V110)</f>
        <v>12.619999999999997</v>
      </c>
      <c r="W92" s="226"/>
      <c r="X92" s="226"/>
      <c r="AG92" t="s">
        <v>127</v>
      </c>
    </row>
    <row r="93" spans="1:60" outlineLevel="1" x14ac:dyDescent="0.2">
      <c r="A93" s="233">
        <v>19</v>
      </c>
      <c r="B93" s="234" t="s">
        <v>222</v>
      </c>
      <c r="C93" s="248" t="s">
        <v>223</v>
      </c>
      <c r="D93" s="235" t="s">
        <v>146</v>
      </c>
      <c r="E93" s="236">
        <v>1.58</v>
      </c>
      <c r="F93" s="237"/>
      <c r="G93" s="238">
        <f>ROUND(E93*F93,2)</f>
        <v>0</v>
      </c>
      <c r="H93" s="237"/>
      <c r="I93" s="238">
        <f>ROUND(E93*H93,2)</f>
        <v>0</v>
      </c>
      <c r="J93" s="237"/>
      <c r="K93" s="238">
        <f>ROUND(E93*J93,2)</f>
        <v>0</v>
      </c>
      <c r="L93" s="238">
        <v>21</v>
      </c>
      <c r="M93" s="238">
        <f>G93*(1+L93/100)</f>
        <v>0</v>
      </c>
      <c r="N93" s="238">
        <v>0</v>
      </c>
      <c r="O93" s="238">
        <f>ROUND(E93*N93,2)</f>
        <v>0</v>
      </c>
      <c r="P93" s="238">
        <v>0</v>
      </c>
      <c r="Q93" s="238">
        <f>ROUND(E93*P93,2)</f>
        <v>0</v>
      </c>
      <c r="R93" s="238" t="s">
        <v>224</v>
      </c>
      <c r="S93" s="238" t="s">
        <v>132</v>
      </c>
      <c r="T93" s="239" t="s">
        <v>132</v>
      </c>
      <c r="U93" s="222">
        <v>1.3169999999999999</v>
      </c>
      <c r="V93" s="222">
        <f>ROUND(E93*U93,2)</f>
        <v>2.08</v>
      </c>
      <c r="W93" s="222"/>
      <c r="X93" s="222" t="s">
        <v>133</v>
      </c>
      <c r="Y93" s="212"/>
      <c r="Z93" s="212"/>
      <c r="AA93" s="212"/>
      <c r="AB93" s="212"/>
      <c r="AC93" s="212"/>
      <c r="AD93" s="212"/>
      <c r="AE93" s="212"/>
      <c r="AF93" s="212"/>
      <c r="AG93" s="212" t="s">
        <v>134</v>
      </c>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row>
    <row r="94" spans="1:60" outlineLevel="1" x14ac:dyDescent="0.2">
      <c r="A94" s="219"/>
      <c r="B94" s="220"/>
      <c r="C94" s="249" t="s">
        <v>225</v>
      </c>
      <c r="D94" s="240"/>
      <c r="E94" s="240"/>
      <c r="F94" s="240"/>
      <c r="G94" s="240"/>
      <c r="H94" s="222"/>
      <c r="I94" s="222"/>
      <c r="J94" s="222"/>
      <c r="K94" s="222"/>
      <c r="L94" s="222"/>
      <c r="M94" s="222"/>
      <c r="N94" s="222"/>
      <c r="O94" s="222"/>
      <c r="P94" s="222"/>
      <c r="Q94" s="222"/>
      <c r="R94" s="222"/>
      <c r="S94" s="222"/>
      <c r="T94" s="222"/>
      <c r="U94" s="222"/>
      <c r="V94" s="222"/>
      <c r="W94" s="222"/>
      <c r="X94" s="222"/>
      <c r="Y94" s="212"/>
      <c r="Z94" s="212"/>
      <c r="AA94" s="212"/>
      <c r="AB94" s="212"/>
      <c r="AC94" s="212"/>
      <c r="AD94" s="212"/>
      <c r="AE94" s="212"/>
      <c r="AF94" s="212"/>
      <c r="AG94" s="212" t="s">
        <v>136</v>
      </c>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row>
    <row r="95" spans="1:60" outlineLevel="1" x14ac:dyDescent="0.2">
      <c r="A95" s="219"/>
      <c r="B95" s="220"/>
      <c r="C95" s="250" t="s">
        <v>226</v>
      </c>
      <c r="D95" s="224"/>
      <c r="E95" s="225">
        <v>1.3</v>
      </c>
      <c r="F95" s="222"/>
      <c r="G95" s="222"/>
      <c r="H95" s="222"/>
      <c r="I95" s="222"/>
      <c r="J95" s="222"/>
      <c r="K95" s="222"/>
      <c r="L95" s="222"/>
      <c r="M95" s="222"/>
      <c r="N95" s="222"/>
      <c r="O95" s="222"/>
      <c r="P95" s="222"/>
      <c r="Q95" s="222"/>
      <c r="R95" s="222"/>
      <c r="S95" s="222"/>
      <c r="T95" s="222"/>
      <c r="U95" s="222"/>
      <c r="V95" s="222"/>
      <c r="W95" s="222"/>
      <c r="X95" s="222"/>
      <c r="Y95" s="212"/>
      <c r="Z95" s="212"/>
      <c r="AA95" s="212"/>
      <c r="AB95" s="212"/>
      <c r="AC95" s="212"/>
      <c r="AD95" s="212"/>
      <c r="AE95" s="212"/>
      <c r="AF95" s="212"/>
      <c r="AG95" s="212" t="s">
        <v>138</v>
      </c>
      <c r="AH95" s="212">
        <v>0</v>
      </c>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row>
    <row r="96" spans="1:60" outlineLevel="1" x14ac:dyDescent="0.2">
      <c r="A96" s="219"/>
      <c r="B96" s="220"/>
      <c r="C96" s="250" t="s">
        <v>227</v>
      </c>
      <c r="D96" s="224"/>
      <c r="E96" s="225">
        <v>0.28000000000000003</v>
      </c>
      <c r="F96" s="222"/>
      <c r="G96" s="222"/>
      <c r="H96" s="222"/>
      <c r="I96" s="222"/>
      <c r="J96" s="222"/>
      <c r="K96" s="222"/>
      <c r="L96" s="222"/>
      <c r="M96" s="222"/>
      <c r="N96" s="222"/>
      <c r="O96" s="222"/>
      <c r="P96" s="222"/>
      <c r="Q96" s="222"/>
      <c r="R96" s="222"/>
      <c r="S96" s="222"/>
      <c r="T96" s="222"/>
      <c r="U96" s="222"/>
      <c r="V96" s="222"/>
      <c r="W96" s="222"/>
      <c r="X96" s="222"/>
      <c r="Y96" s="212"/>
      <c r="Z96" s="212"/>
      <c r="AA96" s="212"/>
      <c r="AB96" s="212"/>
      <c r="AC96" s="212"/>
      <c r="AD96" s="212"/>
      <c r="AE96" s="212"/>
      <c r="AF96" s="212"/>
      <c r="AG96" s="212" t="s">
        <v>138</v>
      </c>
      <c r="AH96" s="212">
        <v>0</v>
      </c>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row>
    <row r="97" spans="1:60" outlineLevel="1" x14ac:dyDescent="0.2">
      <c r="A97" s="219"/>
      <c r="B97" s="220"/>
      <c r="C97" s="251"/>
      <c r="D97" s="242"/>
      <c r="E97" s="242"/>
      <c r="F97" s="242"/>
      <c r="G97" s="242"/>
      <c r="H97" s="222"/>
      <c r="I97" s="222"/>
      <c r="J97" s="222"/>
      <c r="K97" s="222"/>
      <c r="L97" s="222"/>
      <c r="M97" s="222"/>
      <c r="N97" s="222"/>
      <c r="O97" s="222"/>
      <c r="P97" s="222"/>
      <c r="Q97" s="222"/>
      <c r="R97" s="222"/>
      <c r="S97" s="222"/>
      <c r="T97" s="222"/>
      <c r="U97" s="222"/>
      <c r="V97" s="222"/>
      <c r="W97" s="222"/>
      <c r="X97" s="222"/>
      <c r="Y97" s="212"/>
      <c r="Z97" s="212"/>
      <c r="AA97" s="212"/>
      <c r="AB97" s="212"/>
      <c r="AC97" s="212"/>
      <c r="AD97" s="212"/>
      <c r="AE97" s="212"/>
      <c r="AF97" s="212"/>
      <c r="AG97" s="212" t="s">
        <v>139</v>
      </c>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row>
    <row r="98" spans="1:60" outlineLevel="1" x14ac:dyDescent="0.2">
      <c r="A98" s="233">
        <v>20</v>
      </c>
      <c r="B98" s="234" t="s">
        <v>228</v>
      </c>
      <c r="C98" s="248" t="s">
        <v>229</v>
      </c>
      <c r="D98" s="235" t="s">
        <v>130</v>
      </c>
      <c r="E98" s="236">
        <v>6.5</v>
      </c>
      <c r="F98" s="237"/>
      <c r="G98" s="238">
        <f>ROUND(E98*F98,2)</f>
        <v>0</v>
      </c>
      <c r="H98" s="237"/>
      <c r="I98" s="238">
        <f>ROUND(E98*H98,2)</f>
        <v>0</v>
      </c>
      <c r="J98" s="237"/>
      <c r="K98" s="238">
        <f>ROUND(E98*J98,2)</f>
        <v>0</v>
      </c>
      <c r="L98" s="238">
        <v>21</v>
      </c>
      <c r="M98" s="238">
        <f>G98*(1+L98/100)</f>
        <v>0</v>
      </c>
      <c r="N98" s="238">
        <v>0.19275999999999999</v>
      </c>
      <c r="O98" s="238">
        <f>ROUND(E98*N98,2)</f>
        <v>1.25</v>
      </c>
      <c r="P98" s="238">
        <v>0</v>
      </c>
      <c r="Q98" s="238">
        <f>ROUND(E98*P98,2)</f>
        <v>0</v>
      </c>
      <c r="R98" s="238" t="s">
        <v>230</v>
      </c>
      <c r="S98" s="238" t="s">
        <v>132</v>
      </c>
      <c r="T98" s="239" t="s">
        <v>132</v>
      </c>
      <c r="U98" s="222">
        <v>1.0980000000000001</v>
      </c>
      <c r="V98" s="222">
        <f>ROUND(E98*U98,2)</f>
        <v>7.14</v>
      </c>
      <c r="W98" s="222"/>
      <c r="X98" s="222" t="s">
        <v>133</v>
      </c>
      <c r="Y98" s="212"/>
      <c r="Z98" s="212"/>
      <c r="AA98" s="212"/>
      <c r="AB98" s="212"/>
      <c r="AC98" s="212"/>
      <c r="AD98" s="212"/>
      <c r="AE98" s="212"/>
      <c r="AF98" s="212"/>
      <c r="AG98" s="212" t="s">
        <v>134</v>
      </c>
      <c r="AH98" s="212"/>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row>
    <row r="99" spans="1:60" outlineLevel="1" x14ac:dyDescent="0.2">
      <c r="A99" s="219"/>
      <c r="B99" s="220"/>
      <c r="C99" s="250" t="s">
        <v>143</v>
      </c>
      <c r="D99" s="224"/>
      <c r="E99" s="225">
        <v>6.5</v>
      </c>
      <c r="F99" s="222"/>
      <c r="G99" s="222"/>
      <c r="H99" s="222"/>
      <c r="I99" s="222"/>
      <c r="J99" s="222"/>
      <c r="K99" s="222"/>
      <c r="L99" s="222"/>
      <c r="M99" s="222"/>
      <c r="N99" s="222"/>
      <c r="O99" s="222"/>
      <c r="P99" s="222"/>
      <c r="Q99" s="222"/>
      <c r="R99" s="222"/>
      <c r="S99" s="222"/>
      <c r="T99" s="222"/>
      <c r="U99" s="222"/>
      <c r="V99" s="222"/>
      <c r="W99" s="222"/>
      <c r="X99" s="222"/>
      <c r="Y99" s="212"/>
      <c r="Z99" s="212"/>
      <c r="AA99" s="212"/>
      <c r="AB99" s="212"/>
      <c r="AC99" s="212"/>
      <c r="AD99" s="212"/>
      <c r="AE99" s="212"/>
      <c r="AF99" s="212"/>
      <c r="AG99" s="212" t="s">
        <v>138</v>
      </c>
      <c r="AH99" s="212">
        <v>0</v>
      </c>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row>
    <row r="100" spans="1:60" outlineLevel="1" x14ac:dyDescent="0.2">
      <c r="A100" s="219"/>
      <c r="B100" s="220"/>
      <c r="C100" s="251"/>
      <c r="D100" s="242"/>
      <c r="E100" s="242"/>
      <c r="F100" s="242"/>
      <c r="G100" s="242"/>
      <c r="H100" s="222"/>
      <c r="I100" s="222"/>
      <c r="J100" s="222"/>
      <c r="K100" s="222"/>
      <c r="L100" s="222"/>
      <c r="M100" s="222"/>
      <c r="N100" s="222"/>
      <c r="O100" s="222"/>
      <c r="P100" s="222"/>
      <c r="Q100" s="222"/>
      <c r="R100" s="222"/>
      <c r="S100" s="222"/>
      <c r="T100" s="222"/>
      <c r="U100" s="222"/>
      <c r="V100" s="222"/>
      <c r="W100" s="222"/>
      <c r="X100" s="222"/>
      <c r="Y100" s="212"/>
      <c r="Z100" s="212"/>
      <c r="AA100" s="212"/>
      <c r="AB100" s="212"/>
      <c r="AC100" s="212"/>
      <c r="AD100" s="212"/>
      <c r="AE100" s="212"/>
      <c r="AF100" s="212"/>
      <c r="AG100" s="212" t="s">
        <v>139</v>
      </c>
      <c r="AH100" s="212"/>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row>
    <row r="101" spans="1:60" ht="22.5" outlineLevel="1" x14ac:dyDescent="0.2">
      <c r="A101" s="233">
        <v>21</v>
      </c>
      <c r="B101" s="234" t="s">
        <v>231</v>
      </c>
      <c r="C101" s="248" t="s">
        <v>232</v>
      </c>
      <c r="D101" s="235" t="s">
        <v>130</v>
      </c>
      <c r="E101" s="236">
        <v>6</v>
      </c>
      <c r="F101" s="237"/>
      <c r="G101" s="238">
        <f>ROUND(E101*F101,2)</f>
        <v>0</v>
      </c>
      <c r="H101" s="237"/>
      <c r="I101" s="238">
        <f>ROUND(E101*H101,2)</f>
        <v>0</v>
      </c>
      <c r="J101" s="237"/>
      <c r="K101" s="238">
        <f>ROUND(E101*J101,2)</f>
        <v>0</v>
      </c>
      <c r="L101" s="238">
        <v>21</v>
      </c>
      <c r="M101" s="238">
        <f>G101*(1+L101/100)</f>
        <v>0</v>
      </c>
      <c r="N101" s="238">
        <v>0</v>
      </c>
      <c r="O101" s="238">
        <f>ROUND(E101*N101,2)</f>
        <v>0</v>
      </c>
      <c r="P101" s="238">
        <v>0</v>
      </c>
      <c r="Q101" s="238">
        <f>ROUND(E101*P101,2)</f>
        <v>0</v>
      </c>
      <c r="R101" s="238" t="s">
        <v>233</v>
      </c>
      <c r="S101" s="238" t="s">
        <v>132</v>
      </c>
      <c r="T101" s="239" t="s">
        <v>132</v>
      </c>
      <c r="U101" s="222">
        <v>0.14299999999999999</v>
      </c>
      <c r="V101" s="222">
        <f>ROUND(E101*U101,2)</f>
        <v>0.86</v>
      </c>
      <c r="W101" s="222"/>
      <c r="X101" s="222" t="s">
        <v>133</v>
      </c>
      <c r="Y101" s="212"/>
      <c r="Z101" s="212"/>
      <c r="AA101" s="212"/>
      <c r="AB101" s="212"/>
      <c r="AC101" s="212"/>
      <c r="AD101" s="212"/>
      <c r="AE101" s="212"/>
      <c r="AF101" s="212"/>
      <c r="AG101" s="212" t="s">
        <v>134</v>
      </c>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row>
    <row r="102" spans="1:60" outlineLevel="1" x14ac:dyDescent="0.2">
      <c r="A102" s="219"/>
      <c r="B102" s="220"/>
      <c r="C102" s="249" t="s">
        <v>234</v>
      </c>
      <c r="D102" s="240"/>
      <c r="E102" s="240"/>
      <c r="F102" s="240"/>
      <c r="G102" s="240"/>
      <c r="H102" s="222"/>
      <c r="I102" s="222"/>
      <c r="J102" s="222"/>
      <c r="K102" s="222"/>
      <c r="L102" s="222"/>
      <c r="M102" s="222"/>
      <c r="N102" s="222"/>
      <c r="O102" s="222"/>
      <c r="P102" s="222"/>
      <c r="Q102" s="222"/>
      <c r="R102" s="222"/>
      <c r="S102" s="222"/>
      <c r="T102" s="222"/>
      <c r="U102" s="222"/>
      <c r="V102" s="222"/>
      <c r="W102" s="222"/>
      <c r="X102" s="222"/>
      <c r="Y102" s="212"/>
      <c r="Z102" s="212"/>
      <c r="AA102" s="212"/>
      <c r="AB102" s="212"/>
      <c r="AC102" s="212"/>
      <c r="AD102" s="212"/>
      <c r="AE102" s="212"/>
      <c r="AF102" s="212"/>
      <c r="AG102" s="212" t="s">
        <v>136</v>
      </c>
      <c r="AH102" s="212"/>
      <c r="AI102" s="212"/>
      <c r="AJ102" s="212"/>
      <c r="AK102" s="212"/>
      <c r="AL102" s="212"/>
      <c r="AM102" s="212"/>
      <c r="AN102" s="212"/>
      <c r="AO102" s="212"/>
      <c r="AP102" s="212"/>
      <c r="AQ102" s="212"/>
      <c r="AR102" s="212"/>
      <c r="AS102" s="212"/>
      <c r="AT102" s="212"/>
      <c r="AU102" s="212"/>
      <c r="AV102" s="212"/>
      <c r="AW102" s="212"/>
      <c r="AX102" s="212"/>
      <c r="AY102" s="212"/>
      <c r="AZ102" s="212"/>
      <c r="BA102" s="243" t="str">
        <f>C102</f>
        <v>v rovině nebo ve svahu, s přesahem jednotlivých pásů 150 mm, s uchycením v terénu sponami z betonářské oceli</v>
      </c>
      <c r="BB102" s="212"/>
      <c r="BC102" s="212"/>
      <c r="BD102" s="212"/>
      <c r="BE102" s="212"/>
      <c r="BF102" s="212"/>
      <c r="BG102" s="212"/>
      <c r="BH102" s="212"/>
    </row>
    <row r="103" spans="1:60" outlineLevel="1" x14ac:dyDescent="0.2">
      <c r="A103" s="219"/>
      <c r="B103" s="220"/>
      <c r="C103" s="250" t="s">
        <v>235</v>
      </c>
      <c r="D103" s="224"/>
      <c r="E103" s="225">
        <v>6</v>
      </c>
      <c r="F103" s="222"/>
      <c r="G103" s="222"/>
      <c r="H103" s="222"/>
      <c r="I103" s="222"/>
      <c r="J103" s="222"/>
      <c r="K103" s="222"/>
      <c r="L103" s="222"/>
      <c r="M103" s="222"/>
      <c r="N103" s="222"/>
      <c r="O103" s="222"/>
      <c r="P103" s="222"/>
      <c r="Q103" s="222"/>
      <c r="R103" s="222"/>
      <c r="S103" s="222"/>
      <c r="T103" s="222"/>
      <c r="U103" s="222"/>
      <c r="V103" s="222"/>
      <c r="W103" s="222"/>
      <c r="X103" s="222"/>
      <c r="Y103" s="212"/>
      <c r="Z103" s="212"/>
      <c r="AA103" s="212"/>
      <c r="AB103" s="212"/>
      <c r="AC103" s="212"/>
      <c r="AD103" s="212"/>
      <c r="AE103" s="212"/>
      <c r="AF103" s="212"/>
      <c r="AG103" s="212" t="s">
        <v>138</v>
      </c>
      <c r="AH103" s="212">
        <v>0</v>
      </c>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row>
    <row r="104" spans="1:60" outlineLevel="1" x14ac:dyDescent="0.2">
      <c r="A104" s="219"/>
      <c r="B104" s="220"/>
      <c r="C104" s="251"/>
      <c r="D104" s="242"/>
      <c r="E104" s="242"/>
      <c r="F104" s="242"/>
      <c r="G104" s="242"/>
      <c r="H104" s="222"/>
      <c r="I104" s="222"/>
      <c r="J104" s="222"/>
      <c r="K104" s="222"/>
      <c r="L104" s="222"/>
      <c r="M104" s="222"/>
      <c r="N104" s="222"/>
      <c r="O104" s="222"/>
      <c r="P104" s="222"/>
      <c r="Q104" s="222"/>
      <c r="R104" s="222"/>
      <c r="S104" s="222"/>
      <c r="T104" s="222"/>
      <c r="U104" s="222"/>
      <c r="V104" s="222"/>
      <c r="W104" s="222"/>
      <c r="X104" s="222"/>
      <c r="Y104" s="212"/>
      <c r="Z104" s="212"/>
      <c r="AA104" s="212"/>
      <c r="AB104" s="212"/>
      <c r="AC104" s="212"/>
      <c r="AD104" s="212"/>
      <c r="AE104" s="212"/>
      <c r="AF104" s="212"/>
      <c r="AG104" s="212" t="s">
        <v>139</v>
      </c>
      <c r="AH104" s="212"/>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c r="BD104" s="212"/>
      <c r="BE104" s="212"/>
      <c r="BF104" s="212"/>
      <c r="BG104" s="212"/>
      <c r="BH104" s="212"/>
    </row>
    <row r="105" spans="1:60" ht="22.5" outlineLevel="1" x14ac:dyDescent="0.2">
      <c r="A105" s="233">
        <v>22</v>
      </c>
      <c r="B105" s="234" t="s">
        <v>236</v>
      </c>
      <c r="C105" s="248" t="s">
        <v>237</v>
      </c>
      <c r="D105" s="235" t="s">
        <v>238</v>
      </c>
      <c r="E105" s="236">
        <v>1</v>
      </c>
      <c r="F105" s="237"/>
      <c r="G105" s="238">
        <f>ROUND(E105*F105,2)</f>
        <v>0</v>
      </c>
      <c r="H105" s="237"/>
      <c r="I105" s="238">
        <f>ROUND(E105*H105,2)</f>
        <v>0</v>
      </c>
      <c r="J105" s="237"/>
      <c r="K105" s="238">
        <f>ROUND(E105*J105,2)</f>
        <v>0</v>
      </c>
      <c r="L105" s="238">
        <v>21</v>
      </c>
      <c r="M105" s="238">
        <f>G105*(1+L105/100)</f>
        <v>0</v>
      </c>
      <c r="N105" s="238">
        <v>0</v>
      </c>
      <c r="O105" s="238">
        <f>ROUND(E105*N105,2)</f>
        <v>0</v>
      </c>
      <c r="P105" s="238">
        <v>0</v>
      </c>
      <c r="Q105" s="238">
        <f>ROUND(E105*P105,2)</f>
        <v>0</v>
      </c>
      <c r="R105" s="238" t="s">
        <v>224</v>
      </c>
      <c r="S105" s="238" t="s">
        <v>132</v>
      </c>
      <c r="T105" s="239" t="s">
        <v>132</v>
      </c>
      <c r="U105" s="222">
        <v>2.5379999999999998</v>
      </c>
      <c r="V105" s="222">
        <f>ROUND(E105*U105,2)</f>
        <v>2.54</v>
      </c>
      <c r="W105" s="222"/>
      <c r="X105" s="222" t="s">
        <v>133</v>
      </c>
      <c r="Y105" s="212"/>
      <c r="Z105" s="212"/>
      <c r="AA105" s="212"/>
      <c r="AB105" s="212"/>
      <c r="AC105" s="212"/>
      <c r="AD105" s="212"/>
      <c r="AE105" s="212"/>
      <c r="AF105" s="212"/>
      <c r="AG105" s="212" t="s">
        <v>134</v>
      </c>
      <c r="AH105" s="212"/>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row>
    <row r="106" spans="1:60" outlineLevel="1" x14ac:dyDescent="0.2">
      <c r="A106" s="219"/>
      <c r="B106" s="220"/>
      <c r="C106" s="249" t="s">
        <v>239</v>
      </c>
      <c r="D106" s="240"/>
      <c r="E106" s="240"/>
      <c r="F106" s="240"/>
      <c r="G106" s="240"/>
      <c r="H106" s="222"/>
      <c r="I106" s="222"/>
      <c r="J106" s="222"/>
      <c r="K106" s="222"/>
      <c r="L106" s="222"/>
      <c r="M106" s="222"/>
      <c r="N106" s="222"/>
      <c r="O106" s="222"/>
      <c r="P106" s="222"/>
      <c r="Q106" s="222"/>
      <c r="R106" s="222"/>
      <c r="S106" s="222"/>
      <c r="T106" s="222"/>
      <c r="U106" s="222"/>
      <c r="V106" s="222"/>
      <c r="W106" s="222"/>
      <c r="X106" s="222"/>
      <c r="Y106" s="212"/>
      <c r="Z106" s="212"/>
      <c r="AA106" s="212"/>
      <c r="AB106" s="212"/>
      <c r="AC106" s="212"/>
      <c r="AD106" s="212"/>
      <c r="AE106" s="212"/>
      <c r="AF106" s="212"/>
      <c r="AG106" s="212" t="s">
        <v>136</v>
      </c>
      <c r="AH106" s="212"/>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row>
    <row r="107" spans="1:60" outlineLevel="1" x14ac:dyDescent="0.2">
      <c r="A107" s="219"/>
      <c r="B107" s="220"/>
      <c r="C107" s="251"/>
      <c r="D107" s="242"/>
      <c r="E107" s="242"/>
      <c r="F107" s="242"/>
      <c r="G107" s="242"/>
      <c r="H107" s="222"/>
      <c r="I107" s="222"/>
      <c r="J107" s="222"/>
      <c r="K107" s="222"/>
      <c r="L107" s="222"/>
      <c r="M107" s="222"/>
      <c r="N107" s="222"/>
      <c r="O107" s="222"/>
      <c r="P107" s="222"/>
      <c r="Q107" s="222"/>
      <c r="R107" s="222"/>
      <c r="S107" s="222"/>
      <c r="T107" s="222"/>
      <c r="U107" s="222"/>
      <c r="V107" s="222"/>
      <c r="W107" s="222"/>
      <c r="X107" s="222"/>
      <c r="Y107" s="212"/>
      <c r="Z107" s="212"/>
      <c r="AA107" s="212"/>
      <c r="AB107" s="212"/>
      <c r="AC107" s="212"/>
      <c r="AD107" s="212"/>
      <c r="AE107" s="212"/>
      <c r="AF107" s="212"/>
      <c r="AG107" s="212" t="s">
        <v>139</v>
      </c>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row>
    <row r="108" spans="1:60" ht="22.5" outlineLevel="1" x14ac:dyDescent="0.2">
      <c r="A108" s="233">
        <v>23</v>
      </c>
      <c r="B108" s="234" t="s">
        <v>240</v>
      </c>
      <c r="C108" s="248" t="s">
        <v>241</v>
      </c>
      <c r="D108" s="235" t="s">
        <v>130</v>
      </c>
      <c r="E108" s="236">
        <v>9</v>
      </c>
      <c r="F108" s="237"/>
      <c r="G108" s="238">
        <f>ROUND(E108*F108,2)</f>
        <v>0</v>
      </c>
      <c r="H108" s="237"/>
      <c r="I108" s="238">
        <f>ROUND(E108*H108,2)</f>
        <v>0</v>
      </c>
      <c r="J108" s="237"/>
      <c r="K108" s="238">
        <f>ROUND(E108*J108,2)</f>
        <v>0</v>
      </c>
      <c r="L108" s="238">
        <v>21</v>
      </c>
      <c r="M108" s="238">
        <f>G108*(1+L108/100)</f>
        <v>0</v>
      </c>
      <c r="N108" s="238">
        <v>0</v>
      </c>
      <c r="O108" s="238">
        <f>ROUND(E108*N108,2)</f>
        <v>0</v>
      </c>
      <c r="P108" s="238">
        <v>0</v>
      </c>
      <c r="Q108" s="238">
        <f>ROUND(E108*P108,2)</f>
        <v>0</v>
      </c>
      <c r="R108" s="238" t="s">
        <v>189</v>
      </c>
      <c r="S108" s="238" t="s">
        <v>132</v>
      </c>
      <c r="T108" s="239" t="s">
        <v>132</v>
      </c>
      <c r="U108" s="222">
        <v>0</v>
      </c>
      <c r="V108" s="222">
        <f>ROUND(E108*U108,2)</f>
        <v>0</v>
      </c>
      <c r="W108" s="222"/>
      <c r="X108" s="222" t="s">
        <v>190</v>
      </c>
      <c r="Y108" s="212"/>
      <c r="Z108" s="212"/>
      <c r="AA108" s="212"/>
      <c r="AB108" s="212"/>
      <c r="AC108" s="212"/>
      <c r="AD108" s="212"/>
      <c r="AE108" s="212"/>
      <c r="AF108" s="212"/>
      <c r="AG108" s="212" t="s">
        <v>191</v>
      </c>
      <c r="AH108" s="212"/>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row>
    <row r="109" spans="1:60" outlineLevel="1" x14ac:dyDescent="0.2">
      <c r="A109" s="219"/>
      <c r="B109" s="220"/>
      <c r="C109" s="250" t="s">
        <v>242</v>
      </c>
      <c r="D109" s="224"/>
      <c r="E109" s="225">
        <v>9</v>
      </c>
      <c r="F109" s="222"/>
      <c r="G109" s="222"/>
      <c r="H109" s="222"/>
      <c r="I109" s="222"/>
      <c r="J109" s="222"/>
      <c r="K109" s="222"/>
      <c r="L109" s="222"/>
      <c r="M109" s="222"/>
      <c r="N109" s="222"/>
      <c r="O109" s="222"/>
      <c r="P109" s="222"/>
      <c r="Q109" s="222"/>
      <c r="R109" s="222"/>
      <c r="S109" s="222"/>
      <c r="T109" s="222"/>
      <c r="U109" s="222"/>
      <c r="V109" s="222"/>
      <c r="W109" s="222"/>
      <c r="X109" s="222"/>
      <c r="Y109" s="212"/>
      <c r="Z109" s="212"/>
      <c r="AA109" s="212"/>
      <c r="AB109" s="212"/>
      <c r="AC109" s="212"/>
      <c r="AD109" s="212"/>
      <c r="AE109" s="212"/>
      <c r="AF109" s="212"/>
      <c r="AG109" s="212" t="s">
        <v>138</v>
      </c>
      <c r="AH109" s="212">
        <v>0</v>
      </c>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row>
    <row r="110" spans="1:60" outlineLevel="1" x14ac:dyDescent="0.2">
      <c r="A110" s="219"/>
      <c r="B110" s="220"/>
      <c r="C110" s="251"/>
      <c r="D110" s="242"/>
      <c r="E110" s="242"/>
      <c r="F110" s="242"/>
      <c r="G110" s="242"/>
      <c r="H110" s="222"/>
      <c r="I110" s="222"/>
      <c r="J110" s="222"/>
      <c r="K110" s="222"/>
      <c r="L110" s="222"/>
      <c r="M110" s="222"/>
      <c r="N110" s="222"/>
      <c r="O110" s="222"/>
      <c r="P110" s="222"/>
      <c r="Q110" s="222"/>
      <c r="R110" s="222"/>
      <c r="S110" s="222"/>
      <c r="T110" s="222"/>
      <c r="U110" s="222"/>
      <c r="V110" s="222"/>
      <c r="W110" s="222"/>
      <c r="X110" s="222"/>
      <c r="Y110" s="212"/>
      <c r="Z110" s="212"/>
      <c r="AA110" s="212"/>
      <c r="AB110" s="212"/>
      <c r="AC110" s="212"/>
      <c r="AD110" s="212"/>
      <c r="AE110" s="212"/>
      <c r="AF110" s="212"/>
      <c r="AG110" s="212" t="s">
        <v>139</v>
      </c>
      <c r="AH110" s="212"/>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row>
    <row r="111" spans="1:60" x14ac:dyDescent="0.2">
      <c r="A111" s="227" t="s">
        <v>126</v>
      </c>
      <c r="B111" s="228" t="s">
        <v>63</v>
      </c>
      <c r="C111" s="247" t="s">
        <v>64</v>
      </c>
      <c r="D111" s="229"/>
      <c r="E111" s="230"/>
      <c r="F111" s="231"/>
      <c r="G111" s="231">
        <f>SUMIF(AG112:AG118,"&lt;&gt;NOR",G112:G118)</f>
        <v>0</v>
      </c>
      <c r="H111" s="231"/>
      <c r="I111" s="231">
        <f>SUM(I112:I118)</f>
        <v>0</v>
      </c>
      <c r="J111" s="231"/>
      <c r="K111" s="231">
        <f>SUM(K112:K118)</f>
        <v>0</v>
      </c>
      <c r="L111" s="231"/>
      <c r="M111" s="231">
        <f>SUM(M112:M118)</f>
        <v>0</v>
      </c>
      <c r="N111" s="231"/>
      <c r="O111" s="231">
        <f>SUM(O112:O118)</f>
        <v>0</v>
      </c>
      <c r="P111" s="231"/>
      <c r="Q111" s="231">
        <f>SUM(Q112:Q118)</f>
        <v>0</v>
      </c>
      <c r="R111" s="231"/>
      <c r="S111" s="231"/>
      <c r="T111" s="232"/>
      <c r="U111" s="226"/>
      <c r="V111" s="226">
        <f>SUM(V112:V118)</f>
        <v>128.28</v>
      </c>
      <c r="W111" s="226"/>
      <c r="X111" s="226"/>
      <c r="AG111" t="s">
        <v>127</v>
      </c>
    </row>
    <row r="112" spans="1:60" ht="22.5" outlineLevel="1" x14ac:dyDescent="0.2">
      <c r="A112" s="233">
        <v>24</v>
      </c>
      <c r="B112" s="234" t="s">
        <v>243</v>
      </c>
      <c r="C112" s="248" t="s">
        <v>244</v>
      </c>
      <c r="D112" s="235" t="s">
        <v>130</v>
      </c>
      <c r="E112" s="236">
        <v>241</v>
      </c>
      <c r="F112" s="237"/>
      <c r="G112" s="238">
        <f>ROUND(E112*F112,2)</f>
        <v>0</v>
      </c>
      <c r="H112" s="237"/>
      <c r="I112" s="238">
        <f>ROUND(E112*H112,2)</f>
        <v>0</v>
      </c>
      <c r="J112" s="237"/>
      <c r="K112" s="238">
        <f>ROUND(E112*J112,2)</f>
        <v>0</v>
      </c>
      <c r="L112" s="238">
        <v>21</v>
      </c>
      <c r="M112" s="238">
        <f>G112*(1+L112/100)</f>
        <v>0</v>
      </c>
      <c r="N112" s="238">
        <v>0</v>
      </c>
      <c r="O112" s="238">
        <f>ROUND(E112*N112,2)</f>
        <v>0</v>
      </c>
      <c r="P112" s="238">
        <v>0</v>
      </c>
      <c r="Q112" s="238">
        <f>ROUND(E112*P112,2)</f>
        <v>0</v>
      </c>
      <c r="R112" s="238" t="s">
        <v>131</v>
      </c>
      <c r="S112" s="238" t="s">
        <v>132</v>
      </c>
      <c r="T112" s="239" t="s">
        <v>132</v>
      </c>
      <c r="U112" s="222">
        <v>2.7E-2</v>
      </c>
      <c r="V112" s="222">
        <f>ROUND(E112*U112,2)</f>
        <v>6.51</v>
      </c>
      <c r="W112" s="222"/>
      <c r="X112" s="222" t="s">
        <v>133</v>
      </c>
      <c r="Y112" s="212"/>
      <c r="Z112" s="212"/>
      <c r="AA112" s="212"/>
      <c r="AB112" s="212"/>
      <c r="AC112" s="212"/>
      <c r="AD112" s="212"/>
      <c r="AE112" s="212"/>
      <c r="AF112" s="212"/>
      <c r="AG112" s="212" t="s">
        <v>134</v>
      </c>
      <c r="AH112" s="212"/>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row>
    <row r="113" spans="1:60" outlineLevel="1" x14ac:dyDescent="0.2">
      <c r="A113" s="219"/>
      <c r="B113" s="220"/>
      <c r="C113" s="250" t="s">
        <v>245</v>
      </c>
      <c r="D113" s="224"/>
      <c r="E113" s="225">
        <v>241</v>
      </c>
      <c r="F113" s="222"/>
      <c r="G113" s="222"/>
      <c r="H113" s="222"/>
      <c r="I113" s="222"/>
      <c r="J113" s="222"/>
      <c r="K113" s="222"/>
      <c r="L113" s="222"/>
      <c r="M113" s="222"/>
      <c r="N113" s="222"/>
      <c r="O113" s="222"/>
      <c r="P113" s="222"/>
      <c r="Q113" s="222"/>
      <c r="R113" s="222"/>
      <c r="S113" s="222"/>
      <c r="T113" s="222"/>
      <c r="U113" s="222"/>
      <c r="V113" s="222"/>
      <c r="W113" s="222"/>
      <c r="X113" s="222"/>
      <c r="Y113" s="212"/>
      <c r="Z113" s="212"/>
      <c r="AA113" s="212"/>
      <c r="AB113" s="212"/>
      <c r="AC113" s="212"/>
      <c r="AD113" s="212"/>
      <c r="AE113" s="212"/>
      <c r="AF113" s="212"/>
      <c r="AG113" s="212" t="s">
        <v>138</v>
      </c>
      <c r="AH113" s="212">
        <v>0</v>
      </c>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row>
    <row r="114" spans="1:60" outlineLevel="1" x14ac:dyDescent="0.2">
      <c r="A114" s="219"/>
      <c r="B114" s="220"/>
      <c r="C114" s="251"/>
      <c r="D114" s="242"/>
      <c r="E114" s="242"/>
      <c r="F114" s="242"/>
      <c r="G114" s="242"/>
      <c r="H114" s="222"/>
      <c r="I114" s="222"/>
      <c r="J114" s="222"/>
      <c r="K114" s="222"/>
      <c r="L114" s="222"/>
      <c r="M114" s="222"/>
      <c r="N114" s="222"/>
      <c r="O114" s="222"/>
      <c r="P114" s="222"/>
      <c r="Q114" s="222"/>
      <c r="R114" s="222"/>
      <c r="S114" s="222"/>
      <c r="T114" s="222"/>
      <c r="U114" s="222"/>
      <c r="V114" s="222"/>
      <c r="W114" s="222"/>
      <c r="X114" s="222"/>
      <c r="Y114" s="212"/>
      <c r="Z114" s="212"/>
      <c r="AA114" s="212"/>
      <c r="AB114" s="212"/>
      <c r="AC114" s="212"/>
      <c r="AD114" s="212"/>
      <c r="AE114" s="212"/>
      <c r="AF114" s="212"/>
      <c r="AG114" s="212" t="s">
        <v>139</v>
      </c>
      <c r="AH114" s="212"/>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row>
    <row r="115" spans="1:60" outlineLevel="1" x14ac:dyDescent="0.2">
      <c r="A115" s="233">
        <v>25</v>
      </c>
      <c r="B115" s="234" t="s">
        <v>246</v>
      </c>
      <c r="C115" s="248" t="s">
        <v>247</v>
      </c>
      <c r="D115" s="235" t="s">
        <v>130</v>
      </c>
      <c r="E115" s="236">
        <v>247</v>
      </c>
      <c r="F115" s="237"/>
      <c r="G115" s="238">
        <f>ROUND(E115*F115,2)</f>
        <v>0</v>
      </c>
      <c r="H115" s="237"/>
      <c r="I115" s="238">
        <f>ROUND(E115*H115,2)</f>
        <v>0</v>
      </c>
      <c r="J115" s="237"/>
      <c r="K115" s="238">
        <f>ROUND(E115*J115,2)</f>
        <v>0</v>
      </c>
      <c r="L115" s="238">
        <v>21</v>
      </c>
      <c r="M115" s="238">
        <f>G115*(1+L115/100)</f>
        <v>0</v>
      </c>
      <c r="N115" s="238">
        <v>0</v>
      </c>
      <c r="O115" s="238">
        <f>ROUND(E115*N115,2)</f>
        <v>0</v>
      </c>
      <c r="P115" s="238">
        <v>0</v>
      </c>
      <c r="Q115" s="238">
        <f>ROUND(E115*P115,2)</f>
        <v>0</v>
      </c>
      <c r="R115" s="238" t="s">
        <v>131</v>
      </c>
      <c r="S115" s="238" t="s">
        <v>132</v>
      </c>
      <c r="T115" s="239" t="s">
        <v>132</v>
      </c>
      <c r="U115" s="222">
        <v>0.49299999999999999</v>
      </c>
      <c r="V115" s="222">
        <f>ROUND(E115*U115,2)</f>
        <v>121.77</v>
      </c>
      <c r="W115" s="222"/>
      <c r="X115" s="222" t="s">
        <v>133</v>
      </c>
      <c r="Y115" s="212"/>
      <c r="Z115" s="212"/>
      <c r="AA115" s="212"/>
      <c r="AB115" s="212"/>
      <c r="AC115" s="212"/>
      <c r="AD115" s="212"/>
      <c r="AE115" s="212"/>
      <c r="AF115" s="212"/>
      <c r="AG115" s="212" t="s">
        <v>134</v>
      </c>
      <c r="AH115" s="212"/>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row>
    <row r="116" spans="1:60" ht="22.5" outlineLevel="1" x14ac:dyDescent="0.2">
      <c r="A116" s="219"/>
      <c r="B116" s="220"/>
      <c r="C116" s="249" t="s">
        <v>248</v>
      </c>
      <c r="D116" s="240"/>
      <c r="E116" s="240"/>
      <c r="F116" s="240"/>
      <c r="G116" s="240"/>
      <c r="H116" s="222"/>
      <c r="I116" s="222"/>
      <c r="J116" s="222"/>
      <c r="K116" s="222"/>
      <c r="L116" s="222"/>
      <c r="M116" s="222"/>
      <c r="N116" s="222"/>
      <c r="O116" s="222"/>
      <c r="P116" s="222"/>
      <c r="Q116" s="222"/>
      <c r="R116" s="222"/>
      <c r="S116" s="222"/>
      <c r="T116" s="222"/>
      <c r="U116" s="222"/>
      <c r="V116" s="222"/>
      <c r="W116" s="222"/>
      <c r="X116" s="222"/>
      <c r="Y116" s="212"/>
      <c r="Z116" s="212"/>
      <c r="AA116" s="212"/>
      <c r="AB116" s="212"/>
      <c r="AC116" s="212"/>
      <c r="AD116" s="212"/>
      <c r="AE116" s="212"/>
      <c r="AF116" s="212"/>
      <c r="AG116" s="212" t="s">
        <v>136</v>
      </c>
      <c r="AH116" s="212"/>
      <c r="AI116" s="212"/>
      <c r="AJ116" s="212"/>
      <c r="AK116" s="212"/>
      <c r="AL116" s="212"/>
      <c r="AM116" s="212"/>
      <c r="AN116" s="212"/>
      <c r="AO116" s="212"/>
      <c r="AP116" s="212"/>
      <c r="AQ116" s="212"/>
      <c r="AR116" s="212"/>
      <c r="AS116" s="212"/>
      <c r="AT116" s="212"/>
      <c r="AU116" s="212"/>
      <c r="AV116" s="212"/>
      <c r="AW116" s="212"/>
      <c r="AX116" s="212"/>
      <c r="AY116" s="212"/>
      <c r="AZ116" s="212"/>
      <c r="BA116" s="243" t="str">
        <f>C116</f>
        <v>s provedením lože z cementové malty tloušťky 40 mm, s vyplněním spár těženým kamenivem a se smetením přebytečného materiálu na krajnici</v>
      </c>
      <c r="BB116" s="212"/>
      <c r="BC116" s="212"/>
      <c r="BD116" s="212"/>
      <c r="BE116" s="212"/>
      <c r="BF116" s="212"/>
      <c r="BG116" s="212"/>
      <c r="BH116" s="212"/>
    </row>
    <row r="117" spans="1:60" outlineLevel="1" x14ac:dyDescent="0.2">
      <c r="A117" s="219"/>
      <c r="B117" s="220"/>
      <c r="C117" s="250" t="s">
        <v>181</v>
      </c>
      <c r="D117" s="224"/>
      <c r="E117" s="225">
        <v>247</v>
      </c>
      <c r="F117" s="222"/>
      <c r="G117" s="222"/>
      <c r="H117" s="222"/>
      <c r="I117" s="222"/>
      <c r="J117" s="222"/>
      <c r="K117" s="222"/>
      <c r="L117" s="222"/>
      <c r="M117" s="222"/>
      <c r="N117" s="222"/>
      <c r="O117" s="222"/>
      <c r="P117" s="222"/>
      <c r="Q117" s="222"/>
      <c r="R117" s="222"/>
      <c r="S117" s="222"/>
      <c r="T117" s="222"/>
      <c r="U117" s="222"/>
      <c r="V117" s="222"/>
      <c r="W117" s="222"/>
      <c r="X117" s="222"/>
      <c r="Y117" s="212"/>
      <c r="Z117" s="212"/>
      <c r="AA117" s="212"/>
      <c r="AB117" s="212"/>
      <c r="AC117" s="212"/>
      <c r="AD117" s="212"/>
      <c r="AE117" s="212"/>
      <c r="AF117" s="212"/>
      <c r="AG117" s="212" t="s">
        <v>138</v>
      </c>
      <c r="AH117" s="212">
        <v>0</v>
      </c>
      <c r="AI117" s="212"/>
      <c r="AJ117" s="212"/>
      <c r="AK117" s="212"/>
      <c r="AL117" s="212"/>
      <c r="AM117" s="212"/>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row>
    <row r="118" spans="1:60" outlineLevel="1" x14ac:dyDescent="0.2">
      <c r="A118" s="219"/>
      <c r="B118" s="220"/>
      <c r="C118" s="251"/>
      <c r="D118" s="242"/>
      <c r="E118" s="242"/>
      <c r="F118" s="242"/>
      <c r="G118" s="242"/>
      <c r="H118" s="222"/>
      <c r="I118" s="222"/>
      <c r="J118" s="222"/>
      <c r="K118" s="222"/>
      <c r="L118" s="222"/>
      <c r="M118" s="222"/>
      <c r="N118" s="222"/>
      <c r="O118" s="222"/>
      <c r="P118" s="222"/>
      <c r="Q118" s="222"/>
      <c r="R118" s="222"/>
      <c r="S118" s="222"/>
      <c r="T118" s="222"/>
      <c r="U118" s="222"/>
      <c r="V118" s="222"/>
      <c r="W118" s="222"/>
      <c r="X118" s="222"/>
      <c r="Y118" s="212"/>
      <c r="Z118" s="212"/>
      <c r="AA118" s="212"/>
      <c r="AB118" s="212"/>
      <c r="AC118" s="212"/>
      <c r="AD118" s="212"/>
      <c r="AE118" s="212"/>
      <c r="AF118" s="212"/>
      <c r="AG118" s="212" t="s">
        <v>139</v>
      </c>
      <c r="AH118" s="212"/>
      <c r="AI118" s="212"/>
      <c r="AJ118" s="212"/>
      <c r="AK118" s="212"/>
      <c r="AL118" s="212"/>
      <c r="AM118" s="212"/>
      <c r="AN118" s="212"/>
      <c r="AO118" s="212"/>
      <c r="AP118" s="212"/>
      <c r="AQ118" s="212"/>
      <c r="AR118" s="212"/>
      <c r="AS118" s="212"/>
      <c r="AT118" s="212"/>
      <c r="AU118" s="212"/>
      <c r="AV118" s="212"/>
      <c r="AW118" s="212"/>
      <c r="AX118" s="212"/>
      <c r="AY118" s="212"/>
      <c r="AZ118" s="212"/>
      <c r="BA118" s="212"/>
      <c r="BB118" s="212"/>
      <c r="BC118" s="212"/>
      <c r="BD118" s="212"/>
      <c r="BE118" s="212"/>
      <c r="BF118" s="212"/>
      <c r="BG118" s="212"/>
      <c r="BH118" s="212"/>
    </row>
    <row r="119" spans="1:60" x14ac:dyDescent="0.2">
      <c r="A119" s="227" t="s">
        <v>126</v>
      </c>
      <c r="B119" s="228" t="s">
        <v>65</v>
      </c>
      <c r="C119" s="247" t="s">
        <v>66</v>
      </c>
      <c r="D119" s="229"/>
      <c r="E119" s="230"/>
      <c r="F119" s="231"/>
      <c r="G119" s="231">
        <f>SUMIF(AG120:AG172,"&lt;&gt;NOR",G120:G172)</f>
        <v>0</v>
      </c>
      <c r="H119" s="231"/>
      <c r="I119" s="231">
        <f>SUM(I120:I172)</f>
        <v>0</v>
      </c>
      <c r="J119" s="231"/>
      <c r="K119" s="231">
        <f>SUM(K120:K172)</f>
        <v>0</v>
      </c>
      <c r="L119" s="231"/>
      <c r="M119" s="231">
        <f>SUM(M120:M172)</f>
        <v>0</v>
      </c>
      <c r="N119" s="231"/>
      <c r="O119" s="231">
        <f>SUM(O120:O172)</f>
        <v>0.01</v>
      </c>
      <c r="P119" s="231"/>
      <c r="Q119" s="231">
        <f>SUM(Q120:Q172)</f>
        <v>0</v>
      </c>
      <c r="R119" s="231"/>
      <c r="S119" s="231"/>
      <c r="T119" s="232"/>
      <c r="U119" s="226"/>
      <c r="V119" s="226">
        <f>SUM(V120:V172)</f>
        <v>750.61</v>
      </c>
      <c r="W119" s="226"/>
      <c r="X119" s="226"/>
      <c r="AG119" t="s">
        <v>127</v>
      </c>
    </row>
    <row r="120" spans="1:60" ht="22.5" outlineLevel="1" x14ac:dyDescent="0.2">
      <c r="A120" s="233">
        <v>26</v>
      </c>
      <c r="B120" s="234" t="s">
        <v>249</v>
      </c>
      <c r="C120" s="248" t="s">
        <v>250</v>
      </c>
      <c r="D120" s="235" t="s">
        <v>130</v>
      </c>
      <c r="E120" s="236">
        <v>3.2650000000000001</v>
      </c>
      <c r="F120" s="237"/>
      <c r="G120" s="238">
        <f>ROUND(E120*F120,2)</f>
        <v>0</v>
      </c>
      <c r="H120" s="237"/>
      <c r="I120" s="238">
        <f>ROUND(E120*H120,2)</f>
        <v>0</v>
      </c>
      <c r="J120" s="237"/>
      <c r="K120" s="238">
        <f>ROUND(E120*J120,2)</f>
        <v>0</v>
      </c>
      <c r="L120" s="238">
        <v>21</v>
      </c>
      <c r="M120" s="238">
        <f>G120*(1+L120/100)</f>
        <v>0</v>
      </c>
      <c r="N120" s="238">
        <v>0</v>
      </c>
      <c r="O120" s="238">
        <f>ROUND(E120*N120,2)</f>
        <v>0</v>
      </c>
      <c r="P120" s="238">
        <v>0</v>
      </c>
      <c r="Q120" s="238">
        <f>ROUND(E120*P120,2)</f>
        <v>0</v>
      </c>
      <c r="R120" s="238" t="s">
        <v>208</v>
      </c>
      <c r="S120" s="238" t="s">
        <v>132</v>
      </c>
      <c r="T120" s="239" t="s">
        <v>132</v>
      </c>
      <c r="U120" s="222">
        <v>1.2558</v>
      </c>
      <c r="V120" s="222">
        <f>ROUND(E120*U120,2)</f>
        <v>4.0999999999999996</v>
      </c>
      <c r="W120" s="222"/>
      <c r="X120" s="222" t="s">
        <v>133</v>
      </c>
      <c r="Y120" s="212"/>
      <c r="Z120" s="212"/>
      <c r="AA120" s="212"/>
      <c r="AB120" s="212"/>
      <c r="AC120" s="212"/>
      <c r="AD120" s="212"/>
      <c r="AE120" s="212"/>
      <c r="AF120" s="212"/>
      <c r="AG120" s="212" t="s">
        <v>134</v>
      </c>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row>
    <row r="121" spans="1:60" ht="22.5" outlineLevel="1" x14ac:dyDescent="0.2">
      <c r="A121" s="219"/>
      <c r="B121" s="220"/>
      <c r="C121" s="249" t="s">
        <v>251</v>
      </c>
      <c r="D121" s="240"/>
      <c r="E121" s="240"/>
      <c r="F121" s="240"/>
      <c r="G121" s="240"/>
      <c r="H121" s="222"/>
      <c r="I121" s="222"/>
      <c r="J121" s="222"/>
      <c r="K121" s="222"/>
      <c r="L121" s="222"/>
      <c r="M121" s="222"/>
      <c r="N121" s="222"/>
      <c r="O121" s="222"/>
      <c r="P121" s="222"/>
      <c r="Q121" s="222"/>
      <c r="R121" s="222"/>
      <c r="S121" s="222"/>
      <c r="T121" s="222"/>
      <c r="U121" s="222"/>
      <c r="V121" s="222"/>
      <c r="W121" s="222"/>
      <c r="X121" s="222"/>
      <c r="Y121" s="212"/>
      <c r="Z121" s="212"/>
      <c r="AA121" s="212"/>
      <c r="AB121" s="212"/>
      <c r="AC121" s="212"/>
      <c r="AD121" s="212"/>
      <c r="AE121" s="212"/>
      <c r="AF121" s="212"/>
      <c r="AG121" s="212" t="s">
        <v>136</v>
      </c>
      <c r="AH121" s="212"/>
      <c r="AI121" s="212"/>
      <c r="AJ121" s="212"/>
      <c r="AK121" s="212"/>
      <c r="AL121" s="212"/>
      <c r="AM121" s="212"/>
      <c r="AN121" s="212"/>
      <c r="AO121" s="212"/>
      <c r="AP121" s="212"/>
      <c r="AQ121" s="212"/>
      <c r="AR121" s="212"/>
      <c r="AS121" s="212"/>
      <c r="AT121" s="212"/>
      <c r="AU121" s="212"/>
      <c r="AV121" s="212"/>
      <c r="AW121" s="212"/>
      <c r="AX121" s="212"/>
      <c r="AY121" s="212"/>
      <c r="AZ121" s="212"/>
      <c r="BA121" s="243" t="str">
        <f>C121</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121" s="212"/>
      <c r="BC121" s="212"/>
      <c r="BD121" s="212"/>
      <c r="BE121" s="212"/>
      <c r="BF121" s="212"/>
      <c r="BG121" s="212"/>
      <c r="BH121" s="212"/>
    </row>
    <row r="122" spans="1:60" outlineLevel="1" x14ac:dyDescent="0.2">
      <c r="A122" s="219"/>
      <c r="B122" s="220"/>
      <c r="C122" s="250" t="s">
        <v>252</v>
      </c>
      <c r="D122" s="224"/>
      <c r="E122" s="225">
        <v>3.2650000000000001</v>
      </c>
      <c r="F122" s="222"/>
      <c r="G122" s="222"/>
      <c r="H122" s="222"/>
      <c r="I122" s="222"/>
      <c r="J122" s="222"/>
      <c r="K122" s="222"/>
      <c r="L122" s="222"/>
      <c r="M122" s="222"/>
      <c r="N122" s="222"/>
      <c r="O122" s="222"/>
      <c r="P122" s="222"/>
      <c r="Q122" s="222"/>
      <c r="R122" s="222"/>
      <c r="S122" s="222"/>
      <c r="T122" s="222"/>
      <c r="U122" s="222"/>
      <c r="V122" s="222"/>
      <c r="W122" s="222"/>
      <c r="X122" s="222"/>
      <c r="Y122" s="212"/>
      <c r="Z122" s="212"/>
      <c r="AA122" s="212"/>
      <c r="AB122" s="212"/>
      <c r="AC122" s="212"/>
      <c r="AD122" s="212"/>
      <c r="AE122" s="212"/>
      <c r="AF122" s="212"/>
      <c r="AG122" s="212" t="s">
        <v>138</v>
      </c>
      <c r="AH122" s="212">
        <v>0</v>
      </c>
      <c r="AI122" s="212"/>
      <c r="AJ122" s="212"/>
      <c r="AK122" s="212"/>
      <c r="AL122" s="212"/>
      <c r="AM122" s="212"/>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row>
    <row r="123" spans="1:60" outlineLevel="1" x14ac:dyDescent="0.2">
      <c r="A123" s="219"/>
      <c r="B123" s="220"/>
      <c r="C123" s="251"/>
      <c r="D123" s="242"/>
      <c r="E123" s="242"/>
      <c r="F123" s="242"/>
      <c r="G123" s="242"/>
      <c r="H123" s="222"/>
      <c r="I123" s="222"/>
      <c r="J123" s="222"/>
      <c r="K123" s="222"/>
      <c r="L123" s="222"/>
      <c r="M123" s="222"/>
      <c r="N123" s="222"/>
      <c r="O123" s="222"/>
      <c r="P123" s="222"/>
      <c r="Q123" s="222"/>
      <c r="R123" s="222"/>
      <c r="S123" s="222"/>
      <c r="T123" s="222"/>
      <c r="U123" s="222"/>
      <c r="V123" s="222"/>
      <c r="W123" s="222"/>
      <c r="X123" s="222"/>
      <c r="Y123" s="212"/>
      <c r="Z123" s="212"/>
      <c r="AA123" s="212"/>
      <c r="AB123" s="212"/>
      <c r="AC123" s="212"/>
      <c r="AD123" s="212"/>
      <c r="AE123" s="212"/>
      <c r="AF123" s="212"/>
      <c r="AG123" s="212" t="s">
        <v>139</v>
      </c>
      <c r="AH123" s="212"/>
      <c r="AI123" s="212"/>
      <c r="AJ123" s="212"/>
      <c r="AK123" s="212"/>
      <c r="AL123" s="212"/>
      <c r="AM123" s="212"/>
      <c r="AN123" s="212"/>
      <c r="AO123" s="212"/>
      <c r="AP123" s="212"/>
      <c r="AQ123" s="212"/>
      <c r="AR123" s="212"/>
      <c r="AS123" s="212"/>
      <c r="AT123" s="212"/>
      <c r="AU123" s="212"/>
      <c r="AV123" s="212"/>
      <c r="AW123" s="212"/>
      <c r="AX123" s="212"/>
      <c r="AY123" s="212"/>
      <c r="AZ123" s="212"/>
      <c r="BA123" s="212"/>
      <c r="BB123" s="212"/>
      <c r="BC123" s="212"/>
      <c r="BD123" s="212"/>
      <c r="BE123" s="212"/>
      <c r="BF123" s="212"/>
      <c r="BG123" s="212"/>
      <c r="BH123" s="212"/>
    </row>
    <row r="124" spans="1:60" ht="22.5" outlineLevel="1" x14ac:dyDescent="0.2">
      <c r="A124" s="233">
        <v>27</v>
      </c>
      <c r="B124" s="234" t="s">
        <v>253</v>
      </c>
      <c r="C124" s="248" t="s">
        <v>254</v>
      </c>
      <c r="D124" s="235" t="s">
        <v>130</v>
      </c>
      <c r="E124" s="236">
        <v>13.6835</v>
      </c>
      <c r="F124" s="237"/>
      <c r="G124" s="238">
        <f>ROUND(E124*F124,2)</f>
        <v>0</v>
      </c>
      <c r="H124" s="237"/>
      <c r="I124" s="238">
        <f>ROUND(E124*H124,2)</f>
        <v>0</v>
      </c>
      <c r="J124" s="237"/>
      <c r="K124" s="238">
        <f>ROUND(E124*J124,2)</f>
        <v>0</v>
      </c>
      <c r="L124" s="238">
        <v>21</v>
      </c>
      <c r="M124" s="238">
        <f>G124*(1+L124/100)</f>
        <v>0</v>
      </c>
      <c r="N124" s="238">
        <v>0</v>
      </c>
      <c r="O124" s="238">
        <f>ROUND(E124*N124,2)</f>
        <v>0</v>
      </c>
      <c r="P124" s="238">
        <v>0</v>
      </c>
      <c r="Q124" s="238">
        <f>ROUND(E124*P124,2)</f>
        <v>0</v>
      </c>
      <c r="R124" s="238" t="s">
        <v>208</v>
      </c>
      <c r="S124" s="238" t="s">
        <v>132</v>
      </c>
      <c r="T124" s="239" t="s">
        <v>132</v>
      </c>
      <c r="U124" s="222">
        <v>1.2558</v>
      </c>
      <c r="V124" s="222">
        <f>ROUND(E124*U124,2)</f>
        <v>17.18</v>
      </c>
      <c r="W124" s="222"/>
      <c r="X124" s="222" t="s">
        <v>133</v>
      </c>
      <c r="Y124" s="212"/>
      <c r="Z124" s="212"/>
      <c r="AA124" s="212"/>
      <c r="AB124" s="212"/>
      <c r="AC124" s="212"/>
      <c r="AD124" s="212"/>
      <c r="AE124" s="212"/>
      <c r="AF124" s="212"/>
      <c r="AG124" s="212" t="s">
        <v>134</v>
      </c>
      <c r="AH124" s="212"/>
      <c r="AI124" s="212"/>
      <c r="AJ124" s="212"/>
      <c r="AK124" s="212"/>
      <c r="AL124" s="212"/>
      <c r="AM124" s="212"/>
      <c r="AN124" s="212"/>
      <c r="AO124" s="212"/>
      <c r="AP124" s="212"/>
      <c r="AQ124" s="212"/>
      <c r="AR124" s="212"/>
      <c r="AS124" s="212"/>
      <c r="AT124" s="212"/>
      <c r="AU124" s="212"/>
      <c r="AV124" s="212"/>
      <c r="AW124" s="212"/>
      <c r="AX124" s="212"/>
      <c r="AY124" s="212"/>
      <c r="AZ124" s="212"/>
      <c r="BA124" s="212"/>
      <c r="BB124" s="212"/>
      <c r="BC124" s="212"/>
      <c r="BD124" s="212"/>
      <c r="BE124" s="212"/>
      <c r="BF124" s="212"/>
      <c r="BG124" s="212"/>
      <c r="BH124" s="212"/>
    </row>
    <row r="125" spans="1:60" ht="22.5" outlineLevel="1" x14ac:dyDescent="0.2">
      <c r="A125" s="219"/>
      <c r="B125" s="220"/>
      <c r="C125" s="249" t="s">
        <v>255</v>
      </c>
      <c r="D125" s="240"/>
      <c r="E125" s="240"/>
      <c r="F125" s="240"/>
      <c r="G125" s="240"/>
      <c r="H125" s="222"/>
      <c r="I125" s="222"/>
      <c r="J125" s="222"/>
      <c r="K125" s="222"/>
      <c r="L125" s="222"/>
      <c r="M125" s="222"/>
      <c r="N125" s="222"/>
      <c r="O125" s="222"/>
      <c r="P125" s="222"/>
      <c r="Q125" s="222"/>
      <c r="R125" s="222"/>
      <c r="S125" s="222"/>
      <c r="T125" s="222"/>
      <c r="U125" s="222"/>
      <c r="V125" s="222"/>
      <c r="W125" s="222"/>
      <c r="X125" s="222"/>
      <c r="Y125" s="212"/>
      <c r="Z125" s="212"/>
      <c r="AA125" s="212"/>
      <c r="AB125" s="212"/>
      <c r="AC125" s="212"/>
      <c r="AD125" s="212"/>
      <c r="AE125" s="212"/>
      <c r="AF125" s="212"/>
      <c r="AG125" s="212" t="s">
        <v>136</v>
      </c>
      <c r="AH125" s="212"/>
      <c r="AI125" s="212"/>
      <c r="AJ125" s="212"/>
      <c r="AK125" s="212"/>
      <c r="AL125" s="212"/>
      <c r="AM125" s="212"/>
      <c r="AN125" s="212"/>
      <c r="AO125" s="212"/>
      <c r="AP125" s="212"/>
      <c r="AQ125" s="212"/>
      <c r="AR125" s="212"/>
      <c r="AS125" s="212"/>
      <c r="AT125" s="212"/>
      <c r="AU125" s="212"/>
      <c r="AV125" s="212"/>
      <c r="AW125" s="212"/>
      <c r="AX125" s="212"/>
      <c r="AY125" s="212"/>
      <c r="AZ125" s="212"/>
      <c r="BA125" s="243" t="str">
        <f>C125</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v>
      </c>
      <c r="BB125" s="212"/>
      <c r="BC125" s="212"/>
      <c r="BD125" s="212"/>
      <c r="BE125" s="212"/>
      <c r="BF125" s="212"/>
      <c r="BG125" s="212"/>
      <c r="BH125" s="212"/>
    </row>
    <row r="126" spans="1:60" outlineLevel="1" x14ac:dyDescent="0.2">
      <c r="A126" s="219"/>
      <c r="B126" s="220"/>
      <c r="C126" s="252" t="s">
        <v>256</v>
      </c>
      <c r="D126" s="244"/>
      <c r="E126" s="244"/>
      <c r="F126" s="244"/>
      <c r="G126" s="244"/>
      <c r="H126" s="222"/>
      <c r="I126" s="222"/>
      <c r="J126" s="222"/>
      <c r="K126" s="222"/>
      <c r="L126" s="222"/>
      <c r="M126" s="222"/>
      <c r="N126" s="222"/>
      <c r="O126" s="222"/>
      <c r="P126" s="222"/>
      <c r="Q126" s="222"/>
      <c r="R126" s="222"/>
      <c r="S126" s="222"/>
      <c r="T126" s="222"/>
      <c r="U126" s="222"/>
      <c r="V126" s="222"/>
      <c r="W126" s="222"/>
      <c r="X126" s="222"/>
      <c r="Y126" s="212"/>
      <c r="Z126" s="212"/>
      <c r="AA126" s="212"/>
      <c r="AB126" s="212"/>
      <c r="AC126" s="212"/>
      <c r="AD126" s="212"/>
      <c r="AE126" s="212"/>
      <c r="AF126" s="212"/>
      <c r="AG126" s="212" t="s">
        <v>136</v>
      </c>
      <c r="AH126" s="212"/>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row>
    <row r="127" spans="1:60" outlineLevel="1" x14ac:dyDescent="0.2">
      <c r="A127" s="219"/>
      <c r="B127" s="220"/>
      <c r="C127" s="250" t="s">
        <v>257</v>
      </c>
      <c r="D127" s="224"/>
      <c r="E127" s="225">
        <v>12.733499999999999</v>
      </c>
      <c r="F127" s="222"/>
      <c r="G127" s="222"/>
      <c r="H127" s="222"/>
      <c r="I127" s="222"/>
      <c r="J127" s="222"/>
      <c r="K127" s="222"/>
      <c r="L127" s="222"/>
      <c r="M127" s="222"/>
      <c r="N127" s="222"/>
      <c r="O127" s="222"/>
      <c r="P127" s="222"/>
      <c r="Q127" s="222"/>
      <c r="R127" s="222"/>
      <c r="S127" s="222"/>
      <c r="T127" s="222"/>
      <c r="U127" s="222"/>
      <c r="V127" s="222"/>
      <c r="W127" s="222"/>
      <c r="X127" s="222"/>
      <c r="Y127" s="212"/>
      <c r="Z127" s="212"/>
      <c r="AA127" s="212"/>
      <c r="AB127" s="212"/>
      <c r="AC127" s="212"/>
      <c r="AD127" s="212"/>
      <c r="AE127" s="212"/>
      <c r="AF127" s="212"/>
      <c r="AG127" s="212" t="s">
        <v>138</v>
      </c>
      <c r="AH127" s="212">
        <v>0</v>
      </c>
      <c r="AI127" s="212"/>
      <c r="AJ127" s="212"/>
      <c r="AK127" s="212"/>
      <c r="AL127" s="212"/>
      <c r="AM127" s="212"/>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row>
    <row r="128" spans="1:60" outlineLevel="1" x14ac:dyDescent="0.2">
      <c r="A128" s="219"/>
      <c r="B128" s="220"/>
      <c r="C128" s="250" t="s">
        <v>258</v>
      </c>
      <c r="D128" s="224"/>
      <c r="E128" s="225">
        <v>0.95</v>
      </c>
      <c r="F128" s="222"/>
      <c r="G128" s="222"/>
      <c r="H128" s="222"/>
      <c r="I128" s="222"/>
      <c r="J128" s="222"/>
      <c r="K128" s="222"/>
      <c r="L128" s="222"/>
      <c r="M128" s="222"/>
      <c r="N128" s="222"/>
      <c r="O128" s="222"/>
      <c r="P128" s="222"/>
      <c r="Q128" s="222"/>
      <c r="R128" s="222"/>
      <c r="S128" s="222"/>
      <c r="T128" s="222"/>
      <c r="U128" s="222"/>
      <c r="V128" s="222"/>
      <c r="W128" s="222"/>
      <c r="X128" s="222"/>
      <c r="Y128" s="212"/>
      <c r="Z128" s="212"/>
      <c r="AA128" s="212"/>
      <c r="AB128" s="212"/>
      <c r="AC128" s="212"/>
      <c r="AD128" s="212"/>
      <c r="AE128" s="212"/>
      <c r="AF128" s="212"/>
      <c r="AG128" s="212" t="s">
        <v>138</v>
      </c>
      <c r="AH128" s="212">
        <v>0</v>
      </c>
      <c r="AI128" s="212"/>
      <c r="AJ128" s="212"/>
      <c r="AK128" s="212"/>
      <c r="AL128" s="212"/>
      <c r="AM128" s="212"/>
      <c r="AN128" s="212"/>
      <c r="AO128" s="212"/>
      <c r="AP128" s="212"/>
      <c r="AQ128" s="212"/>
      <c r="AR128" s="212"/>
      <c r="AS128" s="212"/>
      <c r="AT128" s="212"/>
      <c r="AU128" s="212"/>
      <c r="AV128" s="212"/>
      <c r="AW128" s="212"/>
      <c r="AX128" s="212"/>
      <c r="AY128" s="212"/>
      <c r="AZ128" s="212"/>
      <c r="BA128" s="212"/>
      <c r="BB128" s="212"/>
      <c r="BC128" s="212"/>
      <c r="BD128" s="212"/>
      <c r="BE128" s="212"/>
      <c r="BF128" s="212"/>
      <c r="BG128" s="212"/>
      <c r="BH128" s="212"/>
    </row>
    <row r="129" spans="1:60" outlineLevel="1" x14ac:dyDescent="0.2">
      <c r="A129" s="219"/>
      <c r="B129" s="220"/>
      <c r="C129" s="251"/>
      <c r="D129" s="242"/>
      <c r="E129" s="242"/>
      <c r="F129" s="242"/>
      <c r="G129" s="242"/>
      <c r="H129" s="222"/>
      <c r="I129" s="222"/>
      <c r="J129" s="222"/>
      <c r="K129" s="222"/>
      <c r="L129" s="222"/>
      <c r="M129" s="222"/>
      <c r="N129" s="222"/>
      <c r="O129" s="222"/>
      <c r="P129" s="222"/>
      <c r="Q129" s="222"/>
      <c r="R129" s="222"/>
      <c r="S129" s="222"/>
      <c r="T129" s="222"/>
      <c r="U129" s="222"/>
      <c r="V129" s="222"/>
      <c r="W129" s="222"/>
      <c r="X129" s="222"/>
      <c r="Y129" s="212"/>
      <c r="Z129" s="212"/>
      <c r="AA129" s="212"/>
      <c r="AB129" s="212"/>
      <c r="AC129" s="212"/>
      <c r="AD129" s="212"/>
      <c r="AE129" s="212"/>
      <c r="AF129" s="212"/>
      <c r="AG129" s="212" t="s">
        <v>139</v>
      </c>
      <c r="AH129" s="212"/>
      <c r="AI129" s="212"/>
      <c r="AJ129" s="212"/>
      <c r="AK129" s="212"/>
      <c r="AL129" s="212"/>
      <c r="AM129" s="212"/>
      <c r="AN129" s="212"/>
      <c r="AO129" s="212"/>
      <c r="AP129" s="212"/>
      <c r="AQ129" s="212"/>
      <c r="AR129" s="212"/>
      <c r="AS129" s="212"/>
      <c r="AT129" s="212"/>
      <c r="AU129" s="212"/>
      <c r="AV129" s="212"/>
      <c r="AW129" s="212"/>
      <c r="AX129" s="212"/>
      <c r="AY129" s="212"/>
      <c r="AZ129" s="212"/>
      <c r="BA129" s="212"/>
      <c r="BB129" s="212"/>
      <c r="BC129" s="212"/>
      <c r="BD129" s="212"/>
      <c r="BE129" s="212"/>
      <c r="BF129" s="212"/>
      <c r="BG129" s="212"/>
      <c r="BH129" s="212"/>
    </row>
    <row r="130" spans="1:60" ht="22.5" outlineLevel="1" x14ac:dyDescent="0.2">
      <c r="A130" s="233">
        <v>28</v>
      </c>
      <c r="B130" s="234" t="s">
        <v>259</v>
      </c>
      <c r="C130" s="248" t="s">
        <v>260</v>
      </c>
      <c r="D130" s="235" t="s">
        <v>130</v>
      </c>
      <c r="E130" s="236">
        <v>3</v>
      </c>
      <c r="F130" s="237"/>
      <c r="G130" s="238">
        <f>ROUND(E130*F130,2)</f>
        <v>0</v>
      </c>
      <c r="H130" s="237"/>
      <c r="I130" s="238">
        <f>ROUND(E130*H130,2)</f>
        <v>0</v>
      </c>
      <c r="J130" s="237"/>
      <c r="K130" s="238">
        <f>ROUND(E130*J130,2)</f>
        <v>0</v>
      </c>
      <c r="L130" s="238">
        <v>21</v>
      </c>
      <c r="M130" s="238">
        <f>G130*(1+L130/100)</f>
        <v>0</v>
      </c>
      <c r="N130" s="238">
        <v>0</v>
      </c>
      <c r="O130" s="238">
        <f>ROUND(E130*N130,2)</f>
        <v>0</v>
      </c>
      <c r="P130" s="238">
        <v>0</v>
      </c>
      <c r="Q130" s="238">
        <f>ROUND(E130*P130,2)</f>
        <v>0</v>
      </c>
      <c r="R130" s="238" t="s">
        <v>208</v>
      </c>
      <c r="S130" s="238" t="s">
        <v>132</v>
      </c>
      <c r="T130" s="239" t="s">
        <v>132</v>
      </c>
      <c r="U130" s="222">
        <v>2.9020000000000001</v>
      </c>
      <c r="V130" s="222">
        <f>ROUND(E130*U130,2)</f>
        <v>8.7100000000000009</v>
      </c>
      <c r="W130" s="222"/>
      <c r="X130" s="222" t="s">
        <v>133</v>
      </c>
      <c r="Y130" s="212"/>
      <c r="Z130" s="212"/>
      <c r="AA130" s="212"/>
      <c r="AB130" s="212"/>
      <c r="AC130" s="212"/>
      <c r="AD130" s="212"/>
      <c r="AE130" s="212"/>
      <c r="AF130" s="212"/>
      <c r="AG130" s="212" t="s">
        <v>134</v>
      </c>
      <c r="AH130" s="212"/>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row>
    <row r="131" spans="1:60" ht="33.75" outlineLevel="1" x14ac:dyDescent="0.2">
      <c r="A131" s="219"/>
      <c r="B131" s="220"/>
      <c r="C131" s="249" t="s">
        <v>261</v>
      </c>
      <c r="D131" s="240"/>
      <c r="E131" s="240"/>
      <c r="F131" s="240"/>
      <c r="G131" s="240"/>
      <c r="H131" s="222"/>
      <c r="I131" s="222"/>
      <c r="J131" s="222"/>
      <c r="K131" s="222"/>
      <c r="L131" s="222"/>
      <c r="M131" s="222"/>
      <c r="N131" s="222"/>
      <c r="O131" s="222"/>
      <c r="P131" s="222"/>
      <c r="Q131" s="222"/>
      <c r="R131" s="222"/>
      <c r="S131" s="222"/>
      <c r="T131" s="222"/>
      <c r="U131" s="222"/>
      <c r="V131" s="222"/>
      <c r="W131" s="222"/>
      <c r="X131" s="222"/>
      <c r="Y131" s="212"/>
      <c r="Z131" s="212"/>
      <c r="AA131" s="212"/>
      <c r="AB131" s="212"/>
      <c r="AC131" s="212"/>
      <c r="AD131" s="212"/>
      <c r="AE131" s="212"/>
      <c r="AF131" s="212"/>
      <c r="AG131" s="212" t="s">
        <v>136</v>
      </c>
      <c r="AH131" s="212"/>
      <c r="AI131" s="212"/>
      <c r="AJ131" s="212"/>
      <c r="AK131" s="212"/>
      <c r="AL131" s="212"/>
      <c r="AM131" s="212"/>
      <c r="AN131" s="212"/>
      <c r="AO131" s="212"/>
      <c r="AP131" s="212"/>
      <c r="AQ131" s="212"/>
      <c r="AR131" s="212"/>
      <c r="AS131" s="212"/>
      <c r="AT131" s="212"/>
      <c r="AU131" s="212"/>
      <c r="AV131" s="212"/>
      <c r="AW131" s="212"/>
      <c r="AX131" s="212"/>
      <c r="AY131" s="212"/>
      <c r="AZ131" s="212"/>
      <c r="BA131" s="243" t="str">
        <f>C131</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131" s="212"/>
      <c r="BC131" s="212"/>
      <c r="BD131" s="212"/>
      <c r="BE131" s="212"/>
      <c r="BF131" s="212"/>
      <c r="BG131" s="212"/>
      <c r="BH131" s="212"/>
    </row>
    <row r="132" spans="1:60" outlineLevel="1" x14ac:dyDescent="0.2">
      <c r="A132" s="219"/>
      <c r="B132" s="220"/>
      <c r="C132" s="250" t="s">
        <v>262</v>
      </c>
      <c r="D132" s="224"/>
      <c r="E132" s="225">
        <v>3</v>
      </c>
      <c r="F132" s="222"/>
      <c r="G132" s="222"/>
      <c r="H132" s="222"/>
      <c r="I132" s="222"/>
      <c r="J132" s="222"/>
      <c r="K132" s="222"/>
      <c r="L132" s="222"/>
      <c r="M132" s="222"/>
      <c r="N132" s="222"/>
      <c r="O132" s="222"/>
      <c r="P132" s="222"/>
      <c r="Q132" s="222"/>
      <c r="R132" s="222"/>
      <c r="S132" s="222"/>
      <c r="T132" s="222"/>
      <c r="U132" s="222"/>
      <c r="V132" s="222"/>
      <c r="W132" s="222"/>
      <c r="X132" s="222"/>
      <c r="Y132" s="212"/>
      <c r="Z132" s="212"/>
      <c r="AA132" s="212"/>
      <c r="AB132" s="212"/>
      <c r="AC132" s="212"/>
      <c r="AD132" s="212"/>
      <c r="AE132" s="212"/>
      <c r="AF132" s="212"/>
      <c r="AG132" s="212" t="s">
        <v>138</v>
      </c>
      <c r="AH132" s="212">
        <v>0</v>
      </c>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row>
    <row r="133" spans="1:60" outlineLevel="1" x14ac:dyDescent="0.2">
      <c r="A133" s="219"/>
      <c r="B133" s="220"/>
      <c r="C133" s="251"/>
      <c r="D133" s="242"/>
      <c r="E133" s="242"/>
      <c r="F133" s="242"/>
      <c r="G133" s="242"/>
      <c r="H133" s="222"/>
      <c r="I133" s="222"/>
      <c r="J133" s="222"/>
      <c r="K133" s="222"/>
      <c r="L133" s="222"/>
      <c r="M133" s="222"/>
      <c r="N133" s="222"/>
      <c r="O133" s="222"/>
      <c r="P133" s="222"/>
      <c r="Q133" s="222"/>
      <c r="R133" s="222"/>
      <c r="S133" s="222"/>
      <c r="T133" s="222"/>
      <c r="U133" s="222"/>
      <c r="V133" s="222"/>
      <c r="W133" s="222"/>
      <c r="X133" s="222"/>
      <c r="Y133" s="212"/>
      <c r="Z133" s="212"/>
      <c r="AA133" s="212"/>
      <c r="AB133" s="212"/>
      <c r="AC133" s="212"/>
      <c r="AD133" s="212"/>
      <c r="AE133" s="212"/>
      <c r="AF133" s="212"/>
      <c r="AG133" s="212" t="s">
        <v>139</v>
      </c>
      <c r="AH133" s="212"/>
      <c r="AI133" s="212"/>
      <c r="AJ133" s="212"/>
      <c r="AK133" s="212"/>
      <c r="AL133" s="212"/>
      <c r="AM133" s="212"/>
      <c r="AN133" s="212"/>
      <c r="AO133" s="212"/>
      <c r="AP133" s="212"/>
      <c r="AQ133" s="212"/>
      <c r="AR133" s="212"/>
      <c r="AS133" s="212"/>
      <c r="AT133" s="212"/>
      <c r="AU133" s="212"/>
      <c r="AV133" s="212"/>
      <c r="AW133" s="212"/>
      <c r="AX133" s="212"/>
      <c r="AY133" s="212"/>
      <c r="AZ133" s="212"/>
      <c r="BA133" s="212"/>
      <c r="BB133" s="212"/>
      <c r="BC133" s="212"/>
      <c r="BD133" s="212"/>
      <c r="BE133" s="212"/>
      <c r="BF133" s="212"/>
      <c r="BG133" s="212"/>
      <c r="BH133" s="212"/>
    </row>
    <row r="134" spans="1:60" outlineLevel="1" x14ac:dyDescent="0.2">
      <c r="A134" s="233">
        <v>29</v>
      </c>
      <c r="B134" s="234" t="s">
        <v>263</v>
      </c>
      <c r="C134" s="248" t="s">
        <v>264</v>
      </c>
      <c r="D134" s="235" t="s">
        <v>265</v>
      </c>
      <c r="E134" s="236">
        <v>6.53</v>
      </c>
      <c r="F134" s="237"/>
      <c r="G134" s="238">
        <f>ROUND(E134*F134,2)</f>
        <v>0</v>
      </c>
      <c r="H134" s="237"/>
      <c r="I134" s="238">
        <f>ROUND(E134*H134,2)</f>
        <v>0</v>
      </c>
      <c r="J134" s="237"/>
      <c r="K134" s="238">
        <f>ROUND(E134*J134,2)</f>
        <v>0</v>
      </c>
      <c r="L134" s="238">
        <v>21</v>
      </c>
      <c r="M134" s="238">
        <f>G134*(1+L134/100)</f>
        <v>0</v>
      </c>
      <c r="N134" s="238">
        <v>0</v>
      </c>
      <c r="O134" s="238">
        <f>ROUND(E134*N134,2)</f>
        <v>0</v>
      </c>
      <c r="P134" s="238">
        <v>0</v>
      </c>
      <c r="Q134" s="238">
        <f>ROUND(E134*P134,2)</f>
        <v>0</v>
      </c>
      <c r="R134" s="238" t="s">
        <v>208</v>
      </c>
      <c r="S134" s="238" t="s">
        <v>132</v>
      </c>
      <c r="T134" s="239" t="s">
        <v>132</v>
      </c>
      <c r="U134" s="222">
        <v>0.21360000000000001</v>
      </c>
      <c r="V134" s="222">
        <f>ROUND(E134*U134,2)</f>
        <v>1.39</v>
      </c>
      <c r="W134" s="222"/>
      <c r="X134" s="222" t="s">
        <v>133</v>
      </c>
      <c r="Y134" s="212"/>
      <c r="Z134" s="212"/>
      <c r="AA134" s="212"/>
      <c r="AB134" s="212"/>
      <c r="AC134" s="212"/>
      <c r="AD134" s="212"/>
      <c r="AE134" s="212"/>
      <c r="AF134" s="212"/>
      <c r="AG134" s="212" t="s">
        <v>134</v>
      </c>
      <c r="AH134" s="212"/>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2"/>
      <c r="BF134" s="212"/>
      <c r="BG134" s="212"/>
      <c r="BH134" s="212"/>
    </row>
    <row r="135" spans="1:60" outlineLevel="1" x14ac:dyDescent="0.2">
      <c r="A135" s="219"/>
      <c r="B135" s="220"/>
      <c r="C135" s="250" t="s">
        <v>266</v>
      </c>
      <c r="D135" s="224"/>
      <c r="E135" s="225">
        <v>6.53</v>
      </c>
      <c r="F135" s="222"/>
      <c r="G135" s="222"/>
      <c r="H135" s="222"/>
      <c r="I135" s="222"/>
      <c r="J135" s="222"/>
      <c r="K135" s="222"/>
      <c r="L135" s="222"/>
      <c r="M135" s="222"/>
      <c r="N135" s="222"/>
      <c r="O135" s="222"/>
      <c r="P135" s="222"/>
      <c r="Q135" s="222"/>
      <c r="R135" s="222"/>
      <c r="S135" s="222"/>
      <c r="T135" s="222"/>
      <c r="U135" s="222"/>
      <c r="V135" s="222"/>
      <c r="W135" s="222"/>
      <c r="X135" s="222"/>
      <c r="Y135" s="212"/>
      <c r="Z135" s="212"/>
      <c r="AA135" s="212"/>
      <c r="AB135" s="212"/>
      <c r="AC135" s="212"/>
      <c r="AD135" s="212"/>
      <c r="AE135" s="212"/>
      <c r="AF135" s="212"/>
      <c r="AG135" s="212" t="s">
        <v>138</v>
      </c>
      <c r="AH135" s="212">
        <v>0</v>
      </c>
      <c r="AI135" s="212"/>
      <c r="AJ135" s="212"/>
      <c r="AK135" s="212"/>
      <c r="AL135" s="212"/>
      <c r="AM135" s="212"/>
      <c r="AN135" s="212"/>
      <c r="AO135" s="212"/>
      <c r="AP135" s="212"/>
      <c r="AQ135" s="212"/>
      <c r="AR135" s="212"/>
      <c r="AS135" s="212"/>
      <c r="AT135" s="212"/>
      <c r="AU135" s="212"/>
      <c r="AV135" s="212"/>
      <c r="AW135" s="212"/>
      <c r="AX135" s="212"/>
      <c r="AY135" s="212"/>
      <c r="AZ135" s="212"/>
      <c r="BA135" s="212"/>
      <c r="BB135" s="212"/>
      <c r="BC135" s="212"/>
      <c r="BD135" s="212"/>
      <c r="BE135" s="212"/>
      <c r="BF135" s="212"/>
      <c r="BG135" s="212"/>
      <c r="BH135" s="212"/>
    </row>
    <row r="136" spans="1:60" outlineLevel="1" x14ac:dyDescent="0.2">
      <c r="A136" s="219"/>
      <c r="B136" s="220"/>
      <c r="C136" s="251"/>
      <c r="D136" s="242"/>
      <c r="E136" s="242"/>
      <c r="F136" s="242"/>
      <c r="G136" s="242"/>
      <c r="H136" s="222"/>
      <c r="I136" s="222"/>
      <c r="J136" s="222"/>
      <c r="K136" s="222"/>
      <c r="L136" s="222"/>
      <c r="M136" s="222"/>
      <c r="N136" s="222"/>
      <c r="O136" s="222"/>
      <c r="P136" s="222"/>
      <c r="Q136" s="222"/>
      <c r="R136" s="222"/>
      <c r="S136" s="222"/>
      <c r="T136" s="222"/>
      <c r="U136" s="222"/>
      <c r="V136" s="222"/>
      <c r="W136" s="222"/>
      <c r="X136" s="222"/>
      <c r="Y136" s="212"/>
      <c r="Z136" s="212"/>
      <c r="AA136" s="212"/>
      <c r="AB136" s="212"/>
      <c r="AC136" s="212"/>
      <c r="AD136" s="212"/>
      <c r="AE136" s="212"/>
      <c r="AF136" s="212"/>
      <c r="AG136" s="212" t="s">
        <v>139</v>
      </c>
      <c r="AH136" s="212"/>
      <c r="AI136" s="212"/>
      <c r="AJ136" s="212"/>
      <c r="AK136" s="212"/>
      <c r="AL136" s="212"/>
      <c r="AM136" s="212"/>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row>
    <row r="137" spans="1:60" outlineLevel="1" x14ac:dyDescent="0.2">
      <c r="A137" s="233">
        <v>30</v>
      </c>
      <c r="B137" s="234" t="s">
        <v>267</v>
      </c>
      <c r="C137" s="248" t="s">
        <v>268</v>
      </c>
      <c r="D137" s="235" t="s">
        <v>130</v>
      </c>
      <c r="E137" s="236">
        <v>495.59500000000003</v>
      </c>
      <c r="F137" s="237"/>
      <c r="G137" s="238">
        <f>ROUND(E137*F137,2)</f>
        <v>0</v>
      </c>
      <c r="H137" s="237"/>
      <c r="I137" s="238">
        <f>ROUND(E137*H137,2)</f>
        <v>0</v>
      </c>
      <c r="J137" s="237"/>
      <c r="K137" s="238">
        <f>ROUND(E137*J137,2)</f>
        <v>0</v>
      </c>
      <c r="L137" s="238">
        <v>21</v>
      </c>
      <c r="M137" s="238">
        <f>G137*(1+L137/100)</f>
        <v>0</v>
      </c>
      <c r="N137" s="238">
        <v>0</v>
      </c>
      <c r="O137" s="238">
        <f>ROUND(E137*N137,2)</f>
        <v>0</v>
      </c>
      <c r="P137" s="238">
        <v>0</v>
      </c>
      <c r="Q137" s="238">
        <f>ROUND(E137*P137,2)</f>
        <v>0</v>
      </c>
      <c r="R137" s="238" t="s">
        <v>208</v>
      </c>
      <c r="S137" s="238" t="s">
        <v>132</v>
      </c>
      <c r="T137" s="239" t="s">
        <v>132</v>
      </c>
      <c r="U137" s="222">
        <v>0.51100000000000001</v>
      </c>
      <c r="V137" s="222">
        <f>ROUND(E137*U137,2)</f>
        <v>253.25</v>
      </c>
      <c r="W137" s="222"/>
      <c r="X137" s="222" t="s">
        <v>133</v>
      </c>
      <c r="Y137" s="212"/>
      <c r="Z137" s="212"/>
      <c r="AA137" s="212"/>
      <c r="AB137" s="212"/>
      <c r="AC137" s="212"/>
      <c r="AD137" s="212"/>
      <c r="AE137" s="212"/>
      <c r="AF137" s="212"/>
      <c r="AG137" s="212" t="s">
        <v>134</v>
      </c>
      <c r="AH137" s="212"/>
      <c r="AI137" s="212"/>
      <c r="AJ137" s="212"/>
      <c r="AK137" s="212"/>
      <c r="AL137" s="212"/>
      <c r="AM137" s="212"/>
      <c r="AN137" s="212"/>
      <c r="AO137" s="212"/>
      <c r="AP137" s="212"/>
      <c r="AQ137" s="212"/>
      <c r="AR137" s="212"/>
      <c r="AS137" s="212"/>
      <c r="AT137" s="212"/>
      <c r="AU137" s="212"/>
      <c r="AV137" s="212"/>
      <c r="AW137" s="212"/>
      <c r="AX137" s="212"/>
      <c r="AY137" s="212"/>
      <c r="AZ137" s="212"/>
      <c r="BA137" s="212"/>
      <c r="BB137" s="212"/>
      <c r="BC137" s="212"/>
      <c r="BD137" s="212"/>
      <c r="BE137" s="212"/>
      <c r="BF137" s="212"/>
      <c r="BG137" s="212"/>
      <c r="BH137" s="212"/>
    </row>
    <row r="138" spans="1:60" outlineLevel="1" x14ac:dyDescent="0.2">
      <c r="A138" s="219"/>
      <c r="B138" s="220"/>
      <c r="C138" s="250" t="s">
        <v>269</v>
      </c>
      <c r="D138" s="224"/>
      <c r="E138" s="225">
        <v>94.6</v>
      </c>
      <c r="F138" s="222"/>
      <c r="G138" s="222"/>
      <c r="H138" s="222"/>
      <c r="I138" s="222"/>
      <c r="J138" s="222"/>
      <c r="K138" s="222"/>
      <c r="L138" s="222"/>
      <c r="M138" s="222"/>
      <c r="N138" s="222"/>
      <c r="O138" s="222"/>
      <c r="P138" s="222"/>
      <c r="Q138" s="222"/>
      <c r="R138" s="222"/>
      <c r="S138" s="222"/>
      <c r="T138" s="222"/>
      <c r="U138" s="222"/>
      <c r="V138" s="222"/>
      <c r="W138" s="222"/>
      <c r="X138" s="222"/>
      <c r="Y138" s="212"/>
      <c r="Z138" s="212"/>
      <c r="AA138" s="212"/>
      <c r="AB138" s="212"/>
      <c r="AC138" s="212"/>
      <c r="AD138" s="212"/>
      <c r="AE138" s="212"/>
      <c r="AF138" s="212"/>
      <c r="AG138" s="212" t="s">
        <v>138</v>
      </c>
      <c r="AH138" s="212">
        <v>0</v>
      </c>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2"/>
      <c r="BF138" s="212"/>
      <c r="BG138" s="212"/>
      <c r="BH138" s="212"/>
    </row>
    <row r="139" spans="1:60" outlineLevel="1" x14ac:dyDescent="0.2">
      <c r="A139" s="219"/>
      <c r="B139" s="220"/>
      <c r="C139" s="250" t="s">
        <v>270</v>
      </c>
      <c r="D139" s="224"/>
      <c r="E139" s="225">
        <v>224</v>
      </c>
      <c r="F139" s="222"/>
      <c r="G139" s="222"/>
      <c r="H139" s="222"/>
      <c r="I139" s="222"/>
      <c r="J139" s="222"/>
      <c r="K139" s="222"/>
      <c r="L139" s="222"/>
      <c r="M139" s="222"/>
      <c r="N139" s="222"/>
      <c r="O139" s="222"/>
      <c r="P139" s="222"/>
      <c r="Q139" s="222"/>
      <c r="R139" s="222"/>
      <c r="S139" s="222"/>
      <c r="T139" s="222"/>
      <c r="U139" s="222"/>
      <c r="V139" s="222"/>
      <c r="W139" s="222"/>
      <c r="X139" s="222"/>
      <c r="Y139" s="212"/>
      <c r="Z139" s="212"/>
      <c r="AA139" s="212"/>
      <c r="AB139" s="212"/>
      <c r="AC139" s="212"/>
      <c r="AD139" s="212"/>
      <c r="AE139" s="212"/>
      <c r="AF139" s="212"/>
      <c r="AG139" s="212" t="s">
        <v>138</v>
      </c>
      <c r="AH139" s="212">
        <v>0</v>
      </c>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2"/>
      <c r="BF139" s="212"/>
      <c r="BG139" s="212"/>
      <c r="BH139" s="212"/>
    </row>
    <row r="140" spans="1:60" outlineLevel="1" x14ac:dyDescent="0.2">
      <c r="A140" s="219"/>
      <c r="B140" s="220"/>
      <c r="C140" s="250" t="s">
        <v>271</v>
      </c>
      <c r="D140" s="224"/>
      <c r="E140" s="225">
        <v>-17.75</v>
      </c>
      <c r="F140" s="222"/>
      <c r="G140" s="222"/>
      <c r="H140" s="222"/>
      <c r="I140" s="222"/>
      <c r="J140" s="222"/>
      <c r="K140" s="222"/>
      <c r="L140" s="222"/>
      <c r="M140" s="222"/>
      <c r="N140" s="222"/>
      <c r="O140" s="222"/>
      <c r="P140" s="222"/>
      <c r="Q140" s="222"/>
      <c r="R140" s="222"/>
      <c r="S140" s="222"/>
      <c r="T140" s="222"/>
      <c r="U140" s="222"/>
      <c r="V140" s="222"/>
      <c r="W140" s="222"/>
      <c r="X140" s="222"/>
      <c r="Y140" s="212"/>
      <c r="Z140" s="212"/>
      <c r="AA140" s="212"/>
      <c r="AB140" s="212"/>
      <c r="AC140" s="212"/>
      <c r="AD140" s="212"/>
      <c r="AE140" s="212"/>
      <c r="AF140" s="212"/>
      <c r="AG140" s="212" t="s">
        <v>138</v>
      </c>
      <c r="AH140" s="212">
        <v>0</v>
      </c>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row>
    <row r="141" spans="1:60" outlineLevel="1" x14ac:dyDescent="0.2">
      <c r="A141" s="219"/>
      <c r="B141" s="220"/>
      <c r="C141" s="250" t="s">
        <v>272</v>
      </c>
      <c r="D141" s="224"/>
      <c r="E141" s="225">
        <v>79.2</v>
      </c>
      <c r="F141" s="222"/>
      <c r="G141" s="222"/>
      <c r="H141" s="222"/>
      <c r="I141" s="222"/>
      <c r="J141" s="222"/>
      <c r="K141" s="222"/>
      <c r="L141" s="222"/>
      <c r="M141" s="222"/>
      <c r="N141" s="222"/>
      <c r="O141" s="222"/>
      <c r="P141" s="222"/>
      <c r="Q141" s="222"/>
      <c r="R141" s="222"/>
      <c r="S141" s="222"/>
      <c r="T141" s="222"/>
      <c r="U141" s="222"/>
      <c r="V141" s="222"/>
      <c r="W141" s="222"/>
      <c r="X141" s="222"/>
      <c r="Y141" s="212"/>
      <c r="Z141" s="212"/>
      <c r="AA141" s="212"/>
      <c r="AB141" s="212"/>
      <c r="AC141" s="212"/>
      <c r="AD141" s="212"/>
      <c r="AE141" s="212"/>
      <c r="AF141" s="212"/>
      <c r="AG141" s="212" t="s">
        <v>138</v>
      </c>
      <c r="AH141" s="212">
        <v>0</v>
      </c>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2"/>
      <c r="BF141" s="212"/>
      <c r="BG141" s="212"/>
      <c r="BH141" s="212"/>
    </row>
    <row r="142" spans="1:60" outlineLevel="1" x14ac:dyDescent="0.2">
      <c r="A142" s="219"/>
      <c r="B142" s="220"/>
      <c r="C142" s="250" t="s">
        <v>273</v>
      </c>
      <c r="D142" s="224"/>
      <c r="E142" s="225">
        <v>9.6</v>
      </c>
      <c r="F142" s="222"/>
      <c r="G142" s="222"/>
      <c r="H142" s="222"/>
      <c r="I142" s="222"/>
      <c r="J142" s="222"/>
      <c r="K142" s="222"/>
      <c r="L142" s="222"/>
      <c r="M142" s="222"/>
      <c r="N142" s="222"/>
      <c r="O142" s="222"/>
      <c r="P142" s="222"/>
      <c r="Q142" s="222"/>
      <c r="R142" s="222"/>
      <c r="S142" s="222"/>
      <c r="T142" s="222"/>
      <c r="U142" s="222"/>
      <c r="V142" s="222"/>
      <c r="W142" s="222"/>
      <c r="X142" s="222"/>
      <c r="Y142" s="212"/>
      <c r="Z142" s="212"/>
      <c r="AA142" s="212"/>
      <c r="AB142" s="212"/>
      <c r="AC142" s="212"/>
      <c r="AD142" s="212"/>
      <c r="AE142" s="212"/>
      <c r="AF142" s="212"/>
      <c r="AG142" s="212" t="s">
        <v>138</v>
      </c>
      <c r="AH142" s="212">
        <v>0</v>
      </c>
      <c r="AI142" s="212"/>
      <c r="AJ142" s="212"/>
      <c r="AK142" s="212"/>
      <c r="AL142" s="212"/>
      <c r="AM142" s="212"/>
      <c r="AN142" s="212"/>
      <c r="AO142" s="212"/>
      <c r="AP142" s="212"/>
      <c r="AQ142" s="212"/>
      <c r="AR142" s="212"/>
      <c r="AS142" s="212"/>
      <c r="AT142" s="212"/>
      <c r="AU142" s="212"/>
      <c r="AV142" s="212"/>
      <c r="AW142" s="212"/>
      <c r="AX142" s="212"/>
      <c r="AY142" s="212"/>
      <c r="AZ142" s="212"/>
      <c r="BA142" s="212"/>
      <c r="BB142" s="212"/>
      <c r="BC142" s="212"/>
      <c r="BD142" s="212"/>
      <c r="BE142" s="212"/>
      <c r="BF142" s="212"/>
      <c r="BG142" s="212"/>
      <c r="BH142" s="212"/>
    </row>
    <row r="143" spans="1:60" outlineLevel="1" x14ac:dyDescent="0.2">
      <c r="A143" s="219"/>
      <c r="B143" s="220"/>
      <c r="C143" s="250" t="s">
        <v>274</v>
      </c>
      <c r="D143" s="224"/>
      <c r="E143" s="225">
        <v>82.67</v>
      </c>
      <c r="F143" s="222"/>
      <c r="G143" s="222"/>
      <c r="H143" s="222"/>
      <c r="I143" s="222"/>
      <c r="J143" s="222"/>
      <c r="K143" s="222"/>
      <c r="L143" s="222"/>
      <c r="M143" s="222"/>
      <c r="N143" s="222"/>
      <c r="O143" s="222"/>
      <c r="P143" s="222"/>
      <c r="Q143" s="222"/>
      <c r="R143" s="222"/>
      <c r="S143" s="222"/>
      <c r="T143" s="222"/>
      <c r="U143" s="222"/>
      <c r="V143" s="222"/>
      <c r="W143" s="222"/>
      <c r="X143" s="222"/>
      <c r="Y143" s="212"/>
      <c r="Z143" s="212"/>
      <c r="AA143" s="212"/>
      <c r="AB143" s="212"/>
      <c r="AC143" s="212"/>
      <c r="AD143" s="212"/>
      <c r="AE143" s="212"/>
      <c r="AF143" s="212"/>
      <c r="AG143" s="212" t="s">
        <v>138</v>
      </c>
      <c r="AH143" s="212">
        <v>0</v>
      </c>
      <c r="AI143" s="212"/>
      <c r="AJ143" s="212"/>
      <c r="AK143" s="212"/>
      <c r="AL143" s="212"/>
      <c r="AM143" s="212"/>
      <c r="AN143" s="212"/>
      <c r="AO143" s="212"/>
      <c r="AP143" s="212"/>
      <c r="AQ143" s="212"/>
      <c r="AR143" s="212"/>
      <c r="AS143" s="212"/>
      <c r="AT143" s="212"/>
      <c r="AU143" s="212"/>
      <c r="AV143" s="212"/>
      <c r="AW143" s="212"/>
      <c r="AX143" s="212"/>
      <c r="AY143" s="212"/>
      <c r="AZ143" s="212"/>
      <c r="BA143" s="212"/>
      <c r="BB143" s="212"/>
      <c r="BC143" s="212"/>
      <c r="BD143" s="212"/>
      <c r="BE143" s="212"/>
      <c r="BF143" s="212"/>
      <c r="BG143" s="212"/>
      <c r="BH143" s="212"/>
    </row>
    <row r="144" spans="1:60" outlineLevel="1" x14ac:dyDescent="0.2">
      <c r="A144" s="219"/>
      <c r="B144" s="220"/>
      <c r="C144" s="250" t="s">
        <v>275</v>
      </c>
      <c r="D144" s="224"/>
      <c r="E144" s="225">
        <v>23.274999999999999</v>
      </c>
      <c r="F144" s="222"/>
      <c r="G144" s="222"/>
      <c r="H144" s="222"/>
      <c r="I144" s="222"/>
      <c r="J144" s="222"/>
      <c r="K144" s="222"/>
      <c r="L144" s="222"/>
      <c r="M144" s="222"/>
      <c r="N144" s="222"/>
      <c r="O144" s="222"/>
      <c r="P144" s="222"/>
      <c r="Q144" s="222"/>
      <c r="R144" s="222"/>
      <c r="S144" s="222"/>
      <c r="T144" s="222"/>
      <c r="U144" s="222"/>
      <c r="V144" s="222"/>
      <c r="W144" s="222"/>
      <c r="X144" s="222"/>
      <c r="Y144" s="212"/>
      <c r="Z144" s="212"/>
      <c r="AA144" s="212"/>
      <c r="AB144" s="212"/>
      <c r="AC144" s="212"/>
      <c r="AD144" s="212"/>
      <c r="AE144" s="212"/>
      <c r="AF144" s="212"/>
      <c r="AG144" s="212" t="s">
        <v>138</v>
      </c>
      <c r="AH144" s="212">
        <v>0</v>
      </c>
      <c r="AI144" s="212"/>
      <c r="AJ144" s="212"/>
      <c r="AK144" s="212"/>
      <c r="AL144" s="212"/>
      <c r="AM144" s="212"/>
      <c r="AN144" s="212"/>
      <c r="AO144" s="212"/>
      <c r="AP144" s="212"/>
      <c r="AQ144" s="212"/>
      <c r="AR144" s="212"/>
      <c r="AS144" s="212"/>
      <c r="AT144" s="212"/>
      <c r="AU144" s="212"/>
      <c r="AV144" s="212"/>
      <c r="AW144" s="212"/>
      <c r="AX144" s="212"/>
      <c r="AY144" s="212"/>
      <c r="AZ144" s="212"/>
      <c r="BA144" s="212"/>
      <c r="BB144" s="212"/>
      <c r="BC144" s="212"/>
      <c r="BD144" s="212"/>
      <c r="BE144" s="212"/>
      <c r="BF144" s="212"/>
      <c r="BG144" s="212"/>
      <c r="BH144" s="212"/>
    </row>
    <row r="145" spans="1:60" outlineLevel="1" x14ac:dyDescent="0.2">
      <c r="A145" s="219"/>
      <c r="B145" s="220"/>
      <c r="C145" s="251"/>
      <c r="D145" s="242"/>
      <c r="E145" s="242"/>
      <c r="F145" s="242"/>
      <c r="G145" s="242"/>
      <c r="H145" s="222"/>
      <c r="I145" s="222"/>
      <c r="J145" s="222"/>
      <c r="K145" s="222"/>
      <c r="L145" s="222"/>
      <c r="M145" s="222"/>
      <c r="N145" s="222"/>
      <c r="O145" s="222"/>
      <c r="P145" s="222"/>
      <c r="Q145" s="222"/>
      <c r="R145" s="222"/>
      <c r="S145" s="222"/>
      <c r="T145" s="222"/>
      <c r="U145" s="222"/>
      <c r="V145" s="222"/>
      <c r="W145" s="222"/>
      <c r="X145" s="222"/>
      <c r="Y145" s="212"/>
      <c r="Z145" s="212"/>
      <c r="AA145" s="212"/>
      <c r="AB145" s="212"/>
      <c r="AC145" s="212"/>
      <c r="AD145" s="212"/>
      <c r="AE145" s="212"/>
      <c r="AF145" s="212"/>
      <c r="AG145" s="212" t="s">
        <v>139</v>
      </c>
      <c r="AH145" s="212"/>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row>
    <row r="146" spans="1:60" ht="22.5" outlineLevel="1" x14ac:dyDescent="0.2">
      <c r="A146" s="233">
        <v>31</v>
      </c>
      <c r="B146" s="234" t="s">
        <v>276</v>
      </c>
      <c r="C146" s="248" t="s">
        <v>277</v>
      </c>
      <c r="D146" s="235" t="s">
        <v>130</v>
      </c>
      <c r="E146" s="236">
        <v>495.59500000000003</v>
      </c>
      <c r="F146" s="237"/>
      <c r="G146" s="238">
        <f>ROUND(E146*F146,2)</f>
        <v>0</v>
      </c>
      <c r="H146" s="237"/>
      <c r="I146" s="238">
        <f>ROUND(E146*H146,2)</f>
        <v>0</v>
      </c>
      <c r="J146" s="237"/>
      <c r="K146" s="238">
        <f>ROUND(E146*J146,2)</f>
        <v>0</v>
      </c>
      <c r="L146" s="238">
        <v>21</v>
      </c>
      <c r="M146" s="238">
        <f>G146*(1+L146/100)</f>
        <v>0</v>
      </c>
      <c r="N146" s="238">
        <v>0</v>
      </c>
      <c r="O146" s="238">
        <f>ROUND(E146*N146,2)</f>
        <v>0</v>
      </c>
      <c r="P146" s="238">
        <v>0</v>
      </c>
      <c r="Q146" s="238">
        <f>ROUND(E146*P146,2)</f>
        <v>0</v>
      </c>
      <c r="R146" s="238" t="s">
        <v>208</v>
      </c>
      <c r="S146" s="238" t="s">
        <v>132</v>
      </c>
      <c r="T146" s="239" t="s">
        <v>132</v>
      </c>
      <c r="U146" s="222">
        <v>0.23</v>
      </c>
      <c r="V146" s="222">
        <f>ROUND(E146*U146,2)</f>
        <v>113.99</v>
      </c>
      <c r="W146" s="222"/>
      <c r="X146" s="222" t="s">
        <v>133</v>
      </c>
      <c r="Y146" s="212"/>
      <c r="Z146" s="212"/>
      <c r="AA146" s="212"/>
      <c r="AB146" s="212"/>
      <c r="AC146" s="212"/>
      <c r="AD146" s="212"/>
      <c r="AE146" s="212"/>
      <c r="AF146" s="212"/>
      <c r="AG146" s="212" t="s">
        <v>134</v>
      </c>
      <c r="AH146" s="212"/>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2"/>
      <c r="BF146" s="212"/>
      <c r="BG146" s="212"/>
      <c r="BH146" s="212"/>
    </row>
    <row r="147" spans="1:60" outlineLevel="1" x14ac:dyDescent="0.2">
      <c r="A147" s="219"/>
      <c r="B147" s="220"/>
      <c r="C147" s="249" t="s">
        <v>278</v>
      </c>
      <c r="D147" s="240"/>
      <c r="E147" s="240"/>
      <c r="F147" s="240"/>
      <c r="G147" s="240"/>
      <c r="H147" s="222"/>
      <c r="I147" s="222"/>
      <c r="J147" s="222"/>
      <c r="K147" s="222"/>
      <c r="L147" s="222"/>
      <c r="M147" s="222"/>
      <c r="N147" s="222"/>
      <c r="O147" s="222"/>
      <c r="P147" s="222"/>
      <c r="Q147" s="222"/>
      <c r="R147" s="222"/>
      <c r="S147" s="222"/>
      <c r="T147" s="222"/>
      <c r="U147" s="222"/>
      <c r="V147" s="222"/>
      <c r="W147" s="222"/>
      <c r="X147" s="222"/>
      <c r="Y147" s="212"/>
      <c r="Z147" s="212"/>
      <c r="AA147" s="212"/>
      <c r="AB147" s="212"/>
      <c r="AC147" s="212"/>
      <c r="AD147" s="212"/>
      <c r="AE147" s="212"/>
      <c r="AF147" s="212"/>
      <c r="AG147" s="212" t="s">
        <v>136</v>
      </c>
      <c r="AH147" s="212"/>
      <c r="AI147" s="212"/>
      <c r="AJ147" s="212"/>
      <c r="AK147" s="212"/>
      <c r="AL147" s="212"/>
      <c r="AM147" s="212"/>
      <c r="AN147" s="212"/>
      <c r="AO147" s="212"/>
      <c r="AP147" s="212"/>
      <c r="AQ147" s="212"/>
      <c r="AR147" s="212"/>
      <c r="AS147" s="212"/>
      <c r="AT147" s="212"/>
      <c r="AU147" s="212"/>
      <c r="AV147" s="212"/>
      <c r="AW147" s="212"/>
      <c r="AX147" s="212"/>
      <c r="AY147" s="212"/>
      <c r="AZ147" s="212"/>
      <c r="BA147" s="212"/>
      <c r="BB147" s="212"/>
      <c r="BC147" s="212"/>
      <c r="BD147" s="212"/>
      <c r="BE147" s="212"/>
      <c r="BF147" s="212"/>
      <c r="BG147" s="212"/>
      <c r="BH147" s="212"/>
    </row>
    <row r="148" spans="1:60" outlineLevel="1" x14ac:dyDescent="0.2">
      <c r="A148" s="219"/>
      <c r="B148" s="220"/>
      <c r="C148" s="250" t="s">
        <v>269</v>
      </c>
      <c r="D148" s="224"/>
      <c r="E148" s="225">
        <v>94.6</v>
      </c>
      <c r="F148" s="222"/>
      <c r="G148" s="222"/>
      <c r="H148" s="222"/>
      <c r="I148" s="222"/>
      <c r="J148" s="222"/>
      <c r="K148" s="222"/>
      <c r="L148" s="222"/>
      <c r="M148" s="222"/>
      <c r="N148" s="222"/>
      <c r="O148" s="222"/>
      <c r="P148" s="222"/>
      <c r="Q148" s="222"/>
      <c r="R148" s="222"/>
      <c r="S148" s="222"/>
      <c r="T148" s="222"/>
      <c r="U148" s="222"/>
      <c r="V148" s="222"/>
      <c r="W148" s="222"/>
      <c r="X148" s="222"/>
      <c r="Y148" s="212"/>
      <c r="Z148" s="212"/>
      <c r="AA148" s="212"/>
      <c r="AB148" s="212"/>
      <c r="AC148" s="212"/>
      <c r="AD148" s="212"/>
      <c r="AE148" s="212"/>
      <c r="AF148" s="212"/>
      <c r="AG148" s="212" t="s">
        <v>138</v>
      </c>
      <c r="AH148" s="212">
        <v>0</v>
      </c>
      <c r="AI148" s="212"/>
      <c r="AJ148" s="212"/>
      <c r="AK148" s="212"/>
      <c r="AL148" s="212"/>
      <c r="AM148" s="212"/>
      <c r="AN148" s="212"/>
      <c r="AO148" s="212"/>
      <c r="AP148" s="212"/>
      <c r="AQ148" s="212"/>
      <c r="AR148" s="212"/>
      <c r="AS148" s="212"/>
      <c r="AT148" s="212"/>
      <c r="AU148" s="212"/>
      <c r="AV148" s="212"/>
      <c r="AW148" s="212"/>
      <c r="AX148" s="212"/>
      <c r="AY148" s="212"/>
      <c r="AZ148" s="212"/>
      <c r="BA148" s="212"/>
      <c r="BB148" s="212"/>
      <c r="BC148" s="212"/>
      <c r="BD148" s="212"/>
      <c r="BE148" s="212"/>
      <c r="BF148" s="212"/>
      <c r="BG148" s="212"/>
      <c r="BH148" s="212"/>
    </row>
    <row r="149" spans="1:60" outlineLevel="1" x14ac:dyDescent="0.2">
      <c r="A149" s="219"/>
      <c r="B149" s="220"/>
      <c r="C149" s="250" t="s">
        <v>270</v>
      </c>
      <c r="D149" s="224"/>
      <c r="E149" s="225">
        <v>224</v>
      </c>
      <c r="F149" s="222"/>
      <c r="G149" s="222"/>
      <c r="H149" s="222"/>
      <c r="I149" s="222"/>
      <c r="J149" s="222"/>
      <c r="K149" s="222"/>
      <c r="L149" s="222"/>
      <c r="M149" s="222"/>
      <c r="N149" s="222"/>
      <c r="O149" s="222"/>
      <c r="P149" s="222"/>
      <c r="Q149" s="222"/>
      <c r="R149" s="222"/>
      <c r="S149" s="222"/>
      <c r="T149" s="222"/>
      <c r="U149" s="222"/>
      <c r="V149" s="222"/>
      <c r="W149" s="222"/>
      <c r="X149" s="222"/>
      <c r="Y149" s="212"/>
      <c r="Z149" s="212"/>
      <c r="AA149" s="212"/>
      <c r="AB149" s="212"/>
      <c r="AC149" s="212"/>
      <c r="AD149" s="212"/>
      <c r="AE149" s="212"/>
      <c r="AF149" s="212"/>
      <c r="AG149" s="212" t="s">
        <v>138</v>
      </c>
      <c r="AH149" s="212">
        <v>0</v>
      </c>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2"/>
      <c r="BF149" s="212"/>
      <c r="BG149" s="212"/>
      <c r="BH149" s="212"/>
    </row>
    <row r="150" spans="1:60" outlineLevel="1" x14ac:dyDescent="0.2">
      <c r="A150" s="219"/>
      <c r="B150" s="220"/>
      <c r="C150" s="250" t="s">
        <v>271</v>
      </c>
      <c r="D150" s="224"/>
      <c r="E150" s="225">
        <v>-17.75</v>
      </c>
      <c r="F150" s="222"/>
      <c r="G150" s="222"/>
      <c r="H150" s="222"/>
      <c r="I150" s="222"/>
      <c r="J150" s="222"/>
      <c r="K150" s="222"/>
      <c r="L150" s="222"/>
      <c r="M150" s="222"/>
      <c r="N150" s="222"/>
      <c r="O150" s="222"/>
      <c r="P150" s="222"/>
      <c r="Q150" s="222"/>
      <c r="R150" s="222"/>
      <c r="S150" s="222"/>
      <c r="T150" s="222"/>
      <c r="U150" s="222"/>
      <c r="V150" s="222"/>
      <c r="W150" s="222"/>
      <c r="X150" s="222"/>
      <c r="Y150" s="212"/>
      <c r="Z150" s="212"/>
      <c r="AA150" s="212"/>
      <c r="AB150" s="212"/>
      <c r="AC150" s="212"/>
      <c r="AD150" s="212"/>
      <c r="AE150" s="212"/>
      <c r="AF150" s="212"/>
      <c r="AG150" s="212" t="s">
        <v>138</v>
      </c>
      <c r="AH150" s="212">
        <v>0</v>
      </c>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2"/>
      <c r="BF150" s="212"/>
      <c r="BG150" s="212"/>
      <c r="BH150" s="212"/>
    </row>
    <row r="151" spans="1:60" outlineLevel="1" x14ac:dyDescent="0.2">
      <c r="A151" s="219"/>
      <c r="B151" s="220"/>
      <c r="C151" s="250" t="s">
        <v>272</v>
      </c>
      <c r="D151" s="224"/>
      <c r="E151" s="225">
        <v>79.2</v>
      </c>
      <c r="F151" s="222"/>
      <c r="G151" s="222"/>
      <c r="H151" s="222"/>
      <c r="I151" s="222"/>
      <c r="J151" s="222"/>
      <c r="K151" s="222"/>
      <c r="L151" s="222"/>
      <c r="M151" s="222"/>
      <c r="N151" s="222"/>
      <c r="O151" s="222"/>
      <c r="P151" s="222"/>
      <c r="Q151" s="222"/>
      <c r="R151" s="222"/>
      <c r="S151" s="222"/>
      <c r="T151" s="222"/>
      <c r="U151" s="222"/>
      <c r="V151" s="222"/>
      <c r="W151" s="222"/>
      <c r="X151" s="222"/>
      <c r="Y151" s="212"/>
      <c r="Z151" s="212"/>
      <c r="AA151" s="212"/>
      <c r="AB151" s="212"/>
      <c r="AC151" s="212"/>
      <c r="AD151" s="212"/>
      <c r="AE151" s="212"/>
      <c r="AF151" s="212"/>
      <c r="AG151" s="212" t="s">
        <v>138</v>
      </c>
      <c r="AH151" s="212">
        <v>0</v>
      </c>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row>
    <row r="152" spans="1:60" outlineLevel="1" x14ac:dyDescent="0.2">
      <c r="A152" s="219"/>
      <c r="B152" s="220"/>
      <c r="C152" s="250" t="s">
        <v>273</v>
      </c>
      <c r="D152" s="224"/>
      <c r="E152" s="225">
        <v>9.6</v>
      </c>
      <c r="F152" s="222"/>
      <c r="G152" s="222"/>
      <c r="H152" s="222"/>
      <c r="I152" s="222"/>
      <c r="J152" s="222"/>
      <c r="K152" s="222"/>
      <c r="L152" s="222"/>
      <c r="M152" s="222"/>
      <c r="N152" s="222"/>
      <c r="O152" s="222"/>
      <c r="P152" s="222"/>
      <c r="Q152" s="222"/>
      <c r="R152" s="222"/>
      <c r="S152" s="222"/>
      <c r="T152" s="222"/>
      <c r="U152" s="222"/>
      <c r="V152" s="222"/>
      <c r="W152" s="222"/>
      <c r="X152" s="222"/>
      <c r="Y152" s="212"/>
      <c r="Z152" s="212"/>
      <c r="AA152" s="212"/>
      <c r="AB152" s="212"/>
      <c r="AC152" s="212"/>
      <c r="AD152" s="212"/>
      <c r="AE152" s="212"/>
      <c r="AF152" s="212"/>
      <c r="AG152" s="212" t="s">
        <v>138</v>
      </c>
      <c r="AH152" s="212">
        <v>0</v>
      </c>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row>
    <row r="153" spans="1:60" outlineLevel="1" x14ac:dyDescent="0.2">
      <c r="A153" s="219"/>
      <c r="B153" s="220"/>
      <c r="C153" s="250" t="s">
        <v>274</v>
      </c>
      <c r="D153" s="224"/>
      <c r="E153" s="225">
        <v>82.67</v>
      </c>
      <c r="F153" s="222"/>
      <c r="G153" s="222"/>
      <c r="H153" s="222"/>
      <c r="I153" s="222"/>
      <c r="J153" s="222"/>
      <c r="K153" s="222"/>
      <c r="L153" s="222"/>
      <c r="M153" s="222"/>
      <c r="N153" s="222"/>
      <c r="O153" s="222"/>
      <c r="P153" s="222"/>
      <c r="Q153" s="222"/>
      <c r="R153" s="222"/>
      <c r="S153" s="222"/>
      <c r="T153" s="222"/>
      <c r="U153" s="222"/>
      <c r="V153" s="222"/>
      <c r="W153" s="222"/>
      <c r="X153" s="222"/>
      <c r="Y153" s="212"/>
      <c r="Z153" s="212"/>
      <c r="AA153" s="212"/>
      <c r="AB153" s="212"/>
      <c r="AC153" s="212"/>
      <c r="AD153" s="212"/>
      <c r="AE153" s="212"/>
      <c r="AF153" s="212"/>
      <c r="AG153" s="212" t="s">
        <v>138</v>
      </c>
      <c r="AH153" s="212">
        <v>0</v>
      </c>
      <c r="AI153" s="212"/>
      <c r="AJ153" s="212"/>
      <c r="AK153" s="212"/>
      <c r="AL153" s="212"/>
      <c r="AM153" s="212"/>
      <c r="AN153" s="212"/>
      <c r="AO153" s="212"/>
      <c r="AP153" s="212"/>
      <c r="AQ153" s="212"/>
      <c r="AR153" s="212"/>
      <c r="AS153" s="212"/>
      <c r="AT153" s="212"/>
      <c r="AU153" s="212"/>
      <c r="AV153" s="212"/>
      <c r="AW153" s="212"/>
      <c r="AX153" s="212"/>
      <c r="AY153" s="212"/>
      <c r="AZ153" s="212"/>
      <c r="BA153" s="212"/>
      <c r="BB153" s="212"/>
      <c r="BC153" s="212"/>
      <c r="BD153" s="212"/>
      <c r="BE153" s="212"/>
      <c r="BF153" s="212"/>
      <c r="BG153" s="212"/>
      <c r="BH153" s="212"/>
    </row>
    <row r="154" spans="1:60" outlineLevel="1" x14ac:dyDescent="0.2">
      <c r="A154" s="219"/>
      <c r="B154" s="220"/>
      <c r="C154" s="250" t="s">
        <v>275</v>
      </c>
      <c r="D154" s="224"/>
      <c r="E154" s="225">
        <v>23.274999999999999</v>
      </c>
      <c r="F154" s="222"/>
      <c r="G154" s="222"/>
      <c r="H154" s="222"/>
      <c r="I154" s="222"/>
      <c r="J154" s="222"/>
      <c r="K154" s="222"/>
      <c r="L154" s="222"/>
      <c r="M154" s="222"/>
      <c r="N154" s="222"/>
      <c r="O154" s="222"/>
      <c r="P154" s="222"/>
      <c r="Q154" s="222"/>
      <c r="R154" s="222"/>
      <c r="S154" s="222"/>
      <c r="T154" s="222"/>
      <c r="U154" s="222"/>
      <c r="V154" s="222"/>
      <c r="W154" s="222"/>
      <c r="X154" s="222"/>
      <c r="Y154" s="212"/>
      <c r="Z154" s="212"/>
      <c r="AA154" s="212"/>
      <c r="AB154" s="212"/>
      <c r="AC154" s="212"/>
      <c r="AD154" s="212"/>
      <c r="AE154" s="212"/>
      <c r="AF154" s="212"/>
      <c r="AG154" s="212" t="s">
        <v>138</v>
      </c>
      <c r="AH154" s="212">
        <v>0</v>
      </c>
      <c r="AI154" s="212"/>
      <c r="AJ154" s="212"/>
      <c r="AK154" s="212"/>
      <c r="AL154" s="212"/>
      <c r="AM154" s="212"/>
      <c r="AN154" s="212"/>
      <c r="AO154" s="212"/>
      <c r="AP154" s="212"/>
      <c r="AQ154" s="212"/>
      <c r="AR154" s="212"/>
      <c r="AS154" s="212"/>
      <c r="AT154" s="212"/>
      <c r="AU154" s="212"/>
      <c r="AV154" s="212"/>
      <c r="AW154" s="212"/>
      <c r="AX154" s="212"/>
      <c r="AY154" s="212"/>
      <c r="AZ154" s="212"/>
      <c r="BA154" s="212"/>
      <c r="BB154" s="212"/>
      <c r="BC154" s="212"/>
      <c r="BD154" s="212"/>
      <c r="BE154" s="212"/>
      <c r="BF154" s="212"/>
      <c r="BG154" s="212"/>
      <c r="BH154" s="212"/>
    </row>
    <row r="155" spans="1:60" outlineLevel="1" x14ac:dyDescent="0.2">
      <c r="A155" s="219"/>
      <c r="B155" s="220"/>
      <c r="C155" s="251"/>
      <c r="D155" s="242"/>
      <c r="E155" s="242"/>
      <c r="F155" s="242"/>
      <c r="G155" s="242"/>
      <c r="H155" s="222"/>
      <c r="I155" s="222"/>
      <c r="J155" s="222"/>
      <c r="K155" s="222"/>
      <c r="L155" s="222"/>
      <c r="M155" s="222"/>
      <c r="N155" s="222"/>
      <c r="O155" s="222"/>
      <c r="P155" s="222"/>
      <c r="Q155" s="222"/>
      <c r="R155" s="222"/>
      <c r="S155" s="222"/>
      <c r="T155" s="222"/>
      <c r="U155" s="222"/>
      <c r="V155" s="222"/>
      <c r="W155" s="222"/>
      <c r="X155" s="222"/>
      <c r="Y155" s="212"/>
      <c r="Z155" s="212"/>
      <c r="AA155" s="212"/>
      <c r="AB155" s="212"/>
      <c r="AC155" s="212"/>
      <c r="AD155" s="212"/>
      <c r="AE155" s="212"/>
      <c r="AF155" s="212"/>
      <c r="AG155" s="212" t="s">
        <v>139</v>
      </c>
      <c r="AH155" s="212"/>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row>
    <row r="156" spans="1:60" ht="22.5" outlineLevel="1" x14ac:dyDescent="0.2">
      <c r="A156" s="233">
        <v>32</v>
      </c>
      <c r="B156" s="234" t="s">
        <v>279</v>
      </c>
      <c r="C156" s="248" t="s">
        <v>280</v>
      </c>
      <c r="D156" s="235" t="s">
        <v>130</v>
      </c>
      <c r="E156" s="236">
        <v>15.435</v>
      </c>
      <c r="F156" s="237"/>
      <c r="G156" s="238">
        <f>ROUND(E156*F156,2)</f>
        <v>0</v>
      </c>
      <c r="H156" s="237"/>
      <c r="I156" s="238">
        <f>ROUND(E156*H156,2)</f>
        <v>0</v>
      </c>
      <c r="J156" s="237"/>
      <c r="K156" s="238">
        <f>ROUND(E156*J156,2)</f>
        <v>0</v>
      </c>
      <c r="L156" s="238">
        <v>21</v>
      </c>
      <c r="M156" s="238">
        <f>G156*(1+L156/100)</f>
        <v>0</v>
      </c>
      <c r="N156" s="238">
        <v>0</v>
      </c>
      <c r="O156" s="238">
        <f>ROUND(E156*N156,2)</f>
        <v>0</v>
      </c>
      <c r="P156" s="238">
        <v>0</v>
      </c>
      <c r="Q156" s="238">
        <f>ROUND(E156*P156,2)</f>
        <v>0</v>
      </c>
      <c r="R156" s="238" t="s">
        <v>201</v>
      </c>
      <c r="S156" s="238" t="s">
        <v>132</v>
      </c>
      <c r="T156" s="239" t="s">
        <v>132</v>
      </c>
      <c r="U156" s="222">
        <v>0.1938</v>
      </c>
      <c r="V156" s="222">
        <f>ROUND(E156*U156,2)</f>
        <v>2.99</v>
      </c>
      <c r="W156" s="222"/>
      <c r="X156" s="222" t="s">
        <v>133</v>
      </c>
      <c r="Y156" s="212"/>
      <c r="Z156" s="212"/>
      <c r="AA156" s="212"/>
      <c r="AB156" s="212"/>
      <c r="AC156" s="212"/>
      <c r="AD156" s="212"/>
      <c r="AE156" s="212"/>
      <c r="AF156" s="212"/>
      <c r="AG156" s="212" t="s">
        <v>134</v>
      </c>
      <c r="AH156" s="212"/>
      <c r="AI156" s="212"/>
      <c r="AJ156" s="212"/>
      <c r="AK156" s="212"/>
      <c r="AL156" s="212"/>
      <c r="AM156" s="212"/>
      <c r="AN156" s="212"/>
      <c r="AO156" s="212"/>
      <c r="AP156" s="212"/>
      <c r="AQ156" s="212"/>
      <c r="AR156" s="212"/>
      <c r="AS156" s="212"/>
      <c r="AT156" s="212"/>
      <c r="AU156" s="212"/>
      <c r="AV156" s="212"/>
      <c r="AW156" s="212"/>
      <c r="AX156" s="212"/>
      <c r="AY156" s="212"/>
      <c r="AZ156" s="212"/>
      <c r="BA156" s="212"/>
      <c r="BB156" s="212"/>
      <c r="BC156" s="212"/>
      <c r="BD156" s="212"/>
      <c r="BE156" s="212"/>
      <c r="BF156" s="212"/>
      <c r="BG156" s="212"/>
      <c r="BH156" s="212"/>
    </row>
    <row r="157" spans="1:60" outlineLevel="1" x14ac:dyDescent="0.2">
      <c r="A157" s="219"/>
      <c r="B157" s="220"/>
      <c r="C157" s="249" t="s">
        <v>281</v>
      </c>
      <c r="D157" s="240"/>
      <c r="E157" s="240"/>
      <c r="F157" s="240"/>
      <c r="G157" s="240"/>
      <c r="H157" s="222"/>
      <c r="I157" s="222"/>
      <c r="J157" s="222"/>
      <c r="K157" s="222"/>
      <c r="L157" s="222"/>
      <c r="M157" s="222"/>
      <c r="N157" s="222"/>
      <c r="O157" s="222"/>
      <c r="P157" s="222"/>
      <c r="Q157" s="222"/>
      <c r="R157" s="222"/>
      <c r="S157" s="222"/>
      <c r="T157" s="222"/>
      <c r="U157" s="222"/>
      <c r="V157" s="222"/>
      <c r="W157" s="222"/>
      <c r="X157" s="222"/>
      <c r="Y157" s="212"/>
      <c r="Z157" s="212"/>
      <c r="AA157" s="212"/>
      <c r="AB157" s="212"/>
      <c r="AC157" s="212"/>
      <c r="AD157" s="212"/>
      <c r="AE157" s="212"/>
      <c r="AF157" s="212"/>
      <c r="AG157" s="212" t="s">
        <v>136</v>
      </c>
      <c r="AH157" s="212"/>
      <c r="AI157" s="212"/>
      <c r="AJ157" s="212"/>
      <c r="AK157" s="212"/>
      <c r="AL157" s="212"/>
      <c r="AM157" s="212"/>
      <c r="AN157" s="212"/>
      <c r="AO157" s="212"/>
      <c r="AP157" s="212"/>
      <c r="AQ157" s="212"/>
      <c r="AR157" s="212"/>
      <c r="AS157" s="212"/>
      <c r="AT157" s="212"/>
      <c r="AU157" s="212"/>
      <c r="AV157" s="212"/>
      <c r="AW157" s="212"/>
      <c r="AX157" s="212"/>
      <c r="AY157" s="212"/>
      <c r="AZ157" s="212"/>
      <c r="BA157" s="212"/>
      <c r="BB157" s="212"/>
      <c r="BC157" s="212"/>
      <c r="BD157" s="212"/>
      <c r="BE157" s="212"/>
      <c r="BF157" s="212"/>
      <c r="BG157" s="212"/>
      <c r="BH157" s="212"/>
    </row>
    <row r="158" spans="1:60" outlineLevel="1" x14ac:dyDescent="0.2">
      <c r="A158" s="219"/>
      <c r="B158" s="220"/>
      <c r="C158" s="250" t="s">
        <v>282</v>
      </c>
      <c r="D158" s="224"/>
      <c r="E158" s="225">
        <v>15.435</v>
      </c>
      <c r="F158" s="222"/>
      <c r="G158" s="222"/>
      <c r="H158" s="222"/>
      <c r="I158" s="222"/>
      <c r="J158" s="222"/>
      <c r="K158" s="222"/>
      <c r="L158" s="222"/>
      <c r="M158" s="222"/>
      <c r="N158" s="222"/>
      <c r="O158" s="222"/>
      <c r="P158" s="222"/>
      <c r="Q158" s="222"/>
      <c r="R158" s="222"/>
      <c r="S158" s="222"/>
      <c r="T158" s="222"/>
      <c r="U158" s="222"/>
      <c r="V158" s="222"/>
      <c r="W158" s="222"/>
      <c r="X158" s="222"/>
      <c r="Y158" s="212"/>
      <c r="Z158" s="212"/>
      <c r="AA158" s="212"/>
      <c r="AB158" s="212"/>
      <c r="AC158" s="212"/>
      <c r="AD158" s="212"/>
      <c r="AE158" s="212"/>
      <c r="AF158" s="212"/>
      <c r="AG158" s="212" t="s">
        <v>138</v>
      </c>
      <c r="AH158" s="212">
        <v>0</v>
      </c>
      <c r="AI158" s="212"/>
      <c r="AJ158" s="212"/>
      <c r="AK158" s="212"/>
      <c r="AL158" s="212"/>
      <c r="AM158" s="212"/>
      <c r="AN158" s="212"/>
      <c r="AO158" s="212"/>
      <c r="AP158" s="212"/>
      <c r="AQ158" s="212"/>
      <c r="AR158" s="212"/>
      <c r="AS158" s="212"/>
      <c r="AT158" s="212"/>
      <c r="AU158" s="212"/>
      <c r="AV158" s="212"/>
      <c r="AW158" s="212"/>
      <c r="AX158" s="212"/>
      <c r="AY158" s="212"/>
      <c r="AZ158" s="212"/>
      <c r="BA158" s="212"/>
      <c r="BB158" s="212"/>
      <c r="BC158" s="212"/>
      <c r="BD158" s="212"/>
      <c r="BE158" s="212"/>
      <c r="BF158" s="212"/>
      <c r="BG158" s="212"/>
      <c r="BH158" s="212"/>
    </row>
    <row r="159" spans="1:60" outlineLevel="1" x14ac:dyDescent="0.2">
      <c r="A159" s="219"/>
      <c r="B159" s="220"/>
      <c r="C159" s="251"/>
      <c r="D159" s="242"/>
      <c r="E159" s="242"/>
      <c r="F159" s="242"/>
      <c r="G159" s="242"/>
      <c r="H159" s="222"/>
      <c r="I159" s="222"/>
      <c r="J159" s="222"/>
      <c r="K159" s="222"/>
      <c r="L159" s="222"/>
      <c r="M159" s="222"/>
      <c r="N159" s="222"/>
      <c r="O159" s="222"/>
      <c r="P159" s="222"/>
      <c r="Q159" s="222"/>
      <c r="R159" s="222"/>
      <c r="S159" s="222"/>
      <c r="T159" s="222"/>
      <c r="U159" s="222"/>
      <c r="V159" s="222"/>
      <c r="W159" s="222"/>
      <c r="X159" s="222"/>
      <c r="Y159" s="212"/>
      <c r="Z159" s="212"/>
      <c r="AA159" s="212"/>
      <c r="AB159" s="212"/>
      <c r="AC159" s="212"/>
      <c r="AD159" s="212"/>
      <c r="AE159" s="212"/>
      <c r="AF159" s="212"/>
      <c r="AG159" s="212" t="s">
        <v>139</v>
      </c>
      <c r="AH159" s="212"/>
      <c r="AI159" s="212"/>
      <c r="AJ159" s="212"/>
      <c r="AK159" s="212"/>
      <c r="AL159" s="212"/>
      <c r="AM159" s="212"/>
      <c r="AN159" s="212"/>
      <c r="AO159" s="212"/>
      <c r="AP159" s="212"/>
      <c r="AQ159" s="212"/>
      <c r="AR159" s="212"/>
      <c r="AS159" s="212"/>
      <c r="AT159" s="212"/>
      <c r="AU159" s="212"/>
      <c r="AV159" s="212"/>
      <c r="AW159" s="212"/>
      <c r="AX159" s="212"/>
      <c r="AY159" s="212"/>
      <c r="AZ159" s="212"/>
      <c r="BA159" s="212"/>
      <c r="BB159" s="212"/>
      <c r="BC159" s="212"/>
      <c r="BD159" s="212"/>
      <c r="BE159" s="212"/>
      <c r="BF159" s="212"/>
      <c r="BG159" s="212"/>
      <c r="BH159" s="212"/>
    </row>
    <row r="160" spans="1:60" outlineLevel="1" x14ac:dyDescent="0.2">
      <c r="A160" s="233">
        <v>33</v>
      </c>
      <c r="B160" s="234" t="s">
        <v>283</v>
      </c>
      <c r="C160" s="248" t="s">
        <v>284</v>
      </c>
      <c r="D160" s="235" t="s">
        <v>130</v>
      </c>
      <c r="E160" s="236">
        <v>15.435</v>
      </c>
      <c r="F160" s="237"/>
      <c r="G160" s="238">
        <f>ROUND(E160*F160,2)</f>
        <v>0</v>
      </c>
      <c r="H160" s="237"/>
      <c r="I160" s="238">
        <f>ROUND(E160*H160,2)</f>
        <v>0</v>
      </c>
      <c r="J160" s="237"/>
      <c r="K160" s="238">
        <f>ROUND(E160*J160,2)</f>
        <v>0</v>
      </c>
      <c r="L160" s="238">
        <v>21</v>
      </c>
      <c r="M160" s="238">
        <f>G160*(1+L160/100)</f>
        <v>0</v>
      </c>
      <c r="N160" s="238">
        <v>2.0000000000000002E-5</v>
      </c>
      <c r="O160" s="238">
        <f>ROUND(E160*N160,2)</f>
        <v>0</v>
      </c>
      <c r="P160" s="238">
        <v>0</v>
      </c>
      <c r="Q160" s="238">
        <f>ROUND(E160*P160,2)</f>
        <v>0</v>
      </c>
      <c r="R160" s="238" t="s">
        <v>208</v>
      </c>
      <c r="S160" s="238" t="s">
        <v>132</v>
      </c>
      <c r="T160" s="239" t="s">
        <v>132</v>
      </c>
      <c r="U160" s="222">
        <v>0.11</v>
      </c>
      <c r="V160" s="222">
        <f>ROUND(E160*U160,2)</f>
        <v>1.7</v>
      </c>
      <c r="W160" s="222"/>
      <c r="X160" s="222" t="s">
        <v>133</v>
      </c>
      <c r="Y160" s="212"/>
      <c r="Z160" s="212"/>
      <c r="AA160" s="212"/>
      <c r="AB160" s="212"/>
      <c r="AC160" s="212"/>
      <c r="AD160" s="212"/>
      <c r="AE160" s="212"/>
      <c r="AF160" s="212"/>
      <c r="AG160" s="212" t="s">
        <v>134</v>
      </c>
      <c r="AH160" s="212"/>
      <c r="AI160" s="212"/>
      <c r="AJ160" s="212"/>
      <c r="AK160" s="212"/>
      <c r="AL160" s="212"/>
      <c r="AM160" s="212"/>
      <c r="AN160" s="212"/>
      <c r="AO160" s="212"/>
      <c r="AP160" s="212"/>
      <c r="AQ160" s="212"/>
      <c r="AR160" s="212"/>
      <c r="AS160" s="212"/>
      <c r="AT160" s="212"/>
      <c r="AU160" s="212"/>
      <c r="AV160" s="212"/>
      <c r="AW160" s="212"/>
      <c r="AX160" s="212"/>
      <c r="AY160" s="212"/>
      <c r="AZ160" s="212"/>
      <c r="BA160" s="212"/>
      <c r="BB160" s="212"/>
      <c r="BC160" s="212"/>
      <c r="BD160" s="212"/>
      <c r="BE160" s="212"/>
      <c r="BF160" s="212"/>
      <c r="BG160" s="212"/>
      <c r="BH160" s="212"/>
    </row>
    <row r="161" spans="1:60" outlineLevel="1" x14ac:dyDescent="0.2">
      <c r="A161" s="219"/>
      <c r="B161" s="220"/>
      <c r="C161" s="250" t="s">
        <v>282</v>
      </c>
      <c r="D161" s="224"/>
      <c r="E161" s="225">
        <v>15.435</v>
      </c>
      <c r="F161" s="222"/>
      <c r="G161" s="222"/>
      <c r="H161" s="222"/>
      <c r="I161" s="222"/>
      <c r="J161" s="222"/>
      <c r="K161" s="222"/>
      <c r="L161" s="222"/>
      <c r="M161" s="222"/>
      <c r="N161" s="222"/>
      <c r="O161" s="222"/>
      <c r="P161" s="222"/>
      <c r="Q161" s="222"/>
      <c r="R161" s="222"/>
      <c r="S161" s="222"/>
      <c r="T161" s="222"/>
      <c r="U161" s="222"/>
      <c r="V161" s="222"/>
      <c r="W161" s="222"/>
      <c r="X161" s="222"/>
      <c r="Y161" s="212"/>
      <c r="Z161" s="212"/>
      <c r="AA161" s="212"/>
      <c r="AB161" s="212"/>
      <c r="AC161" s="212"/>
      <c r="AD161" s="212"/>
      <c r="AE161" s="212"/>
      <c r="AF161" s="212"/>
      <c r="AG161" s="212" t="s">
        <v>138</v>
      </c>
      <c r="AH161" s="212">
        <v>0</v>
      </c>
      <c r="AI161" s="212"/>
      <c r="AJ161" s="212"/>
      <c r="AK161" s="212"/>
      <c r="AL161" s="212"/>
      <c r="AM161" s="212"/>
      <c r="AN161" s="212"/>
      <c r="AO161" s="212"/>
      <c r="AP161" s="212"/>
      <c r="AQ161" s="212"/>
      <c r="AR161" s="212"/>
      <c r="AS161" s="212"/>
      <c r="AT161" s="212"/>
      <c r="AU161" s="212"/>
      <c r="AV161" s="212"/>
      <c r="AW161" s="212"/>
      <c r="AX161" s="212"/>
      <c r="AY161" s="212"/>
      <c r="AZ161" s="212"/>
      <c r="BA161" s="212"/>
      <c r="BB161" s="212"/>
      <c r="BC161" s="212"/>
      <c r="BD161" s="212"/>
      <c r="BE161" s="212"/>
      <c r="BF161" s="212"/>
      <c r="BG161" s="212"/>
      <c r="BH161" s="212"/>
    </row>
    <row r="162" spans="1:60" outlineLevel="1" x14ac:dyDescent="0.2">
      <c r="A162" s="219"/>
      <c r="B162" s="220"/>
      <c r="C162" s="251"/>
      <c r="D162" s="242"/>
      <c r="E162" s="242"/>
      <c r="F162" s="242"/>
      <c r="G162" s="242"/>
      <c r="H162" s="222"/>
      <c r="I162" s="222"/>
      <c r="J162" s="222"/>
      <c r="K162" s="222"/>
      <c r="L162" s="222"/>
      <c r="M162" s="222"/>
      <c r="N162" s="222"/>
      <c r="O162" s="222"/>
      <c r="P162" s="222"/>
      <c r="Q162" s="222"/>
      <c r="R162" s="222"/>
      <c r="S162" s="222"/>
      <c r="T162" s="222"/>
      <c r="U162" s="222"/>
      <c r="V162" s="222"/>
      <c r="W162" s="222"/>
      <c r="X162" s="222"/>
      <c r="Y162" s="212"/>
      <c r="Z162" s="212"/>
      <c r="AA162" s="212"/>
      <c r="AB162" s="212"/>
      <c r="AC162" s="212"/>
      <c r="AD162" s="212"/>
      <c r="AE162" s="212"/>
      <c r="AF162" s="212"/>
      <c r="AG162" s="212" t="s">
        <v>139</v>
      </c>
      <c r="AH162" s="212"/>
      <c r="AI162" s="212"/>
      <c r="AJ162" s="212"/>
      <c r="AK162" s="212"/>
      <c r="AL162" s="212"/>
      <c r="AM162" s="212"/>
      <c r="AN162" s="212"/>
      <c r="AO162" s="212"/>
      <c r="AP162" s="212"/>
      <c r="AQ162" s="212"/>
      <c r="AR162" s="212"/>
      <c r="AS162" s="212"/>
      <c r="AT162" s="212"/>
      <c r="AU162" s="212"/>
      <c r="AV162" s="212"/>
      <c r="AW162" s="212"/>
      <c r="AX162" s="212"/>
      <c r="AY162" s="212"/>
      <c r="AZ162" s="212"/>
      <c r="BA162" s="212"/>
      <c r="BB162" s="212"/>
      <c r="BC162" s="212"/>
      <c r="BD162" s="212"/>
      <c r="BE162" s="212"/>
      <c r="BF162" s="212"/>
      <c r="BG162" s="212"/>
      <c r="BH162" s="212"/>
    </row>
    <row r="163" spans="1:60" outlineLevel="1" x14ac:dyDescent="0.2">
      <c r="A163" s="233">
        <v>34</v>
      </c>
      <c r="B163" s="234" t="s">
        <v>283</v>
      </c>
      <c r="C163" s="248" t="s">
        <v>284</v>
      </c>
      <c r="D163" s="235" t="s">
        <v>130</v>
      </c>
      <c r="E163" s="236">
        <v>517.34</v>
      </c>
      <c r="F163" s="237"/>
      <c r="G163" s="238">
        <f>ROUND(E163*F163,2)</f>
        <v>0</v>
      </c>
      <c r="H163" s="237"/>
      <c r="I163" s="238">
        <f>ROUND(E163*H163,2)</f>
        <v>0</v>
      </c>
      <c r="J163" s="237"/>
      <c r="K163" s="238">
        <f>ROUND(E163*J163,2)</f>
        <v>0</v>
      </c>
      <c r="L163" s="238">
        <v>21</v>
      </c>
      <c r="M163" s="238">
        <f>G163*(1+L163/100)</f>
        <v>0</v>
      </c>
      <c r="N163" s="238">
        <v>2.0000000000000002E-5</v>
      </c>
      <c r="O163" s="238">
        <f>ROUND(E163*N163,2)</f>
        <v>0.01</v>
      </c>
      <c r="P163" s="238">
        <v>0</v>
      </c>
      <c r="Q163" s="238">
        <f>ROUND(E163*P163,2)</f>
        <v>0</v>
      </c>
      <c r="R163" s="238" t="s">
        <v>208</v>
      </c>
      <c r="S163" s="238" t="s">
        <v>132</v>
      </c>
      <c r="T163" s="239" t="s">
        <v>132</v>
      </c>
      <c r="U163" s="222">
        <v>0.11</v>
      </c>
      <c r="V163" s="222">
        <f>ROUND(E163*U163,2)</f>
        <v>56.91</v>
      </c>
      <c r="W163" s="222"/>
      <c r="X163" s="222" t="s">
        <v>133</v>
      </c>
      <c r="Y163" s="212"/>
      <c r="Z163" s="212"/>
      <c r="AA163" s="212"/>
      <c r="AB163" s="212"/>
      <c r="AC163" s="212"/>
      <c r="AD163" s="212"/>
      <c r="AE163" s="212"/>
      <c r="AF163" s="212"/>
      <c r="AG163" s="212" t="s">
        <v>134</v>
      </c>
      <c r="AH163" s="212"/>
      <c r="AI163" s="212"/>
      <c r="AJ163" s="212"/>
      <c r="AK163" s="212"/>
      <c r="AL163" s="212"/>
      <c r="AM163" s="212"/>
      <c r="AN163" s="212"/>
      <c r="AO163" s="212"/>
      <c r="AP163" s="212"/>
      <c r="AQ163" s="212"/>
      <c r="AR163" s="212"/>
      <c r="AS163" s="212"/>
      <c r="AT163" s="212"/>
      <c r="AU163" s="212"/>
      <c r="AV163" s="212"/>
      <c r="AW163" s="212"/>
      <c r="AX163" s="212"/>
      <c r="AY163" s="212"/>
      <c r="AZ163" s="212"/>
      <c r="BA163" s="212"/>
      <c r="BB163" s="212"/>
      <c r="BC163" s="212"/>
      <c r="BD163" s="212"/>
      <c r="BE163" s="212"/>
      <c r="BF163" s="212"/>
      <c r="BG163" s="212"/>
      <c r="BH163" s="212"/>
    </row>
    <row r="164" spans="1:60" outlineLevel="1" x14ac:dyDescent="0.2">
      <c r="A164" s="219"/>
      <c r="B164" s="220"/>
      <c r="C164" s="250" t="s">
        <v>285</v>
      </c>
      <c r="D164" s="224"/>
      <c r="E164" s="225">
        <v>517.34</v>
      </c>
      <c r="F164" s="222"/>
      <c r="G164" s="222"/>
      <c r="H164" s="222"/>
      <c r="I164" s="222"/>
      <c r="J164" s="222"/>
      <c r="K164" s="222"/>
      <c r="L164" s="222"/>
      <c r="M164" s="222"/>
      <c r="N164" s="222"/>
      <c r="O164" s="222"/>
      <c r="P164" s="222"/>
      <c r="Q164" s="222"/>
      <c r="R164" s="222"/>
      <c r="S164" s="222"/>
      <c r="T164" s="222"/>
      <c r="U164" s="222"/>
      <c r="V164" s="222"/>
      <c r="W164" s="222"/>
      <c r="X164" s="222"/>
      <c r="Y164" s="212"/>
      <c r="Z164" s="212"/>
      <c r="AA164" s="212"/>
      <c r="AB164" s="212"/>
      <c r="AC164" s="212"/>
      <c r="AD164" s="212"/>
      <c r="AE164" s="212"/>
      <c r="AF164" s="212"/>
      <c r="AG164" s="212" t="s">
        <v>138</v>
      </c>
      <c r="AH164" s="212">
        <v>0</v>
      </c>
      <c r="AI164" s="212"/>
      <c r="AJ164" s="212"/>
      <c r="AK164" s="212"/>
      <c r="AL164" s="212"/>
      <c r="AM164" s="212"/>
      <c r="AN164" s="212"/>
      <c r="AO164" s="212"/>
      <c r="AP164" s="212"/>
      <c r="AQ164" s="212"/>
      <c r="AR164" s="212"/>
      <c r="AS164" s="212"/>
      <c r="AT164" s="212"/>
      <c r="AU164" s="212"/>
      <c r="AV164" s="212"/>
      <c r="AW164" s="212"/>
      <c r="AX164" s="212"/>
      <c r="AY164" s="212"/>
      <c r="AZ164" s="212"/>
      <c r="BA164" s="212"/>
      <c r="BB164" s="212"/>
      <c r="BC164" s="212"/>
      <c r="BD164" s="212"/>
      <c r="BE164" s="212"/>
      <c r="BF164" s="212"/>
      <c r="BG164" s="212"/>
      <c r="BH164" s="212"/>
    </row>
    <row r="165" spans="1:60" outlineLevel="1" x14ac:dyDescent="0.2">
      <c r="A165" s="219"/>
      <c r="B165" s="220"/>
      <c r="C165" s="251"/>
      <c r="D165" s="242"/>
      <c r="E165" s="242"/>
      <c r="F165" s="242"/>
      <c r="G165" s="242"/>
      <c r="H165" s="222"/>
      <c r="I165" s="222"/>
      <c r="J165" s="222"/>
      <c r="K165" s="222"/>
      <c r="L165" s="222"/>
      <c r="M165" s="222"/>
      <c r="N165" s="222"/>
      <c r="O165" s="222"/>
      <c r="P165" s="222"/>
      <c r="Q165" s="222"/>
      <c r="R165" s="222"/>
      <c r="S165" s="222"/>
      <c r="T165" s="222"/>
      <c r="U165" s="222"/>
      <c r="V165" s="222"/>
      <c r="W165" s="222"/>
      <c r="X165" s="222"/>
      <c r="Y165" s="212"/>
      <c r="Z165" s="212"/>
      <c r="AA165" s="212"/>
      <c r="AB165" s="212"/>
      <c r="AC165" s="212"/>
      <c r="AD165" s="212"/>
      <c r="AE165" s="212"/>
      <c r="AF165" s="212"/>
      <c r="AG165" s="212" t="s">
        <v>139</v>
      </c>
      <c r="AH165" s="212"/>
      <c r="AI165" s="212"/>
      <c r="AJ165" s="212"/>
      <c r="AK165" s="212"/>
      <c r="AL165" s="212"/>
      <c r="AM165" s="212"/>
      <c r="AN165" s="212"/>
      <c r="AO165" s="212"/>
      <c r="AP165" s="212"/>
      <c r="AQ165" s="212"/>
      <c r="AR165" s="212"/>
      <c r="AS165" s="212"/>
      <c r="AT165" s="212"/>
      <c r="AU165" s="212"/>
      <c r="AV165" s="212"/>
      <c r="AW165" s="212"/>
      <c r="AX165" s="212"/>
      <c r="AY165" s="212"/>
      <c r="AZ165" s="212"/>
      <c r="BA165" s="212"/>
      <c r="BB165" s="212"/>
      <c r="BC165" s="212"/>
      <c r="BD165" s="212"/>
      <c r="BE165" s="212"/>
      <c r="BF165" s="212"/>
      <c r="BG165" s="212"/>
      <c r="BH165" s="212"/>
    </row>
    <row r="166" spans="1:60" ht="45" outlineLevel="1" x14ac:dyDescent="0.2">
      <c r="A166" s="233">
        <v>35</v>
      </c>
      <c r="B166" s="234" t="s">
        <v>286</v>
      </c>
      <c r="C166" s="248" t="s">
        <v>287</v>
      </c>
      <c r="D166" s="235" t="s">
        <v>130</v>
      </c>
      <c r="E166" s="236">
        <v>41.79</v>
      </c>
      <c r="F166" s="237"/>
      <c r="G166" s="238">
        <f>ROUND(E166*F166,2)</f>
        <v>0</v>
      </c>
      <c r="H166" s="237"/>
      <c r="I166" s="238">
        <f>ROUND(E166*H166,2)</f>
        <v>0</v>
      </c>
      <c r="J166" s="237"/>
      <c r="K166" s="238">
        <f>ROUND(E166*J166,2)</f>
        <v>0</v>
      </c>
      <c r="L166" s="238">
        <v>21</v>
      </c>
      <c r="M166" s="238">
        <f>G166*(1+L166/100)</f>
        <v>0</v>
      </c>
      <c r="N166" s="238">
        <v>0</v>
      </c>
      <c r="O166" s="238">
        <f>ROUND(E166*N166,2)</f>
        <v>0</v>
      </c>
      <c r="P166" s="238">
        <v>0</v>
      </c>
      <c r="Q166" s="238">
        <f>ROUND(E166*P166,2)</f>
        <v>0</v>
      </c>
      <c r="R166" s="238" t="s">
        <v>208</v>
      </c>
      <c r="S166" s="238" t="s">
        <v>132</v>
      </c>
      <c r="T166" s="239" t="s">
        <v>132</v>
      </c>
      <c r="U166" s="222">
        <v>0.46400000000000002</v>
      </c>
      <c r="V166" s="222">
        <f>ROUND(E166*U166,2)</f>
        <v>19.39</v>
      </c>
      <c r="W166" s="222"/>
      <c r="X166" s="222" t="s">
        <v>133</v>
      </c>
      <c r="Y166" s="212"/>
      <c r="Z166" s="212"/>
      <c r="AA166" s="212"/>
      <c r="AB166" s="212"/>
      <c r="AC166" s="212"/>
      <c r="AD166" s="212"/>
      <c r="AE166" s="212"/>
      <c r="AF166" s="212"/>
      <c r="AG166" s="212" t="s">
        <v>134</v>
      </c>
      <c r="AH166" s="212"/>
      <c r="AI166" s="212"/>
      <c r="AJ166" s="212"/>
      <c r="AK166" s="212"/>
      <c r="AL166" s="212"/>
      <c r="AM166" s="212"/>
      <c r="AN166" s="212"/>
      <c r="AO166" s="212"/>
      <c r="AP166" s="212"/>
      <c r="AQ166" s="212"/>
      <c r="AR166" s="212"/>
      <c r="AS166" s="212"/>
      <c r="AT166" s="212"/>
      <c r="AU166" s="212"/>
      <c r="AV166" s="212"/>
      <c r="AW166" s="212"/>
      <c r="AX166" s="212"/>
      <c r="AY166" s="212"/>
      <c r="AZ166" s="212"/>
      <c r="BA166" s="212"/>
      <c r="BB166" s="212"/>
      <c r="BC166" s="212"/>
      <c r="BD166" s="212"/>
      <c r="BE166" s="212"/>
      <c r="BF166" s="212"/>
      <c r="BG166" s="212"/>
      <c r="BH166" s="212"/>
    </row>
    <row r="167" spans="1:60" outlineLevel="1" x14ac:dyDescent="0.2">
      <c r="A167" s="219"/>
      <c r="B167" s="220"/>
      <c r="C167" s="250" t="s">
        <v>216</v>
      </c>
      <c r="D167" s="224"/>
      <c r="E167" s="225">
        <v>27.617999999999999</v>
      </c>
      <c r="F167" s="222"/>
      <c r="G167" s="222"/>
      <c r="H167" s="222"/>
      <c r="I167" s="222"/>
      <c r="J167" s="222"/>
      <c r="K167" s="222"/>
      <c r="L167" s="222"/>
      <c r="M167" s="222"/>
      <c r="N167" s="222"/>
      <c r="O167" s="222"/>
      <c r="P167" s="222"/>
      <c r="Q167" s="222"/>
      <c r="R167" s="222"/>
      <c r="S167" s="222"/>
      <c r="T167" s="222"/>
      <c r="U167" s="222"/>
      <c r="V167" s="222"/>
      <c r="W167" s="222"/>
      <c r="X167" s="222"/>
      <c r="Y167" s="212"/>
      <c r="Z167" s="212"/>
      <c r="AA167" s="212"/>
      <c r="AB167" s="212"/>
      <c r="AC167" s="212"/>
      <c r="AD167" s="212"/>
      <c r="AE167" s="212"/>
      <c r="AF167" s="212"/>
      <c r="AG167" s="212" t="s">
        <v>138</v>
      </c>
      <c r="AH167" s="212">
        <v>0</v>
      </c>
      <c r="AI167" s="212"/>
      <c r="AJ167" s="212"/>
      <c r="AK167" s="212"/>
      <c r="AL167" s="212"/>
      <c r="AM167" s="212"/>
      <c r="AN167" s="212"/>
      <c r="AO167" s="212"/>
      <c r="AP167" s="212"/>
      <c r="AQ167" s="212"/>
      <c r="AR167" s="212"/>
      <c r="AS167" s="212"/>
      <c r="AT167" s="212"/>
      <c r="AU167" s="212"/>
      <c r="AV167" s="212"/>
      <c r="AW167" s="212"/>
      <c r="AX167" s="212"/>
      <c r="AY167" s="212"/>
      <c r="AZ167" s="212"/>
      <c r="BA167" s="212"/>
      <c r="BB167" s="212"/>
      <c r="BC167" s="212"/>
      <c r="BD167" s="212"/>
      <c r="BE167" s="212"/>
      <c r="BF167" s="212"/>
      <c r="BG167" s="212"/>
      <c r="BH167" s="212"/>
    </row>
    <row r="168" spans="1:60" outlineLevel="1" x14ac:dyDescent="0.2">
      <c r="A168" s="219"/>
      <c r="B168" s="220"/>
      <c r="C168" s="250" t="s">
        <v>217</v>
      </c>
      <c r="D168" s="224"/>
      <c r="E168" s="225">
        <v>14.172000000000001</v>
      </c>
      <c r="F168" s="222"/>
      <c r="G168" s="222"/>
      <c r="H168" s="222"/>
      <c r="I168" s="222"/>
      <c r="J168" s="222"/>
      <c r="K168" s="222"/>
      <c r="L168" s="222"/>
      <c r="M168" s="222"/>
      <c r="N168" s="222"/>
      <c r="O168" s="222"/>
      <c r="P168" s="222"/>
      <c r="Q168" s="222"/>
      <c r="R168" s="222"/>
      <c r="S168" s="222"/>
      <c r="T168" s="222"/>
      <c r="U168" s="222"/>
      <c r="V168" s="222"/>
      <c r="W168" s="222"/>
      <c r="X168" s="222"/>
      <c r="Y168" s="212"/>
      <c r="Z168" s="212"/>
      <c r="AA168" s="212"/>
      <c r="AB168" s="212"/>
      <c r="AC168" s="212"/>
      <c r="AD168" s="212"/>
      <c r="AE168" s="212"/>
      <c r="AF168" s="212"/>
      <c r="AG168" s="212" t="s">
        <v>138</v>
      </c>
      <c r="AH168" s="212">
        <v>0</v>
      </c>
      <c r="AI168" s="212"/>
      <c r="AJ168" s="212"/>
      <c r="AK168" s="212"/>
      <c r="AL168" s="212"/>
      <c r="AM168" s="212"/>
      <c r="AN168" s="212"/>
      <c r="AO168" s="212"/>
      <c r="AP168" s="212"/>
      <c r="AQ168" s="212"/>
      <c r="AR168" s="212"/>
      <c r="AS168" s="212"/>
      <c r="AT168" s="212"/>
      <c r="AU168" s="212"/>
      <c r="AV168" s="212"/>
      <c r="AW168" s="212"/>
      <c r="AX168" s="212"/>
      <c r="AY168" s="212"/>
      <c r="AZ168" s="212"/>
      <c r="BA168" s="212"/>
      <c r="BB168" s="212"/>
      <c r="BC168" s="212"/>
      <c r="BD168" s="212"/>
      <c r="BE168" s="212"/>
      <c r="BF168" s="212"/>
      <c r="BG168" s="212"/>
      <c r="BH168" s="212"/>
    </row>
    <row r="169" spans="1:60" outlineLevel="1" x14ac:dyDescent="0.2">
      <c r="A169" s="219"/>
      <c r="B169" s="220"/>
      <c r="C169" s="251"/>
      <c r="D169" s="242"/>
      <c r="E169" s="242"/>
      <c r="F169" s="242"/>
      <c r="G169" s="242"/>
      <c r="H169" s="222"/>
      <c r="I169" s="222"/>
      <c r="J169" s="222"/>
      <c r="K169" s="222"/>
      <c r="L169" s="222"/>
      <c r="M169" s="222"/>
      <c r="N169" s="222"/>
      <c r="O169" s="222"/>
      <c r="P169" s="222"/>
      <c r="Q169" s="222"/>
      <c r="R169" s="222"/>
      <c r="S169" s="222"/>
      <c r="T169" s="222"/>
      <c r="U169" s="222"/>
      <c r="V169" s="222"/>
      <c r="W169" s="222"/>
      <c r="X169" s="222"/>
      <c r="Y169" s="212"/>
      <c r="Z169" s="212"/>
      <c r="AA169" s="212"/>
      <c r="AB169" s="212"/>
      <c r="AC169" s="212"/>
      <c r="AD169" s="212"/>
      <c r="AE169" s="212"/>
      <c r="AF169" s="212"/>
      <c r="AG169" s="212" t="s">
        <v>139</v>
      </c>
      <c r="AH169" s="212"/>
      <c r="AI169" s="212"/>
      <c r="AJ169" s="212"/>
      <c r="AK169" s="212"/>
      <c r="AL169" s="212"/>
      <c r="AM169" s="212"/>
      <c r="AN169" s="212"/>
      <c r="AO169" s="212"/>
      <c r="AP169" s="212"/>
      <c r="AQ169" s="212"/>
      <c r="AR169" s="212"/>
      <c r="AS169" s="212"/>
      <c r="AT169" s="212"/>
      <c r="AU169" s="212"/>
      <c r="AV169" s="212"/>
      <c r="AW169" s="212"/>
      <c r="AX169" s="212"/>
      <c r="AY169" s="212"/>
      <c r="AZ169" s="212"/>
      <c r="BA169" s="212"/>
      <c r="BB169" s="212"/>
      <c r="BC169" s="212"/>
      <c r="BD169" s="212"/>
      <c r="BE169" s="212"/>
      <c r="BF169" s="212"/>
      <c r="BG169" s="212"/>
      <c r="BH169" s="212"/>
    </row>
    <row r="170" spans="1:60" ht="22.5" outlineLevel="1" x14ac:dyDescent="0.2">
      <c r="A170" s="233">
        <v>36</v>
      </c>
      <c r="B170" s="234" t="s">
        <v>288</v>
      </c>
      <c r="C170" s="248" t="s">
        <v>289</v>
      </c>
      <c r="D170" s="235" t="s">
        <v>130</v>
      </c>
      <c r="E170" s="236">
        <v>100</v>
      </c>
      <c r="F170" s="237"/>
      <c r="G170" s="238">
        <f>ROUND(E170*F170,2)</f>
        <v>0</v>
      </c>
      <c r="H170" s="237"/>
      <c r="I170" s="238">
        <f>ROUND(E170*H170,2)</f>
        <v>0</v>
      </c>
      <c r="J170" s="237"/>
      <c r="K170" s="238">
        <f>ROUND(E170*J170,2)</f>
        <v>0</v>
      </c>
      <c r="L170" s="238">
        <v>21</v>
      </c>
      <c r="M170" s="238">
        <f>G170*(1+L170/100)</f>
        <v>0</v>
      </c>
      <c r="N170" s="238">
        <v>0</v>
      </c>
      <c r="O170" s="238">
        <f>ROUND(E170*N170,2)</f>
        <v>0</v>
      </c>
      <c r="P170" s="238">
        <v>0</v>
      </c>
      <c r="Q170" s="238">
        <f>ROUND(E170*P170,2)</f>
        <v>0</v>
      </c>
      <c r="R170" s="238" t="s">
        <v>290</v>
      </c>
      <c r="S170" s="238" t="s">
        <v>132</v>
      </c>
      <c r="T170" s="239" t="s">
        <v>132</v>
      </c>
      <c r="U170" s="222">
        <v>2.71</v>
      </c>
      <c r="V170" s="222">
        <f>ROUND(E170*U170,2)</f>
        <v>271</v>
      </c>
      <c r="W170" s="222"/>
      <c r="X170" s="222" t="s">
        <v>133</v>
      </c>
      <c r="Y170" s="212"/>
      <c r="Z170" s="212"/>
      <c r="AA170" s="212"/>
      <c r="AB170" s="212"/>
      <c r="AC170" s="212"/>
      <c r="AD170" s="212"/>
      <c r="AE170" s="212"/>
      <c r="AF170" s="212"/>
      <c r="AG170" s="212" t="s">
        <v>134</v>
      </c>
      <c r="AH170" s="212"/>
      <c r="AI170" s="212"/>
      <c r="AJ170" s="212"/>
      <c r="AK170" s="212"/>
      <c r="AL170" s="212"/>
      <c r="AM170" s="212"/>
      <c r="AN170" s="212"/>
      <c r="AO170" s="212"/>
      <c r="AP170" s="212"/>
      <c r="AQ170" s="212"/>
      <c r="AR170" s="212"/>
      <c r="AS170" s="212"/>
      <c r="AT170" s="212"/>
      <c r="AU170" s="212"/>
      <c r="AV170" s="212"/>
      <c r="AW170" s="212"/>
      <c r="AX170" s="212"/>
      <c r="AY170" s="212"/>
      <c r="AZ170" s="212"/>
      <c r="BA170" s="212"/>
      <c r="BB170" s="212"/>
      <c r="BC170" s="212"/>
      <c r="BD170" s="212"/>
      <c r="BE170" s="212"/>
      <c r="BF170" s="212"/>
      <c r="BG170" s="212"/>
      <c r="BH170" s="212"/>
    </row>
    <row r="171" spans="1:60" ht="22.5" outlineLevel="1" x14ac:dyDescent="0.2">
      <c r="A171" s="219"/>
      <c r="B171" s="220"/>
      <c r="C171" s="249" t="s">
        <v>291</v>
      </c>
      <c r="D171" s="240"/>
      <c r="E171" s="240"/>
      <c r="F171" s="240"/>
      <c r="G171" s="240"/>
      <c r="H171" s="222"/>
      <c r="I171" s="222"/>
      <c r="J171" s="222"/>
      <c r="K171" s="222"/>
      <c r="L171" s="222"/>
      <c r="M171" s="222"/>
      <c r="N171" s="222"/>
      <c r="O171" s="222"/>
      <c r="P171" s="222"/>
      <c r="Q171" s="222"/>
      <c r="R171" s="222"/>
      <c r="S171" s="222"/>
      <c r="T171" s="222"/>
      <c r="U171" s="222"/>
      <c r="V171" s="222"/>
      <c r="W171" s="222"/>
      <c r="X171" s="222"/>
      <c r="Y171" s="212"/>
      <c r="Z171" s="212"/>
      <c r="AA171" s="212"/>
      <c r="AB171" s="212"/>
      <c r="AC171" s="212"/>
      <c r="AD171" s="212"/>
      <c r="AE171" s="212"/>
      <c r="AF171" s="212"/>
      <c r="AG171" s="212" t="s">
        <v>136</v>
      </c>
      <c r="AH171" s="212"/>
      <c r="AI171" s="212"/>
      <c r="AJ171" s="212"/>
      <c r="AK171" s="212"/>
      <c r="AL171" s="212"/>
      <c r="AM171" s="212"/>
      <c r="AN171" s="212"/>
      <c r="AO171" s="212"/>
      <c r="AP171" s="212"/>
      <c r="AQ171" s="212"/>
      <c r="AR171" s="212"/>
      <c r="AS171" s="212"/>
      <c r="AT171" s="212"/>
      <c r="AU171" s="212"/>
      <c r="AV171" s="212"/>
      <c r="AW171" s="212"/>
      <c r="AX171" s="212"/>
      <c r="AY171" s="212"/>
      <c r="AZ171" s="212"/>
      <c r="BA171" s="243" t="str">
        <f>C171</f>
        <v>zatření spár jakoukoliv maltou cementovou, s vyškrabáním spár, s vypláchnutím spár vodou a očištěním povrchu zdiva po vyspárování, s odklizením materiálu do 20 m</v>
      </c>
      <c r="BB171" s="212"/>
      <c r="BC171" s="212"/>
      <c r="BD171" s="212"/>
      <c r="BE171" s="212"/>
      <c r="BF171" s="212"/>
      <c r="BG171" s="212"/>
      <c r="BH171" s="212"/>
    </row>
    <row r="172" spans="1:60" outlineLevel="1" x14ac:dyDescent="0.2">
      <c r="A172" s="219"/>
      <c r="B172" s="220"/>
      <c r="C172" s="251"/>
      <c r="D172" s="242"/>
      <c r="E172" s="242"/>
      <c r="F172" s="242"/>
      <c r="G172" s="242"/>
      <c r="H172" s="222"/>
      <c r="I172" s="222"/>
      <c r="J172" s="222"/>
      <c r="K172" s="222"/>
      <c r="L172" s="222"/>
      <c r="M172" s="222"/>
      <c r="N172" s="222"/>
      <c r="O172" s="222"/>
      <c r="P172" s="222"/>
      <c r="Q172" s="222"/>
      <c r="R172" s="222"/>
      <c r="S172" s="222"/>
      <c r="T172" s="222"/>
      <c r="U172" s="222"/>
      <c r="V172" s="222"/>
      <c r="W172" s="222"/>
      <c r="X172" s="222"/>
      <c r="Y172" s="212"/>
      <c r="Z172" s="212"/>
      <c r="AA172" s="212"/>
      <c r="AB172" s="212"/>
      <c r="AC172" s="212"/>
      <c r="AD172" s="212"/>
      <c r="AE172" s="212"/>
      <c r="AF172" s="212"/>
      <c r="AG172" s="212" t="s">
        <v>139</v>
      </c>
      <c r="AH172" s="212"/>
      <c r="AI172" s="212"/>
      <c r="AJ172" s="212"/>
      <c r="AK172" s="212"/>
      <c r="AL172" s="212"/>
      <c r="AM172" s="212"/>
      <c r="AN172" s="212"/>
      <c r="AO172" s="212"/>
      <c r="AP172" s="212"/>
      <c r="AQ172" s="212"/>
      <c r="AR172" s="212"/>
      <c r="AS172" s="212"/>
      <c r="AT172" s="212"/>
      <c r="AU172" s="212"/>
      <c r="AV172" s="212"/>
      <c r="AW172" s="212"/>
      <c r="AX172" s="212"/>
      <c r="AY172" s="212"/>
      <c r="AZ172" s="212"/>
      <c r="BA172" s="212"/>
      <c r="BB172" s="212"/>
      <c r="BC172" s="212"/>
      <c r="BD172" s="212"/>
      <c r="BE172" s="212"/>
      <c r="BF172" s="212"/>
      <c r="BG172" s="212"/>
      <c r="BH172" s="212"/>
    </row>
    <row r="173" spans="1:60" x14ac:dyDescent="0.2">
      <c r="A173" s="227" t="s">
        <v>126</v>
      </c>
      <c r="B173" s="228" t="s">
        <v>67</v>
      </c>
      <c r="C173" s="247" t="s">
        <v>68</v>
      </c>
      <c r="D173" s="229"/>
      <c r="E173" s="230"/>
      <c r="F173" s="231"/>
      <c r="G173" s="231">
        <f>SUMIF(AG174:AG194,"&lt;&gt;NOR",G174:G194)</f>
        <v>0</v>
      </c>
      <c r="H173" s="231"/>
      <c r="I173" s="231">
        <f>SUM(I174:I194)</f>
        <v>0</v>
      </c>
      <c r="J173" s="231"/>
      <c r="K173" s="231">
        <f>SUM(K174:K194)</f>
        <v>0</v>
      </c>
      <c r="L173" s="231"/>
      <c r="M173" s="231">
        <f>SUM(M174:M194)</f>
        <v>0</v>
      </c>
      <c r="N173" s="231"/>
      <c r="O173" s="231">
        <f>SUM(O174:O194)</f>
        <v>0</v>
      </c>
      <c r="P173" s="231"/>
      <c r="Q173" s="231">
        <f>SUM(Q174:Q194)</f>
        <v>0</v>
      </c>
      <c r="R173" s="231"/>
      <c r="S173" s="231"/>
      <c r="T173" s="232"/>
      <c r="U173" s="226"/>
      <c r="V173" s="226">
        <f>SUM(V174:V194)</f>
        <v>9.98</v>
      </c>
      <c r="W173" s="226"/>
      <c r="X173" s="226"/>
      <c r="AG173" t="s">
        <v>127</v>
      </c>
    </row>
    <row r="174" spans="1:60" outlineLevel="1" x14ac:dyDescent="0.2">
      <c r="A174" s="233">
        <v>37</v>
      </c>
      <c r="B174" s="234" t="s">
        <v>292</v>
      </c>
      <c r="C174" s="248" t="s">
        <v>293</v>
      </c>
      <c r="D174" s="235" t="s">
        <v>265</v>
      </c>
      <c r="E174" s="236">
        <v>16</v>
      </c>
      <c r="F174" s="237"/>
      <c r="G174" s="238">
        <f>ROUND(E174*F174,2)</f>
        <v>0</v>
      </c>
      <c r="H174" s="237"/>
      <c r="I174" s="238">
        <f>ROUND(E174*H174,2)</f>
        <v>0</v>
      </c>
      <c r="J174" s="237"/>
      <c r="K174" s="238">
        <f>ROUND(E174*J174,2)</f>
        <v>0</v>
      </c>
      <c r="L174" s="238">
        <v>21</v>
      </c>
      <c r="M174" s="238">
        <f>G174*(1+L174/100)</f>
        <v>0</v>
      </c>
      <c r="N174" s="238">
        <v>0</v>
      </c>
      <c r="O174" s="238">
        <f>ROUND(E174*N174,2)</f>
        <v>0</v>
      </c>
      <c r="P174" s="238">
        <v>0</v>
      </c>
      <c r="Q174" s="238">
        <f>ROUND(E174*P174,2)</f>
        <v>0</v>
      </c>
      <c r="R174" s="238" t="s">
        <v>224</v>
      </c>
      <c r="S174" s="238" t="s">
        <v>132</v>
      </c>
      <c r="T174" s="239" t="s">
        <v>132</v>
      </c>
      <c r="U174" s="222">
        <v>6.6000000000000003E-2</v>
      </c>
      <c r="V174" s="222">
        <f>ROUND(E174*U174,2)</f>
        <v>1.06</v>
      </c>
      <c r="W174" s="222"/>
      <c r="X174" s="222" t="s">
        <v>133</v>
      </c>
      <c r="Y174" s="212"/>
      <c r="Z174" s="212"/>
      <c r="AA174" s="212"/>
      <c r="AB174" s="212"/>
      <c r="AC174" s="212"/>
      <c r="AD174" s="212"/>
      <c r="AE174" s="212"/>
      <c r="AF174" s="212"/>
      <c r="AG174" s="212" t="s">
        <v>134</v>
      </c>
      <c r="AH174" s="212"/>
      <c r="AI174" s="212"/>
      <c r="AJ174" s="212"/>
      <c r="AK174" s="212"/>
      <c r="AL174" s="212"/>
      <c r="AM174" s="212"/>
      <c r="AN174" s="212"/>
      <c r="AO174" s="212"/>
      <c r="AP174" s="212"/>
      <c r="AQ174" s="212"/>
      <c r="AR174" s="212"/>
      <c r="AS174" s="212"/>
      <c r="AT174" s="212"/>
      <c r="AU174" s="212"/>
      <c r="AV174" s="212"/>
      <c r="AW174" s="212"/>
      <c r="AX174" s="212"/>
      <c r="AY174" s="212"/>
      <c r="AZ174" s="212"/>
      <c r="BA174" s="212"/>
      <c r="BB174" s="212"/>
      <c r="BC174" s="212"/>
      <c r="BD174" s="212"/>
      <c r="BE174" s="212"/>
      <c r="BF174" s="212"/>
      <c r="BG174" s="212"/>
      <c r="BH174" s="212"/>
    </row>
    <row r="175" spans="1:60" outlineLevel="1" x14ac:dyDescent="0.2">
      <c r="A175" s="219"/>
      <c r="B175" s="220"/>
      <c r="C175" s="249" t="s">
        <v>294</v>
      </c>
      <c r="D175" s="240"/>
      <c r="E175" s="240"/>
      <c r="F175" s="240"/>
      <c r="G175" s="240"/>
      <c r="H175" s="222"/>
      <c r="I175" s="222"/>
      <c r="J175" s="222"/>
      <c r="K175" s="222"/>
      <c r="L175" s="222"/>
      <c r="M175" s="222"/>
      <c r="N175" s="222"/>
      <c r="O175" s="222"/>
      <c r="P175" s="222"/>
      <c r="Q175" s="222"/>
      <c r="R175" s="222"/>
      <c r="S175" s="222"/>
      <c r="T175" s="222"/>
      <c r="U175" s="222"/>
      <c r="V175" s="222"/>
      <c r="W175" s="222"/>
      <c r="X175" s="222"/>
      <c r="Y175" s="212"/>
      <c r="Z175" s="212"/>
      <c r="AA175" s="212"/>
      <c r="AB175" s="212"/>
      <c r="AC175" s="212"/>
      <c r="AD175" s="212"/>
      <c r="AE175" s="212"/>
      <c r="AF175" s="212"/>
      <c r="AG175" s="212" t="s">
        <v>136</v>
      </c>
      <c r="AH175" s="212"/>
      <c r="AI175" s="212"/>
      <c r="AJ175" s="212"/>
      <c r="AK175" s="212"/>
      <c r="AL175" s="212"/>
      <c r="AM175" s="212"/>
      <c r="AN175" s="212"/>
      <c r="AO175" s="212"/>
      <c r="AP175" s="212"/>
      <c r="AQ175" s="212"/>
      <c r="AR175" s="212"/>
      <c r="AS175" s="212"/>
      <c r="AT175" s="212"/>
      <c r="AU175" s="212"/>
      <c r="AV175" s="212"/>
      <c r="AW175" s="212"/>
      <c r="AX175" s="212"/>
      <c r="AY175" s="212"/>
      <c r="AZ175" s="212"/>
      <c r="BA175" s="212"/>
      <c r="BB175" s="212"/>
      <c r="BC175" s="212"/>
      <c r="BD175" s="212"/>
      <c r="BE175" s="212"/>
      <c r="BF175" s="212"/>
      <c r="BG175" s="212"/>
      <c r="BH175" s="212"/>
    </row>
    <row r="176" spans="1:60" outlineLevel="1" x14ac:dyDescent="0.2">
      <c r="A176" s="219"/>
      <c r="B176" s="220"/>
      <c r="C176" s="250" t="s">
        <v>295</v>
      </c>
      <c r="D176" s="224"/>
      <c r="E176" s="225">
        <v>13</v>
      </c>
      <c r="F176" s="222"/>
      <c r="G176" s="222"/>
      <c r="H176" s="222"/>
      <c r="I176" s="222"/>
      <c r="J176" s="222"/>
      <c r="K176" s="222"/>
      <c r="L176" s="222"/>
      <c r="M176" s="222"/>
      <c r="N176" s="222"/>
      <c r="O176" s="222"/>
      <c r="P176" s="222"/>
      <c r="Q176" s="222"/>
      <c r="R176" s="222"/>
      <c r="S176" s="222"/>
      <c r="T176" s="222"/>
      <c r="U176" s="222"/>
      <c r="V176" s="222"/>
      <c r="W176" s="222"/>
      <c r="X176" s="222"/>
      <c r="Y176" s="212"/>
      <c r="Z176" s="212"/>
      <c r="AA176" s="212"/>
      <c r="AB176" s="212"/>
      <c r="AC176" s="212"/>
      <c r="AD176" s="212"/>
      <c r="AE176" s="212"/>
      <c r="AF176" s="212"/>
      <c r="AG176" s="212" t="s">
        <v>138</v>
      </c>
      <c r="AH176" s="212">
        <v>0</v>
      </c>
      <c r="AI176" s="212"/>
      <c r="AJ176" s="212"/>
      <c r="AK176" s="212"/>
      <c r="AL176" s="212"/>
      <c r="AM176" s="212"/>
      <c r="AN176" s="212"/>
      <c r="AO176" s="212"/>
      <c r="AP176" s="212"/>
      <c r="AQ176" s="212"/>
      <c r="AR176" s="212"/>
      <c r="AS176" s="212"/>
      <c r="AT176" s="212"/>
      <c r="AU176" s="212"/>
      <c r="AV176" s="212"/>
      <c r="AW176" s="212"/>
      <c r="AX176" s="212"/>
      <c r="AY176" s="212"/>
      <c r="AZ176" s="212"/>
      <c r="BA176" s="212"/>
      <c r="BB176" s="212"/>
      <c r="BC176" s="212"/>
      <c r="BD176" s="212"/>
      <c r="BE176" s="212"/>
      <c r="BF176" s="212"/>
      <c r="BG176" s="212"/>
      <c r="BH176" s="212"/>
    </row>
    <row r="177" spans="1:60" outlineLevel="1" x14ac:dyDescent="0.2">
      <c r="A177" s="219"/>
      <c r="B177" s="220"/>
      <c r="C177" s="250" t="s">
        <v>296</v>
      </c>
      <c r="D177" s="224"/>
      <c r="E177" s="225">
        <v>3</v>
      </c>
      <c r="F177" s="222"/>
      <c r="G177" s="222"/>
      <c r="H177" s="222"/>
      <c r="I177" s="222"/>
      <c r="J177" s="222"/>
      <c r="K177" s="222"/>
      <c r="L177" s="222"/>
      <c r="M177" s="222"/>
      <c r="N177" s="222"/>
      <c r="O177" s="222"/>
      <c r="P177" s="222"/>
      <c r="Q177" s="222"/>
      <c r="R177" s="222"/>
      <c r="S177" s="222"/>
      <c r="T177" s="222"/>
      <c r="U177" s="222"/>
      <c r="V177" s="222"/>
      <c r="W177" s="222"/>
      <c r="X177" s="222"/>
      <c r="Y177" s="212"/>
      <c r="Z177" s="212"/>
      <c r="AA177" s="212"/>
      <c r="AB177" s="212"/>
      <c r="AC177" s="212"/>
      <c r="AD177" s="212"/>
      <c r="AE177" s="212"/>
      <c r="AF177" s="212"/>
      <c r="AG177" s="212" t="s">
        <v>138</v>
      </c>
      <c r="AH177" s="212">
        <v>0</v>
      </c>
      <c r="AI177" s="212"/>
      <c r="AJ177" s="212"/>
      <c r="AK177" s="212"/>
      <c r="AL177" s="212"/>
      <c r="AM177" s="212"/>
      <c r="AN177" s="212"/>
      <c r="AO177" s="212"/>
      <c r="AP177" s="212"/>
      <c r="AQ177" s="212"/>
      <c r="AR177" s="212"/>
      <c r="AS177" s="212"/>
      <c r="AT177" s="212"/>
      <c r="AU177" s="212"/>
      <c r="AV177" s="212"/>
      <c r="AW177" s="212"/>
      <c r="AX177" s="212"/>
      <c r="AY177" s="212"/>
      <c r="AZ177" s="212"/>
      <c r="BA177" s="212"/>
      <c r="BB177" s="212"/>
      <c r="BC177" s="212"/>
      <c r="BD177" s="212"/>
      <c r="BE177" s="212"/>
      <c r="BF177" s="212"/>
      <c r="BG177" s="212"/>
      <c r="BH177" s="212"/>
    </row>
    <row r="178" spans="1:60" outlineLevel="1" x14ac:dyDescent="0.2">
      <c r="A178" s="219"/>
      <c r="B178" s="220"/>
      <c r="C178" s="251"/>
      <c r="D178" s="242"/>
      <c r="E178" s="242"/>
      <c r="F178" s="242"/>
      <c r="G178" s="242"/>
      <c r="H178" s="222"/>
      <c r="I178" s="222"/>
      <c r="J178" s="222"/>
      <c r="K178" s="222"/>
      <c r="L178" s="222"/>
      <c r="M178" s="222"/>
      <c r="N178" s="222"/>
      <c r="O178" s="222"/>
      <c r="P178" s="222"/>
      <c r="Q178" s="222"/>
      <c r="R178" s="222"/>
      <c r="S178" s="222"/>
      <c r="T178" s="222"/>
      <c r="U178" s="222"/>
      <c r="V178" s="222"/>
      <c r="W178" s="222"/>
      <c r="X178" s="222"/>
      <c r="Y178" s="212"/>
      <c r="Z178" s="212"/>
      <c r="AA178" s="212"/>
      <c r="AB178" s="212"/>
      <c r="AC178" s="212"/>
      <c r="AD178" s="212"/>
      <c r="AE178" s="212"/>
      <c r="AF178" s="212"/>
      <c r="AG178" s="212" t="s">
        <v>139</v>
      </c>
      <c r="AH178" s="212"/>
      <c r="AI178" s="212"/>
      <c r="AJ178" s="212"/>
      <c r="AK178" s="212"/>
      <c r="AL178" s="212"/>
      <c r="AM178" s="212"/>
      <c r="AN178" s="212"/>
      <c r="AO178" s="212"/>
      <c r="AP178" s="212"/>
      <c r="AQ178" s="212"/>
      <c r="AR178" s="212"/>
      <c r="AS178" s="212"/>
      <c r="AT178" s="212"/>
      <c r="AU178" s="212"/>
      <c r="AV178" s="212"/>
      <c r="AW178" s="212"/>
      <c r="AX178" s="212"/>
      <c r="AY178" s="212"/>
      <c r="AZ178" s="212"/>
      <c r="BA178" s="212"/>
      <c r="BB178" s="212"/>
      <c r="BC178" s="212"/>
      <c r="BD178" s="212"/>
      <c r="BE178" s="212"/>
      <c r="BF178" s="212"/>
      <c r="BG178" s="212"/>
      <c r="BH178" s="212"/>
    </row>
    <row r="179" spans="1:60" ht="33.75" outlineLevel="1" x14ac:dyDescent="0.2">
      <c r="A179" s="233">
        <v>38</v>
      </c>
      <c r="B179" s="234" t="s">
        <v>297</v>
      </c>
      <c r="C179" s="248" t="s">
        <v>298</v>
      </c>
      <c r="D179" s="235" t="s">
        <v>238</v>
      </c>
      <c r="E179" s="236">
        <v>1</v>
      </c>
      <c r="F179" s="237"/>
      <c r="G179" s="238">
        <f>ROUND(E179*F179,2)</f>
        <v>0</v>
      </c>
      <c r="H179" s="237"/>
      <c r="I179" s="238">
        <f>ROUND(E179*H179,2)</f>
        <v>0</v>
      </c>
      <c r="J179" s="237"/>
      <c r="K179" s="238">
        <f>ROUND(E179*J179,2)</f>
        <v>0</v>
      </c>
      <c r="L179" s="238">
        <v>21</v>
      </c>
      <c r="M179" s="238">
        <f>G179*(1+L179/100)</f>
        <v>0</v>
      </c>
      <c r="N179" s="238">
        <v>0</v>
      </c>
      <c r="O179" s="238">
        <f>ROUND(E179*N179,2)</f>
        <v>0</v>
      </c>
      <c r="P179" s="238">
        <v>0</v>
      </c>
      <c r="Q179" s="238">
        <f>ROUND(E179*P179,2)</f>
        <v>0</v>
      </c>
      <c r="R179" s="238" t="s">
        <v>224</v>
      </c>
      <c r="S179" s="238" t="s">
        <v>132</v>
      </c>
      <c r="T179" s="239" t="s">
        <v>132</v>
      </c>
      <c r="U179" s="222">
        <v>5.024</v>
      </c>
      <c r="V179" s="222">
        <f>ROUND(E179*U179,2)</f>
        <v>5.0199999999999996</v>
      </c>
      <c r="W179" s="222"/>
      <c r="X179" s="222" t="s">
        <v>133</v>
      </c>
      <c r="Y179" s="212"/>
      <c r="Z179" s="212"/>
      <c r="AA179" s="212"/>
      <c r="AB179" s="212"/>
      <c r="AC179" s="212"/>
      <c r="AD179" s="212"/>
      <c r="AE179" s="212"/>
      <c r="AF179" s="212"/>
      <c r="AG179" s="212" t="s">
        <v>134</v>
      </c>
      <c r="AH179" s="212"/>
      <c r="AI179" s="212"/>
      <c r="AJ179" s="212"/>
      <c r="AK179" s="212"/>
      <c r="AL179" s="212"/>
      <c r="AM179" s="212"/>
      <c r="AN179" s="212"/>
      <c r="AO179" s="212"/>
      <c r="AP179" s="212"/>
      <c r="AQ179" s="212"/>
      <c r="AR179" s="212"/>
      <c r="AS179" s="212"/>
      <c r="AT179" s="212"/>
      <c r="AU179" s="212"/>
      <c r="AV179" s="212"/>
      <c r="AW179" s="212"/>
      <c r="AX179" s="212"/>
      <c r="AY179" s="212"/>
      <c r="AZ179" s="212"/>
      <c r="BA179" s="212"/>
      <c r="BB179" s="212"/>
      <c r="BC179" s="212"/>
      <c r="BD179" s="212"/>
      <c r="BE179" s="212"/>
      <c r="BF179" s="212"/>
      <c r="BG179" s="212"/>
      <c r="BH179" s="212"/>
    </row>
    <row r="180" spans="1:60" outlineLevel="1" x14ac:dyDescent="0.2">
      <c r="A180" s="219"/>
      <c r="B180" s="220"/>
      <c r="C180" s="249" t="s">
        <v>299</v>
      </c>
      <c r="D180" s="240"/>
      <c r="E180" s="240"/>
      <c r="F180" s="240"/>
      <c r="G180" s="240"/>
      <c r="H180" s="222"/>
      <c r="I180" s="222"/>
      <c r="J180" s="222"/>
      <c r="K180" s="222"/>
      <c r="L180" s="222"/>
      <c r="M180" s="222"/>
      <c r="N180" s="222"/>
      <c r="O180" s="222"/>
      <c r="P180" s="222"/>
      <c r="Q180" s="222"/>
      <c r="R180" s="222"/>
      <c r="S180" s="222"/>
      <c r="T180" s="222"/>
      <c r="U180" s="222"/>
      <c r="V180" s="222"/>
      <c r="W180" s="222"/>
      <c r="X180" s="222"/>
      <c r="Y180" s="212"/>
      <c r="Z180" s="212"/>
      <c r="AA180" s="212"/>
      <c r="AB180" s="212"/>
      <c r="AC180" s="212"/>
      <c r="AD180" s="212"/>
      <c r="AE180" s="212"/>
      <c r="AF180" s="212"/>
      <c r="AG180" s="212" t="s">
        <v>136</v>
      </c>
      <c r="AH180" s="212"/>
      <c r="AI180" s="212"/>
      <c r="AJ180" s="212"/>
      <c r="AK180" s="212"/>
      <c r="AL180" s="212"/>
      <c r="AM180" s="212"/>
      <c r="AN180" s="212"/>
      <c r="AO180" s="212"/>
      <c r="AP180" s="212"/>
      <c r="AQ180" s="212"/>
      <c r="AR180" s="212"/>
      <c r="AS180" s="212"/>
      <c r="AT180" s="212"/>
      <c r="AU180" s="212"/>
      <c r="AV180" s="212"/>
      <c r="AW180" s="212"/>
      <c r="AX180" s="212"/>
      <c r="AY180" s="212"/>
      <c r="AZ180" s="212"/>
      <c r="BA180" s="212"/>
      <c r="BB180" s="212"/>
      <c r="BC180" s="212"/>
      <c r="BD180" s="212"/>
      <c r="BE180" s="212"/>
      <c r="BF180" s="212"/>
      <c r="BG180" s="212"/>
      <c r="BH180" s="212"/>
    </row>
    <row r="181" spans="1:60" outlineLevel="1" x14ac:dyDescent="0.2">
      <c r="A181" s="219"/>
      <c r="B181" s="220"/>
      <c r="C181" s="251"/>
      <c r="D181" s="242"/>
      <c r="E181" s="242"/>
      <c r="F181" s="242"/>
      <c r="G181" s="242"/>
      <c r="H181" s="222"/>
      <c r="I181" s="222"/>
      <c r="J181" s="222"/>
      <c r="K181" s="222"/>
      <c r="L181" s="222"/>
      <c r="M181" s="222"/>
      <c r="N181" s="222"/>
      <c r="O181" s="222"/>
      <c r="P181" s="222"/>
      <c r="Q181" s="222"/>
      <c r="R181" s="222"/>
      <c r="S181" s="222"/>
      <c r="T181" s="222"/>
      <c r="U181" s="222"/>
      <c r="V181" s="222"/>
      <c r="W181" s="222"/>
      <c r="X181" s="222"/>
      <c r="Y181" s="212"/>
      <c r="Z181" s="212"/>
      <c r="AA181" s="212"/>
      <c r="AB181" s="212"/>
      <c r="AC181" s="212"/>
      <c r="AD181" s="212"/>
      <c r="AE181" s="212"/>
      <c r="AF181" s="212"/>
      <c r="AG181" s="212" t="s">
        <v>139</v>
      </c>
      <c r="AH181" s="212"/>
      <c r="AI181" s="212"/>
      <c r="AJ181" s="212"/>
      <c r="AK181" s="212"/>
      <c r="AL181" s="212"/>
      <c r="AM181" s="212"/>
      <c r="AN181" s="212"/>
      <c r="AO181" s="212"/>
      <c r="AP181" s="212"/>
      <c r="AQ181" s="212"/>
      <c r="AR181" s="212"/>
      <c r="AS181" s="212"/>
      <c r="AT181" s="212"/>
      <c r="AU181" s="212"/>
      <c r="AV181" s="212"/>
      <c r="AW181" s="212"/>
      <c r="AX181" s="212"/>
      <c r="AY181" s="212"/>
      <c r="AZ181" s="212"/>
      <c r="BA181" s="212"/>
      <c r="BB181" s="212"/>
      <c r="BC181" s="212"/>
      <c r="BD181" s="212"/>
      <c r="BE181" s="212"/>
      <c r="BF181" s="212"/>
      <c r="BG181" s="212"/>
      <c r="BH181" s="212"/>
    </row>
    <row r="182" spans="1:60" ht="22.5" outlineLevel="1" x14ac:dyDescent="0.2">
      <c r="A182" s="233">
        <v>39</v>
      </c>
      <c r="B182" s="234" t="s">
        <v>300</v>
      </c>
      <c r="C182" s="248" t="s">
        <v>301</v>
      </c>
      <c r="D182" s="235" t="s">
        <v>238</v>
      </c>
      <c r="E182" s="236">
        <v>1</v>
      </c>
      <c r="F182" s="237"/>
      <c r="G182" s="238">
        <f>ROUND(E182*F182,2)</f>
        <v>0</v>
      </c>
      <c r="H182" s="237"/>
      <c r="I182" s="238">
        <f>ROUND(E182*H182,2)</f>
        <v>0</v>
      </c>
      <c r="J182" s="237"/>
      <c r="K182" s="238">
        <f>ROUND(E182*J182,2)</f>
        <v>0</v>
      </c>
      <c r="L182" s="238">
        <v>21</v>
      </c>
      <c r="M182" s="238">
        <f>G182*(1+L182/100)</f>
        <v>0</v>
      </c>
      <c r="N182" s="238">
        <v>0</v>
      </c>
      <c r="O182" s="238">
        <f>ROUND(E182*N182,2)</f>
        <v>0</v>
      </c>
      <c r="P182" s="238">
        <v>0</v>
      </c>
      <c r="Q182" s="238">
        <f>ROUND(E182*P182,2)</f>
        <v>0</v>
      </c>
      <c r="R182" s="238" t="s">
        <v>224</v>
      </c>
      <c r="S182" s="238" t="s">
        <v>302</v>
      </c>
      <c r="T182" s="239" t="s">
        <v>302</v>
      </c>
      <c r="U182" s="222">
        <v>2.0640000000000001</v>
      </c>
      <c r="V182" s="222">
        <f>ROUND(E182*U182,2)</f>
        <v>2.06</v>
      </c>
      <c r="W182" s="222"/>
      <c r="X182" s="222" t="s">
        <v>133</v>
      </c>
      <c r="Y182" s="212"/>
      <c r="Z182" s="212"/>
      <c r="AA182" s="212"/>
      <c r="AB182" s="212"/>
      <c r="AC182" s="212"/>
      <c r="AD182" s="212"/>
      <c r="AE182" s="212"/>
      <c r="AF182" s="212"/>
      <c r="AG182" s="212" t="s">
        <v>134</v>
      </c>
      <c r="AH182" s="212"/>
      <c r="AI182" s="212"/>
      <c r="AJ182" s="212"/>
      <c r="AK182" s="212"/>
      <c r="AL182" s="212"/>
      <c r="AM182" s="212"/>
      <c r="AN182" s="212"/>
      <c r="AO182" s="212"/>
      <c r="AP182" s="212"/>
      <c r="AQ182" s="212"/>
      <c r="AR182" s="212"/>
      <c r="AS182" s="212"/>
      <c r="AT182" s="212"/>
      <c r="AU182" s="212"/>
      <c r="AV182" s="212"/>
      <c r="AW182" s="212"/>
      <c r="AX182" s="212"/>
      <c r="AY182" s="212"/>
      <c r="AZ182" s="212"/>
      <c r="BA182" s="212"/>
      <c r="BB182" s="212"/>
      <c r="BC182" s="212"/>
      <c r="BD182" s="212"/>
      <c r="BE182" s="212"/>
      <c r="BF182" s="212"/>
      <c r="BG182" s="212"/>
      <c r="BH182" s="212"/>
    </row>
    <row r="183" spans="1:60" outlineLevel="1" x14ac:dyDescent="0.2">
      <c r="A183" s="219"/>
      <c r="B183" s="220"/>
      <c r="C183" s="249" t="s">
        <v>303</v>
      </c>
      <c r="D183" s="240"/>
      <c r="E183" s="240"/>
      <c r="F183" s="240"/>
      <c r="G183" s="240"/>
      <c r="H183" s="222"/>
      <c r="I183" s="222"/>
      <c r="J183" s="222"/>
      <c r="K183" s="222"/>
      <c r="L183" s="222"/>
      <c r="M183" s="222"/>
      <c r="N183" s="222"/>
      <c r="O183" s="222"/>
      <c r="P183" s="222"/>
      <c r="Q183" s="222"/>
      <c r="R183" s="222"/>
      <c r="S183" s="222"/>
      <c r="T183" s="222"/>
      <c r="U183" s="222"/>
      <c r="V183" s="222"/>
      <c r="W183" s="222"/>
      <c r="X183" s="222"/>
      <c r="Y183" s="212"/>
      <c r="Z183" s="212"/>
      <c r="AA183" s="212"/>
      <c r="AB183" s="212"/>
      <c r="AC183" s="212"/>
      <c r="AD183" s="212"/>
      <c r="AE183" s="212"/>
      <c r="AF183" s="212"/>
      <c r="AG183" s="212" t="s">
        <v>136</v>
      </c>
      <c r="AH183" s="212"/>
      <c r="AI183" s="212"/>
      <c r="AJ183" s="212"/>
      <c r="AK183" s="212"/>
      <c r="AL183" s="212"/>
      <c r="AM183" s="212"/>
      <c r="AN183" s="212"/>
      <c r="AO183" s="212"/>
      <c r="AP183" s="212"/>
      <c r="AQ183" s="212"/>
      <c r="AR183" s="212"/>
      <c r="AS183" s="212"/>
      <c r="AT183" s="212"/>
      <c r="AU183" s="212"/>
      <c r="AV183" s="212"/>
      <c r="AW183" s="212"/>
      <c r="AX183" s="212"/>
      <c r="AY183" s="212"/>
      <c r="AZ183" s="212"/>
      <c r="BA183" s="212"/>
      <c r="BB183" s="212"/>
      <c r="BC183" s="212"/>
      <c r="BD183" s="212"/>
      <c r="BE183" s="212"/>
      <c r="BF183" s="212"/>
      <c r="BG183" s="212"/>
      <c r="BH183" s="212"/>
    </row>
    <row r="184" spans="1:60" outlineLevel="1" x14ac:dyDescent="0.2">
      <c r="A184" s="219"/>
      <c r="B184" s="220"/>
      <c r="C184" s="251"/>
      <c r="D184" s="242"/>
      <c r="E184" s="242"/>
      <c r="F184" s="242"/>
      <c r="G184" s="242"/>
      <c r="H184" s="222"/>
      <c r="I184" s="222"/>
      <c r="J184" s="222"/>
      <c r="K184" s="222"/>
      <c r="L184" s="222"/>
      <c r="M184" s="222"/>
      <c r="N184" s="222"/>
      <c r="O184" s="222"/>
      <c r="P184" s="222"/>
      <c r="Q184" s="222"/>
      <c r="R184" s="222"/>
      <c r="S184" s="222"/>
      <c r="T184" s="222"/>
      <c r="U184" s="222"/>
      <c r="V184" s="222"/>
      <c r="W184" s="222"/>
      <c r="X184" s="222"/>
      <c r="Y184" s="212"/>
      <c r="Z184" s="212"/>
      <c r="AA184" s="212"/>
      <c r="AB184" s="212"/>
      <c r="AC184" s="212"/>
      <c r="AD184" s="212"/>
      <c r="AE184" s="212"/>
      <c r="AF184" s="212"/>
      <c r="AG184" s="212" t="s">
        <v>139</v>
      </c>
      <c r="AH184" s="212"/>
      <c r="AI184" s="212"/>
      <c r="AJ184" s="212"/>
      <c r="AK184" s="212"/>
      <c r="AL184" s="212"/>
      <c r="AM184" s="212"/>
      <c r="AN184" s="212"/>
      <c r="AO184" s="212"/>
      <c r="AP184" s="212"/>
      <c r="AQ184" s="212"/>
      <c r="AR184" s="212"/>
      <c r="AS184" s="212"/>
      <c r="AT184" s="212"/>
      <c r="AU184" s="212"/>
      <c r="AV184" s="212"/>
      <c r="AW184" s="212"/>
      <c r="AX184" s="212"/>
      <c r="AY184" s="212"/>
      <c r="AZ184" s="212"/>
      <c r="BA184" s="212"/>
      <c r="BB184" s="212"/>
      <c r="BC184" s="212"/>
      <c r="BD184" s="212"/>
      <c r="BE184" s="212"/>
      <c r="BF184" s="212"/>
      <c r="BG184" s="212"/>
      <c r="BH184" s="212"/>
    </row>
    <row r="185" spans="1:60" outlineLevel="1" x14ac:dyDescent="0.2">
      <c r="A185" s="233">
        <v>40</v>
      </c>
      <c r="B185" s="234" t="s">
        <v>304</v>
      </c>
      <c r="C185" s="248" t="s">
        <v>305</v>
      </c>
      <c r="D185" s="235" t="s">
        <v>146</v>
      </c>
      <c r="E185" s="236">
        <v>1.413</v>
      </c>
      <c r="F185" s="237"/>
      <c r="G185" s="238">
        <f>ROUND(E185*F185,2)</f>
        <v>0</v>
      </c>
      <c r="H185" s="237"/>
      <c r="I185" s="238">
        <f>ROUND(E185*H185,2)</f>
        <v>0</v>
      </c>
      <c r="J185" s="237"/>
      <c r="K185" s="238">
        <f>ROUND(E185*J185,2)</f>
        <v>0</v>
      </c>
      <c r="L185" s="238">
        <v>21</v>
      </c>
      <c r="M185" s="238">
        <f>G185*(1+L185/100)</f>
        <v>0</v>
      </c>
      <c r="N185" s="238">
        <v>0</v>
      </c>
      <c r="O185" s="238">
        <f>ROUND(E185*N185,2)</f>
        <v>0</v>
      </c>
      <c r="P185" s="238">
        <v>0</v>
      </c>
      <c r="Q185" s="238">
        <f>ROUND(E185*P185,2)</f>
        <v>0</v>
      </c>
      <c r="R185" s="238" t="s">
        <v>224</v>
      </c>
      <c r="S185" s="238" t="s">
        <v>132</v>
      </c>
      <c r="T185" s="239" t="s">
        <v>132</v>
      </c>
      <c r="U185" s="222">
        <v>1.3029999999999999</v>
      </c>
      <c r="V185" s="222">
        <f>ROUND(E185*U185,2)</f>
        <v>1.84</v>
      </c>
      <c r="W185" s="222"/>
      <c r="X185" s="222" t="s">
        <v>133</v>
      </c>
      <c r="Y185" s="212"/>
      <c r="Z185" s="212"/>
      <c r="AA185" s="212"/>
      <c r="AB185" s="212"/>
      <c r="AC185" s="212"/>
      <c r="AD185" s="212"/>
      <c r="AE185" s="212"/>
      <c r="AF185" s="212"/>
      <c r="AG185" s="212" t="s">
        <v>134</v>
      </c>
      <c r="AH185" s="212"/>
      <c r="AI185" s="212"/>
      <c r="AJ185" s="212"/>
      <c r="AK185" s="212"/>
      <c r="AL185" s="212"/>
      <c r="AM185" s="212"/>
      <c r="AN185" s="212"/>
      <c r="AO185" s="212"/>
      <c r="AP185" s="212"/>
      <c r="AQ185" s="212"/>
      <c r="AR185" s="212"/>
      <c r="AS185" s="212"/>
      <c r="AT185" s="212"/>
      <c r="AU185" s="212"/>
      <c r="AV185" s="212"/>
      <c r="AW185" s="212"/>
      <c r="AX185" s="212"/>
      <c r="AY185" s="212"/>
      <c r="AZ185" s="212"/>
      <c r="BA185" s="212"/>
      <c r="BB185" s="212"/>
      <c r="BC185" s="212"/>
      <c r="BD185" s="212"/>
      <c r="BE185" s="212"/>
      <c r="BF185" s="212"/>
      <c r="BG185" s="212"/>
      <c r="BH185" s="212"/>
    </row>
    <row r="186" spans="1:60" outlineLevel="1" x14ac:dyDescent="0.2">
      <c r="A186" s="219"/>
      <c r="B186" s="220"/>
      <c r="C186" s="249" t="s">
        <v>306</v>
      </c>
      <c r="D186" s="240"/>
      <c r="E186" s="240"/>
      <c r="F186" s="240"/>
      <c r="G186" s="240"/>
      <c r="H186" s="222"/>
      <c r="I186" s="222"/>
      <c r="J186" s="222"/>
      <c r="K186" s="222"/>
      <c r="L186" s="222"/>
      <c r="M186" s="222"/>
      <c r="N186" s="222"/>
      <c r="O186" s="222"/>
      <c r="P186" s="222"/>
      <c r="Q186" s="222"/>
      <c r="R186" s="222"/>
      <c r="S186" s="222"/>
      <c r="T186" s="222"/>
      <c r="U186" s="222"/>
      <c r="V186" s="222"/>
      <c r="W186" s="222"/>
      <c r="X186" s="222"/>
      <c r="Y186" s="212"/>
      <c r="Z186" s="212"/>
      <c r="AA186" s="212"/>
      <c r="AB186" s="212"/>
      <c r="AC186" s="212"/>
      <c r="AD186" s="212"/>
      <c r="AE186" s="212"/>
      <c r="AF186" s="212"/>
      <c r="AG186" s="212" t="s">
        <v>136</v>
      </c>
      <c r="AH186" s="212"/>
      <c r="AI186" s="212"/>
      <c r="AJ186" s="212"/>
      <c r="AK186" s="212"/>
      <c r="AL186" s="212"/>
      <c r="AM186" s="212"/>
      <c r="AN186" s="212"/>
      <c r="AO186" s="212"/>
      <c r="AP186" s="212"/>
      <c r="AQ186" s="212"/>
      <c r="AR186" s="212"/>
      <c r="AS186" s="212"/>
      <c r="AT186" s="212"/>
      <c r="AU186" s="212"/>
      <c r="AV186" s="212"/>
      <c r="AW186" s="212"/>
      <c r="AX186" s="212"/>
      <c r="AY186" s="212"/>
      <c r="AZ186" s="212"/>
      <c r="BA186" s="212"/>
      <c r="BB186" s="212"/>
      <c r="BC186" s="212"/>
      <c r="BD186" s="212"/>
      <c r="BE186" s="212"/>
      <c r="BF186" s="212"/>
      <c r="BG186" s="212"/>
      <c r="BH186" s="212"/>
    </row>
    <row r="187" spans="1:60" outlineLevel="1" x14ac:dyDescent="0.2">
      <c r="A187" s="219"/>
      <c r="B187" s="220"/>
      <c r="C187" s="250" t="s">
        <v>307</v>
      </c>
      <c r="D187" s="224"/>
      <c r="E187" s="225">
        <v>1.413</v>
      </c>
      <c r="F187" s="222"/>
      <c r="G187" s="222"/>
      <c r="H187" s="222"/>
      <c r="I187" s="222"/>
      <c r="J187" s="222"/>
      <c r="K187" s="222"/>
      <c r="L187" s="222"/>
      <c r="M187" s="222"/>
      <c r="N187" s="222"/>
      <c r="O187" s="222"/>
      <c r="P187" s="222"/>
      <c r="Q187" s="222"/>
      <c r="R187" s="222"/>
      <c r="S187" s="222"/>
      <c r="T187" s="222"/>
      <c r="U187" s="222"/>
      <c r="V187" s="222"/>
      <c r="W187" s="222"/>
      <c r="X187" s="222"/>
      <c r="Y187" s="212"/>
      <c r="Z187" s="212"/>
      <c r="AA187" s="212"/>
      <c r="AB187" s="212"/>
      <c r="AC187" s="212"/>
      <c r="AD187" s="212"/>
      <c r="AE187" s="212"/>
      <c r="AF187" s="212"/>
      <c r="AG187" s="212" t="s">
        <v>138</v>
      </c>
      <c r="AH187" s="212">
        <v>0</v>
      </c>
      <c r="AI187" s="212"/>
      <c r="AJ187" s="212"/>
      <c r="AK187" s="212"/>
      <c r="AL187" s="212"/>
      <c r="AM187" s="212"/>
      <c r="AN187" s="212"/>
      <c r="AO187" s="212"/>
      <c r="AP187" s="212"/>
      <c r="AQ187" s="212"/>
      <c r="AR187" s="212"/>
      <c r="AS187" s="212"/>
      <c r="AT187" s="212"/>
      <c r="AU187" s="212"/>
      <c r="AV187" s="212"/>
      <c r="AW187" s="212"/>
      <c r="AX187" s="212"/>
      <c r="AY187" s="212"/>
      <c r="AZ187" s="212"/>
      <c r="BA187" s="212"/>
      <c r="BB187" s="212"/>
      <c r="BC187" s="212"/>
      <c r="BD187" s="212"/>
      <c r="BE187" s="212"/>
      <c r="BF187" s="212"/>
      <c r="BG187" s="212"/>
      <c r="BH187" s="212"/>
    </row>
    <row r="188" spans="1:60" outlineLevel="1" x14ac:dyDescent="0.2">
      <c r="A188" s="219"/>
      <c r="B188" s="220"/>
      <c r="C188" s="251"/>
      <c r="D188" s="242"/>
      <c r="E188" s="242"/>
      <c r="F188" s="242"/>
      <c r="G188" s="242"/>
      <c r="H188" s="222"/>
      <c r="I188" s="222"/>
      <c r="J188" s="222"/>
      <c r="K188" s="222"/>
      <c r="L188" s="222"/>
      <c r="M188" s="222"/>
      <c r="N188" s="222"/>
      <c r="O188" s="222"/>
      <c r="P188" s="222"/>
      <c r="Q188" s="222"/>
      <c r="R188" s="222"/>
      <c r="S188" s="222"/>
      <c r="T188" s="222"/>
      <c r="U188" s="222"/>
      <c r="V188" s="222"/>
      <c r="W188" s="222"/>
      <c r="X188" s="222"/>
      <c r="Y188" s="212"/>
      <c r="Z188" s="212"/>
      <c r="AA188" s="212"/>
      <c r="AB188" s="212"/>
      <c r="AC188" s="212"/>
      <c r="AD188" s="212"/>
      <c r="AE188" s="212"/>
      <c r="AF188" s="212"/>
      <c r="AG188" s="212" t="s">
        <v>139</v>
      </c>
      <c r="AH188" s="212"/>
      <c r="AI188" s="212"/>
      <c r="AJ188" s="212"/>
      <c r="AK188" s="212"/>
      <c r="AL188" s="212"/>
      <c r="AM188" s="212"/>
      <c r="AN188" s="212"/>
      <c r="AO188" s="212"/>
      <c r="AP188" s="212"/>
      <c r="AQ188" s="212"/>
      <c r="AR188" s="212"/>
      <c r="AS188" s="212"/>
      <c r="AT188" s="212"/>
      <c r="AU188" s="212"/>
      <c r="AV188" s="212"/>
      <c r="AW188" s="212"/>
      <c r="AX188" s="212"/>
      <c r="AY188" s="212"/>
      <c r="AZ188" s="212"/>
      <c r="BA188" s="212"/>
      <c r="BB188" s="212"/>
      <c r="BC188" s="212"/>
      <c r="BD188" s="212"/>
      <c r="BE188" s="212"/>
      <c r="BF188" s="212"/>
      <c r="BG188" s="212"/>
      <c r="BH188" s="212"/>
    </row>
    <row r="189" spans="1:60" ht="22.5" outlineLevel="1" x14ac:dyDescent="0.2">
      <c r="A189" s="233">
        <v>41</v>
      </c>
      <c r="B189" s="234" t="s">
        <v>308</v>
      </c>
      <c r="C189" s="248" t="s">
        <v>309</v>
      </c>
      <c r="D189" s="235" t="s">
        <v>238</v>
      </c>
      <c r="E189" s="236">
        <v>17.600000000000001</v>
      </c>
      <c r="F189" s="237"/>
      <c r="G189" s="238">
        <f>ROUND(E189*F189,2)</f>
        <v>0</v>
      </c>
      <c r="H189" s="237"/>
      <c r="I189" s="238">
        <f>ROUND(E189*H189,2)</f>
        <v>0</v>
      </c>
      <c r="J189" s="237"/>
      <c r="K189" s="238">
        <f>ROUND(E189*J189,2)</f>
        <v>0</v>
      </c>
      <c r="L189" s="238">
        <v>21</v>
      </c>
      <c r="M189" s="238">
        <f>G189*(1+L189/100)</f>
        <v>0</v>
      </c>
      <c r="N189" s="238">
        <v>0</v>
      </c>
      <c r="O189" s="238">
        <f>ROUND(E189*N189,2)</f>
        <v>0</v>
      </c>
      <c r="P189" s="238">
        <v>0</v>
      </c>
      <c r="Q189" s="238">
        <f>ROUND(E189*P189,2)</f>
        <v>0</v>
      </c>
      <c r="R189" s="238" t="s">
        <v>189</v>
      </c>
      <c r="S189" s="238" t="s">
        <v>132</v>
      </c>
      <c r="T189" s="239" t="s">
        <v>132</v>
      </c>
      <c r="U189" s="222">
        <v>0</v>
      </c>
      <c r="V189" s="222">
        <f>ROUND(E189*U189,2)</f>
        <v>0</v>
      </c>
      <c r="W189" s="222"/>
      <c r="X189" s="222" t="s">
        <v>190</v>
      </c>
      <c r="Y189" s="212"/>
      <c r="Z189" s="212"/>
      <c r="AA189" s="212"/>
      <c r="AB189" s="212"/>
      <c r="AC189" s="212"/>
      <c r="AD189" s="212"/>
      <c r="AE189" s="212"/>
      <c r="AF189" s="212"/>
      <c r="AG189" s="212" t="s">
        <v>191</v>
      </c>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row>
    <row r="190" spans="1:60" outlineLevel="1" x14ac:dyDescent="0.2">
      <c r="A190" s="219"/>
      <c r="B190" s="220"/>
      <c r="C190" s="250" t="s">
        <v>310</v>
      </c>
      <c r="D190" s="224"/>
      <c r="E190" s="225">
        <v>14.3</v>
      </c>
      <c r="F190" s="222"/>
      <c r="G190" s="222"/>
      <c r="H190" s="222"/>
      <c r="I190" s="222"/>
      <c r="J190" s="222"/>
      <c r="K190" s="222"/>
      <c r="L190" s="222"/>
      <c r="M190" s="222"/>
      <c r="N190" s="222"/>
      <c r="O190" s="222"/>
      <c r="P190" s="222"/>
      <c r="Q190" s="222"/>
      <c r="R190" s="222"/>
      <c r="S190" s="222"/>
      <c r="T190" s="222"/>
      <c r="U190" s="222"/>
      <c r="V190" s="222"/>
      <c r="W190" s="222"/>
      <c r="X190" s="222"/>
      <c r="Y190" s="212"/>
      <c r="Z190" s="212"/>
      <c r="AA190" s="212"/>
      <c r="AB190" s="212"/>
      <c r="AC190" s="212"/>
      <c r="AD190" s="212"/>
      <c r="AE190" s="212"/>
      <c r="AF190" s="212"/>
      <c r="AG190" s="212" t="s">
        <v>138</v>
      </c>
      <c r="AH190" s="212">
        <v>0</v>
      </c>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row>
    <row r="191" spans="1:60" outlineLevel="1" x14ac:dyDescent="0.2">
      <c r="A191" s="219"/>
      <c r="B191" s="220"/>
      <c r="C191" s="250" t="s">
        <v>311</v>
      </c>
      <c r="D191" s="224"/>
      <c r="E191" s="225">
        <v>3.3</v>
      </c>
      <c r="F191" s="222"/>
      <c r="G191" s="222"/>
      <c r="H191" s="222"/>
      <c r="I191" s="222"/>
      <c r="J191" s="222"/>
      <c r="K191" s="222"/>
      <c r="L191" s="222"/>
      <c r="M191" s="222"/>
      <c r="N191" s="222"/>
      <c r="O191" s="222"/>
      <c r="P191" s="222"/>
      <c r="Q191" s="222"/>
      <c r="R191" s="222"/>
      <c r="S191" s="222"/>
      <c r="T191" s="222"/>
      <c r="U191" s="222"/>
      <c r="V191" s="222"/>
      <c r="W191" s="222"/>
      <c r="X191" s="222"/>
      <c r="Y191" s="212"/>
      <c r="Z191" s="212"/>
      <c r="AA191" s="212"/>
      <c r="AB191" s="212"/>
      <c r="AC191" s="212"/>
      <c r="AD191" s="212"/>
      <c r="AE191" s="212"/>
      <c r="AF191" s="212"/>
      <c r="AG191" s="212" t="s">
        <v>138</v>
      </c>
      <c r="AH191" s="212">
        <v>0</v>
      </c>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row>
    <row r="192" spans="1:60" outlineLevel="1" x14ac:dyDescent="0.2">
      <c r="A192" s="219"/>
      <c r="B192" s="220"/>
      <c r="C192" s="251"/>
      <c r="D192" s="242"/>
      <c r="E192" s="242"/>
      <c r="F192" s="242"/>
      <c r="G192" s="242"/>
      <c r="H192" s="222"/>
      <c r="I192" s="222"/>
      <c r="J192" s="222"/>
      <c r="K192" s="222"/>
      <c r="L192" s="222"/>
      <c r="M192" s="222"/>
      <c r="N192" s="222"/>
      <c r="O192" s="222"/>
      <c r="P192" s="222"/>
      <c r="Q192" s="222"/>
      <c r="R192" s="222"/>
      <c r="S192" s="222"/>
      <c r="T192" s="222"/>
      <c r="U192" s="222"/>
      <c r="V192" s="222"/>
      <c r="W192" s="222"/>
      <c r="X192" s="222"/>
      <c r="Y192" s="212"/>
      <c r="Z192" s="212"/>
      <c r="AA192" s="212"/>
      <c r="AB192" s="212"/>
      <c r="AC192" s="212"/>
      <c r="AD192" s="212"/>
      <c r="AE192" s="212"/>
      <c r="AF192" s="212"/>
      <c r="AG192" s="212" t="s">
        <v>139</v>
      </c>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row>
    <row r="193" spans="1:60" outlineLevel="1" x14ac:dyDescent="0.2">
      <c r="A193" s="233">
        <v>42</v>
      </c>
      <c r="B193" s="234" t="s">
        <v>312</v>
      </c>
      <c r="C193" s="248" t="s">
        <v>313</v>
      </c>
      <c r="D193" s="235" t="s">
        <v>314</v>
      </c>
      <c r="E193" s="236">
        <v>1</v>
      </c>
      <c r="F193" s="237"/>
      <c r="G193" s="238">
        <f>ROUND(E193*F193,2)</f>
        <v>0</v>
      </c>
      <c r="H193" s="237"/>
      <c r="I193" s="238">
        <f>ROUND(E193*H193,2)</f>
        <v>0</v>
      </c>
      <c r="J193" s="237"/>
      <c r="K193" s="238">
        <f>ROUND(E193*J193,2)</f>
        <v>0</v>
      </c>
      <c r="L193" s="238">
        <v>21</v>
      </c>
      <c r="M193" s="238">
        <f>G193*(1+L193/100)</f>
        <v>0</v>
      </c>
      <c r="N193" s="238">
        <v>0</v>
      </c>
      <c r="O193" s="238">
        <f>ROUND(E193*N193,2)</f>
        <v>0</v>
      </c>
      <c r="P193" s="238">
        <v>0</v>
      </c>
      <c r="Q193" s="238">
        <f>ROUND(E193*P193,2)</f>
        <v>0</v>
      </c>
      <c r="R193" s="238"/>
      <c r="S193" s="238" t="s">
        <v>315</v>
      </c>
      <c r="T193" s="239" t="s">
        <v>316</v>
      </c>
      <c r="U193" s="222">
        <v>0</v>
      </c>
      <c r="V193" s="222">
        <f>ROUND(E193*U193,2)</f>
        <v>0</v>
      </c>
      <c r="W193" s="222"/>
      <c r="X193" s="222" t="s">
        <v>190</v>
      </c>
      <c r="Y193" s="212"/>
      <c r="Z193" s="212"/>
      <c r="AA193" s="212"/>
      <c r="AB193" s="212"/>
      <c r="AC193" s="212"/>
      <c r="AD193" s="212"/>
      <c r="AE193" s="212"/>
      <c r="AF193" s="212"/>
      <c r="AG193" s="212" t="s">
        <v>191</v>
      </c>
      <c r="AH193" s="212"/>
      <c r="AI193" s="212"/>
      <c r="AJ193" s="212"/>
      <c r="AK193" s="212"/>
      <c r="AL193" s="212"/>
      <c r="AM193" s="212"/>
      <c r="AN193" s="212"/>
      <c r="AO193" s="212"/>
      <c r="AP193" s="212"/>
      <c r="AQ193" s="212"/>
      <c r="AR193" s="212"/>
      <c r="AS193" s="212"/>
      <c r="AT193" s="212"/>
      <c r="AU193" s="212"/>
      <c r="AV193" s="212"/>
      <c r="AW193" s="212"/>
      <c r="AX193" s="212"/>
      <c r="AY193" s="212"/>
      <c r="AZ193" s="212"/>
      <c r="BA193" s="212"/>
      <c r="BB193" s="212"/>
      <c r="BC193" s="212"/>
      <c r="BD193" s="212"/>
      <c r="BE193" s="212"/>
      <c r="BF193" s="212"/>
      <c r="BG193" s="212"/>
      <c r="BH193" s="212"/>
    </row>
    <row r="194" spans="1:60" outlineLevel="1" x14ac:dyDescent="0.2">
      <c r="A194" s="219"/>
      <c r="B194" s="220"/>
      <c r="C194" s="253"/>
      <c r="D194" s="245"/>
      <c r="E194" s="245"/>
      <c r="F194" s="245"/>
      <c r="G194" s="245"/>
      <c r="H194" s="222"/>
      <c r="I194" s="222"/>
      <c r="J194" s="222"/>
      <c r="K194" s="222"/>
      <c r="L194" s="222"/>
      <c r="M194" s="222"/>
      <c r="N194" s="222"/>
      <c r="O194" s="222"/>
      <c r="P194" s="222"/>
      <c r="Q194" s="222"/>
      <c r="R194" s="222"/>
      <c r="S194" s="222"/>
      <c r="T194" s="222"/>
      <c r="U194" s="222"/>
      <c r="V194" s="222"/>
      <c r="W194" s="222"/>
      <c r="X194" s="222"/>
      <c r="Y194" s="212"/>
      <c r="Z194" s="212"/>
      <c r="AA194" s="212"/>
      <c r="AB194" s="212"/>
      <c r="AC194" s="212"/>
      <c r="AD194" s="212"/>
      <c r="AE194" s="212"/>
      <c r="AF194" s="212"/>
      <c r="AG194" s="212" t="s">
        <v>139</v>
      </c>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row>
    <row r="195" spans="1:60" x14ac:dyDescent="0.2">
      <c r="A195" s="227" t="s">
        <v>126</v>
      </c>
      <c r="B195" s="228" t="s">
        <v>69</v>
      </c>
      <c r="C195" s="247" t="s">
        <v>70</v>
      </c>
      <c r="D195" s="229"/>
      <c r="E195" s="230"/>
      <c r="F195" s="231"/>
      <c r="G195" s="231">
        <f>SUMIF(AG196:AG212,"&lt;&gt;NOR",G196:G212)</f>
        <v>0</v>
      </c>
      <c r="H195" s="231"/>
      <c r="I195" s="231">
        <f>SUM(I196:I212)</f>
        <v>0</v>
      </c>
      <c r="J195" s="231"/>
      <c r="K195" s="231">
        <f>SUM(K196:K212)</f>
        <v>0</v>
      </c>
      <c r="L195" s="231"/>
      <c r="M195" s="231">
        <f>SUM(M196:M212)</f>
        <v>0</v>
      </c>
      <c r="N195" s="231"/>
      <c r="O195" s="231">
        <f>SUM(O196:O212)</f>
        <v>0</v>
      </c>
      <c r="P195" s="231"/>
      <c r="Q195" s="231">
        <f>SUM(Q196:Q212)</f>
        <v>0</v>
      </c>
      <c r="R195" s="231"/>
      <c r="S195" s="231"/>
      <c r="T195" s="232"/>
      <c r="U195" s="226"/>
      <c r="V195" s="226">
        <f>SUM(V196:V212)</f>
        <v>102.07</v>
      </c>
      <c r="W195" s="226"/>
      <c r="X195" s="226"/>
      <c r="AG195" t="s">
        <v>127</v>
      </c>
    </row>
    <row r="196" spans="1:60" ht="22.5" outlineLevel="1" x14ac:dyDescent="0.2">
      <c r="A196" s="233">
        <v>43</v>
      </c>
      <c r="B196" s="234" t="s">
        <v>317</v>
      </c>
      <c r="C196" s="248" t="s">
        <v>318</v>
      </c>
      <c r="D196" s="235" t="s">
        <v>130</v>
      </c>
      <c r="E196" s="236">
        <v>142.83000000000001</v>
      </c>
      <c r="F196" s="237"/>
      <c r="G196" s="238">
        <f>ROUND(E196*F196,2)</f>
        <v>0</v>
      </c>
      <c r="H196" s="237"/>
      <c r="I196" s="238">
        <f>ROUND(E196*H196,2)</f>
        <v>0</v>
      </c>
      <c r="J196" s="237"/>
      <c r="K196" s="238">
        <f>ROUND(E196*J196,2)</f>
        <v>0</v>
      </c>
      <c r="L196" s="238">
        <v>21</v>
      </c>
      <c r="M196" s="238">
        <f>G196*(1+L196/100)</f>
        <v>0</v>
      </c>
      <c r="N196" s="238">
        <v>0</v>
      </c>
      <c r="O196" s="238">
        <f>ROUND(E196*N196,2)</f>
        <v>0</v>
      </c>
      <c r="P196" s="238">
        <v>0</v>
      </c>
      <c r="Q196" s="238">
        <f>ROUND(E196*P196,2)</f>
        <v>0</v>
      </c>
      <c r="R196" s="238" t="s">
        <v>319</v>
      </c>
      <c r="S196" s="238" t="s">
        <v>132</v>
      </c>
      <c r="T196" s="239" t="s">
        <v>132</v>
      </c>
      <c r="U196" s="222">
        <v>0.13</v>
      </c>
      <c r="V196" s="222">
        <f>ROUND(E196*U196,2)</f>
        <v>18.57</v>
      </c>
      <c r="W196" s="222"/>
      <c r="X196" s="222" t="s">
        <v>133</v>
      </c>
      <c r="Y196" s="212"/>
      <c r="Z196" s="212"/>
      <c r="AA196" s="212"/>
      <c r="AB196" s="212"/>
      <c r="AC196" s="212"/>
      <c r="AD196" s="212"/>
      <c r="AE196" s="212"/>
      <c r="AF196" s="212"/>
      <c r="AG196" s="212" t="s">
        <v>134</v>
      </c>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row>
    <row r="197" spans="1:60" outlineLevel="1" x14ac:dyDescent="0.2">
      <c r="A197" s="219"/>
      <c r="B197" s="220"/>
      <c r="C197" s="249" t="s">
        <v>320</v>
      </c>
      <c r="D197" s="240"/>
      <c r="E197" s="240"/>
      <c r="F197" s="240"/>
      <c r="G197" s="240"/>
      <c r="H197" s="222"/>
      <c r="I197" s="222"/>
      <c r="J197" s="222"/>
      <c r="K197" s="222"/>
      <c r="L197" s="222"/>
      <c r="M197" s="222"/>
      <c r="N197" s="222"/>
      <c r="O197" s="222"/>
      <c r="P197" s="222"/>
      <c r="Q197" s="222"/>
      <c r="R197" s="222"/>
      <c r="S197" s="222"/>
      <c r="T197" s="222"/>
      <c r="U197" s="222"/>
      <c r="V197" s="222"/>
      <c r="W197" s="222"/>
      <c r="X197" s="222"/>
      <c r="Y197" s="212"/>
      <c r="Z197" s="212"/>
      <c r="AA197" s="212"/>
      <c r="AB197" s="212"/>
      <c r="AC197" s="212"/>
      <c r="AD197" s="212"/>
      <c r="AE197" s="212"/>
      <c r="AF197" s="212"/>
      <c r="AG197" s="212" t="s">
        <v>136</v>
      </c>
      <c r="AH197" s="212"/>
      <c r="AI197" s="212"/>
      <c r="AJ197" s="212"/>
      <c r="AK197" s="212"/>
      <c r="AL197" s="212"/>
      <c r="AM197" s="212"/>
      <c r="AN197" s="212"/>
      <c r="AO197" s="212"/>
      <c r="AP197" s="212"/>
      <c r="AQ197" s="212"/>
      <c r="AR197" s="212"/>
      <c r="AS197" s="212"/>
      <c r="AT197" s="212"/>
      <c r="AU197" s="212"/>
      <c r="AV197" s="212"/>
      <c r="AW197" s="212"/>
      <c r="AX197" s="212"/>
      <c r="AY197" s="212"/>
      <c r="AZ197" s="212"/>
      <c r="BA197" s="212"/>
      <c r="BB197" s="212"/>
      <c r="BC197" s="212"/>
      <c r="BD197" s="212"/>
      <c r="BE197" s="212"/>
      <c r="BF197" s="212"/>
      <c r="BG197" s="212"/>
      <c r="BH197" s="212"/>
    </row>
    <row r="198" spans="1:60" outlineLevel="1" x14ac:dyDescent="0.2">
      <c r="A198" s="219"/>
      <c r="B198" s="220"/>
      <c r="C198" s="250" t="s">
        <v>321</v>
      </c>
      <c r="D198" s="224"/>
      <c r="E198" s="225">
        <v>142.83000000000001</v>
      </c>
      <c r="F198" s="222"/>
      <c r="G198" s="222"/>
      <c r="H198" s="222"/>
      <c r="I198" s="222"/>
      <c r="J198" s="222"/>
      <c r="K198" s="222"/>
      <c r="L198" s="222"/>
      <c r="M198" s="222"/>
      <c r="N198" s="222"/>
      <c r="O198" s="222"/>
      <c r="P198" s="222"/>
      <c r="Q198" s="222"/>
      <c r="R198" s="222"/>
      <c r="S198" s="222"/>
      <c r="T198" s="222"/>
      <c r="U198" s="222"/>
      <c r="V198" s="222"/>
      <c r="W198" s="222"/>
      <c r="X198" s="222"/>
      <c r="Y198" s="212"/>
      <c r="Z198" s="212"/>
      <c r="AA198" s="212"/>
      <c r="AB198" s="212"/>
      <c r="AC198" s="212"/>
      <c r="AD198" s="212"/>
      <c r="AE198" s="212"/>
      <c r="AF198" s="212"/>
      <c r="AG198" s="212" t="s">
        <v>138</v>
      </c>
      <c r="AH198" s="212">
        <v>0</v>
      </c>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row>
    <row r="199" spans="1:60" outlineLevel="1" x14ac:dyDescent="0.2">
      <c r="A199" s="219"/>
      <c r="B199" s="220"/>
      <c r="C199" s="251"/>
      <c r="D199" s="242"/>
      <c r="E199" s="242"/>
      <c r="F199" s="242"/>
      <c r="G199" s="242"/>
      <c r="H199" s="222"/>
      <c r="I199" s="222"/>
      <c r="J199" s="222"/>
      <c r="K199" s="222"/>
      <c r="L199" s="222"/>
      <c r="M199" s="222"/>
      <c r="N199" s="222"/>
      <c r="O199" s="222"/>
      <c r="P199" s="222"/>
      <c r="Q199" s="222"/>
      <c r="R199" s="222"/>
      <c r="S199" s="222"/>
      <c r="T199" s="222"/>
      <c r="U199" s="222"/>
      <c r="V199" s="222"/>
      <c r="W199" s="222"/>
      <c r="X199" s="222"/>
      <c r="Y199" s="212"/>
      <c r="Z199" s="212"/>
      <c r="AA199" s="212"/>
      <c r="AB199" s="212"/>
      <c r="AC199" s="212"/>
      <c r="AD199" s="212"/>
      <c r="AE199" s="212"/>
      <c r="AF199" s="212"/>
      <c r="AG199" s="212" t="s">
        <v>139</v>
      </c>
      <c r="AH199" s="212"/>
      <c r="AI199" s="212"/>
      <c r="AJ199" s="212"/>
      <c r="AK199" s="212"/>
      <c r="AL199" s="212"/>
      <c r="AM199" s="212"/>
      <c r="AN199" s="212"/>
      <c r="AO199" s="212"/>
      <c r="AP199" s="212"/>
      <c r="AQ199" s="212"/>
      <c r="AR199" s="212"/>
      <c r="AS199" s="212"/>
      <c r="AT199" s="212"/>
      <c r="AU199" s="212"/>
      <c r="AV199" s="212"/>
      <c r="AW199" s="212"/>
      <c r="AX199" s="212"/>
      <c r="AY199" s="212"/>
      <c r="AZ199" s="212"/>
      <c r="BA199" s="212"/>
      <c r="BB199" s="212"/>
      <c r="BC199" s="212"/>
      <c r="BD199" s="212"/>
      <c r="BE199" s="212"/>
      <c r="BF199" s="212"/>
      <c r="BG199" s="212"/>
      <c r="BH199" s="212"/>
    </row>
    <row r="200" spans="1:60" ht="33.75" outlineLevel="1" x14ac:dyDescent="0.2">
      <c r="A200" s="233">
        <v>44</v>
      </c>
      <c r="B200" s="234" t="s">
        <v>322</v>
      </c>
      <c r="C200" s="248" t="s">
        <v>323</v>
      </c>
      <c r="D200" s="235" t="s">
        <v>130</v>
      </c>
      <c r="E200" s="236">
        <v>142.83000000000001</v>
      </c>
      <c r="F200" s="237"/>
      <c r="G200" s="238">
        <f>ROUND(E200*F200,2)</f>
        <v>0</v>
      </c>
      <c r="H200" s="237"/>
      <c r="I200" s="238">
        <f>ROUND(E200*H200,2)</f>
        <v>0</v>
      </c>
      <c r="J200" s="237"/>
      <c r="K200" s="238">
        <f>ROUND(E200*J200,2)</f>
        <v>0</v>
      </c>
      <c r="L200" s="238">
        <v>21</v>
      </c>
      <c r="M200" s="238">
        <f>G200*(1+L200/100)</f>
        <v>0</v>
      </c>
      <c r="N200" s="238">
        <v>0</v>
      </c>
      <c r="O200" s="238">
        <f>ROUND(E200*N200,2)</f>
        <v>0</v>
      </c>
      <c r="P200" s="238">
        <v>0</v>
      </c>
      <c r="Q200" s="238">
        <f>ROUND(E200*P200,2)</f>
        <v>0</v>
      </c>
      <c r="R200" s="238" t="s">
        <v>319</v>
      </c>
      <c r="S200" s="238" t="s">
        <v>132</v>
      </c>
      <c r="T200" s="239" t="s">
        <v>132</v>
      </c>
      <c r="U200" s="222">
        <v>6.0000000000000001E-3</v>
      </c>
      <c r="V200" s="222">
        <f>ROUND(E200*U200,2)</f>
        <v>0.86</v>
      </c>
      <c r="W200" s="222"/>
      <c r="X200" s="222" t="s">
        <v>133</v>
      </c>
      <c r="Y200" s="212"/>
      <c r="Z200" s="212"/>
      <c r="AA200" s="212"/>
      <c r="AB200" s="212"/>
      <c r="AC200" s="212"/>
      <c r="AD200" s="212"/>
      <c r="AE200" s="212"/>
      <c r="AF200" s="212"/>
      <c r="AG200" s="212" t="s">
        <v>134</v>
      </c>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row>
    <row r="201" spans="1:60" outlineLevel="1" x14ac:dyDescent="0.2">
      <c r="A201" s="219"/>
      <c r="B201" s="220"/>
      <c r="C201" s="249" t="s">
        <v>320</v>
      </c>
      <c r="D201" s="240"/>
      <c r="E201" s="240"/>
      <c r="F201" s="240"/>
      <c r="G201" s="240"/>
      <c r="H201" s="222"/>
      <c r="I201" s="222"/>
      <c r="J201" s="222"/>
      <c r="K201" s="222"/>
      <c r="L201" s="222"/>
      <c r="M201" s="222"/>
      <c r="N201" s="222"/>
      <c r="O201" s="222"/>
      <c r="P201" s="222"/>
      <c r="Q201" s="222"/>
      <c r="R201" s="222"/>
      <c r="S201" s="222"/>
      <c r="T201" s="222"/>
      <c r="U201" s="222"/>
      <c r="V201" s="222"/>
      <c r="W201" s="222"/>
      <c r="X201" s="222"/>
      <c r="Y201" s="212"/>
      <c r="Z201" s="212"/>
      <c r="AA201" s="212"/>
      <c r="AB201" s="212"/>
      <c r="AC201" s="212"/>
      <c r="AD201" s="212"/>
      <c r="AE201" s="212"/>
      <c r="AF201" s="212"/>
      <c r="AG201" s="212" t="s">
        <v>136</v>
      </c>
      <c r="AH201" s="212"/>
      <c r="AI201" s="212"/>
      <c r="AJ201" s="212"/>
      <c r="AK201" s="212"/>
      <c r="AL201" s="212"/>
      <c r="AM201" s="212"/>
      <c r="AN201" s="212"/>
      <c r="AO201" s="212"/>
      <c r="AP201" s="212"/>
      <c r="AQ201" s="212"/>
      <c r="AR201" s="212"/>
      <c r="AS201" s="212"/>
      <c r="AT201" s="212"/>
      <c r="AU201" s="212"/>
      <c r="AV201" s="212"/>
      <c r="AW201" s="212"/>
      <c r="AX201" s="212"/>
      <c r="AY201" s="212"/>
      <c r="AZ201" s="212"/>
      <c r="BA201" s="212"/>
      <c r="BB201" s="212"/>
      <c r="BC201" s="212"/>
      <c r="BD201" s="212"/>
      <c r="BE201" s="212"/>
      <c r="BF201" s="212"/>
      <c r="BG201" s="212"/>
      <c r="BH201" s="212"/>
    </row>
    <row r="202" spans="1:60" outlineLevel="1" x14ac:dyDescent="0.2">
      <c r="A202" s="219"/>
      <c r="B202" s="220"/>
      <c r="C202" s="251"/>
      <c r="D202" s="242"/>
      <c r="E202" s="242"/>
      <c r="F202" s="242"/>
      <c r="G202" s="242"/>
      <c r="H202" s="222"/>
      <c r="I202" s="222"/>
      <c r="J202" s="222"/>
      <c r="K202" s="222"/>
      <c r="L202" s="222"/>
      <c r="M202" s="222"/>
      <c r="N202" s="222"/>
      <c r="O202" s="222"/>
      <c r="P202" s="222"/>
      <c r="Q202" s="222"/>
      <c r="R202" s="222"/>
      <c r="S202" s="222"/>
      <c r="T202" s="222"/>
      <c r="U202" s="222"/>
      <c r="V202" s="222"/>
      <c r="W202" s="222"/>
      <c r="X202" s="222"/>
      <c r="Y202" s="212"/>
      <c r="Z202" s="212"/>
      <c r="AA202" s="212"/>
      <c r="AB202" s="212"/>
      <c r="AC202" s="212"/>
      <c r="AD202" s="212"/>
      <c r="AE202" s="212"/>
      <c r="AF202" s="212"/>
      <c r="AG202" s="212" t="s">
        <v>139</v>
      </c>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row>
    <row r="203" spans="1:60" outlineLevel="1" x14ac:dyDescent="0.2">
      <c r="A203" s="233">
        <v>45</v>
      </c>
      <c r="B203" s="234" t="s">
        <v>324</v>
      </c>
      <c r="C203" s="248" t="s">
        <v>325</v>
      </c>
      <c r="D203" s="235" t="s">
        <v>130</v>
      </c>
      <c r="E203" s="236">
        <v>142.83000000000001</v>
      </c>
      <c r="F203" s="237"/>
      <c r="G203" s="238">
        <f>ROUND(E203*F203,2)</f>
        <v>0</v>
      </c>
      <c r="H203" s="237"/>
      <c r="I203" s="238">
        <f>ROUND(E203*H203,2)</f>
        <v>0</v>
      </c>
      <c r="J203" s="237"/>
      <c r="K203" s="238">
        <f>ROUND(E203*J203,2)</f>
        <v>0</v>
      </c>
      <c r="L203" s="238">
        <v>21</v>
      </c>
      <c r="M203" s="238">
        <f>G203*(1+L203/100)</f>
        <v>0</v>
      </c>
      <c r="N203" s="238">
        <v>0</v>
      </c>
      <c r="O203" s="238">
        <f>ROUND(E203*N203,2)</f>
        <v>0</v>
      </c>
      <c r="P203" s="238">
        <v>0</v>
      </c>
      <c r="Q203" s="238">
        <f>ROUND(E203*P203,2)</f>
        <v>0</v>
      </c>
      <c r="R203" s="238" t="s">
        <v>319</v>
      </c>
      <c r="S203" s="238" t="s">
        <v>132</v>
      </c>
      <c r="T203" s="239" t="s">
        <v>132</v>
      </c>
      <c r="U203" s="222">
        <v>0.10199999999999999</v>
      </c>
      <c r="V203" s="222">
        <f>ROUND(E203*U203,2)</f>
        <v>14.57</v>
      </c>
      <c r="W203" s="222"/>
      <c r="X203" s="222" t="s">
        <v>133</v>
      </c>
      <c r="Y203" s="212"/>
      <c r="Z203" s="212"/>
      <c r="AA203" s="212"/>
      <c r="AB203" s="212"/>
      <c r="AC203" s="212"/>
      <c r="AD203" s="212"/>
      <c r="AE203" s="212"/>
      <c r="AF203" s="212"/>
      <c r="AG203" s="212" t="s">
        <v>134</v>
      </c>
      <c r="AH203" s="212"/>
      <c r="AI203" s="212"/>
      <c r="AJ203" s="212"/>
      <c r="AK203" s="212"/>
      <c r="AL203" s="212"/>
      <c r="AM203" s="212"/>
      <c r="AN203" s="212"/>
      <c r="AO203" s="212"/>
      <c r="AP203" s="212"/>
      <c r="AQ203" s="212"/>
      <c r="AR203" s="212"/>
      <c r="AS203" s="212"/>
      <c r="AT203" s="212"/>
      <c r="AU203" s="212"/>
      <c r="AV203" s="212"/>
      <c r="AW203" s="212"/>
      <c r="AX203" s="212"/>
      <c r="AY203" s="212"/>
      <c r="AZ203" s="212"/>
      <c r="BA203" s="212"/>
      <c r="BB203" s="212"/>
      <c r="BC203" s="212"/>
      <c r="BD203" s="212"/>
      <c r="BE203" s="212"/>
      <c r="BF203" s="212"/>
      <c r="BG203" s="212"/>
      <c r="BH203" s="212"/>
    </row>
    <row r="204" spans="1:60" outlineLevel="1" x14ac:dyDescent="0.2">
      <c r="A204" s="219"/>
      <c r="B204" s="220"/>
      <c r="C204" s="253"/>
      <c r="D204" s="245"/>
      <c r="E204" s="245"/>
      <c r="F204" s="245"/>
      <c r="G204" s="245"/>
      <c r="H204" s="222"/>
      <c r="I204" s="222"/>
      <c r="J204" s="222"/>
      <c r="K204" s="222"/>
      <c r="L204" s="222"/>
      <c r="M204" s="222"/>
      <c r="N204" s="222"/>
      <c r="O204" s="222"/>
      <c r="P204" s="222"/>
      <c r="Q204" s="222"/>
      <c r="R204" s="222"/>
      <c r="S204" s="222"/>
      <c r="T204" s="222"/>
      <c r="U204" s="222"/>
      <c r="V204" s="222"/>
      <c r="W204" s="222"/>
      <c r="X204" s="222"/>
      <c r="Y204" s="212"/>
      <c r="Z204" s="212"/>
      <c r="AA204" s="212"/>
      <c r="AB204" s="212"/>
      <c r="AC204" s="212"/>
      <c r="AD204" s="212"/>
      <c r="AE204" s="212"/>
      <c r="AF204" s="212"/>
      <c r="AG204" s="212" t="s">
        <v>139</v>
      </c>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row>
    <row r="205" spans="1:60" outlineLevel="1" x14ac:dyDescent="0.2">
      <c r="A205" s="233">
        <v>46</v>
      </c>
      <c r="B205" s="234" t="s">
        <v>326</v>
      </c>
      <c r="C205" s="248" t="s">
        <v>327</v>
      </c>
      <c r="D205" s="235" t="s">
        <v>130</v>
      </c>
      <c r="E205" s="236">
        <v>261.79500000000002</v>
      </c>
      <c r="F205" s="237"/>
      <c r="G205" s="238">
        <f>ROUND(E205*F205,2)</f>
        <v>0</v>
      </c>
      <c r="H205" s="237"/>
      <c r="I205" s="238">
        <f>ROUND(E205*H205,2)</f>
        <v>0</v>
      </c>
      <c r="J205" s="237"/>
      <c r="K205" s="238">
        <f>ROUND(E205*J205,2)</f>
        <v>0</v>
      </c>
      <c r="L205" s="238">
        <v>21</v>
      </c>
      <c r="M205" s="238">
        <f>G205*(1+L205/100)</f>
        <v>0</v>
      </c>
      <c r="N205" s="238">
        <v>0</v>
      </c>
      <c r="O205" s="238">
        <f>ROUND(E205*N205,2)</f>
        <v>0</v>
      </c>
      <c r="P205" s="238">
        <v>0</v>
      </c>
      <c r="Q205" s="238">
        <f>ROUND(E205*P205,2)</f>
        <v>0</v>
      </c>
      <c r="R205" s="238" t="s">
        <v>319</v>
      </c>
      <c r="S205" s="238" t="s">
        <v>132</v>
      </c>
      <c r="T205" s="239" t="s">
        <v>132</v>
      </c>
      <c r="U205" s="222">
        <v>0.26</v>
      </c>
      <c r="V205" s="222">
        <f>ROUND(E205*U205,2)</f>
        <v>68.069999999999993</v>
      </c>
      <c r="W205" s="222"/>
      <c r="X205" s="222" t="s">
        <v>133</v>
      </c>
      <c r="Y205" s="212"/>
      <c r="Z205" s="212"/>
      <c r="AA205" s="212"/>
      <c r="AB205" s="212"/>
      <c r="AC205" s="212"/>
      <c r="AD205" s="212"/>
      <c r="AE205" s="212"/>
      <c r="AF205" s="212"/>
      <c r="AG205" s="212" t="s">
        <v>134</v>
      </c>
      <c r="AH205" s="212"/>
      <c r="AI205" s="212"/>
      <c r="AJ205" s="212"/>
      <c r="AK205" s="212"/>
      <c r="AL205" s="212"/>
      <c r="AM205" s="212"/>
      <c r="AN205" s="212"/>
      <c r="AO205" s="212"/>
      <c r="AP205" s="212"/>
      <c r="AQ205" s="212"/>
      <c r="AR205" s="212"/>
      <c r="AS205" s="212"/>
      <c r="AT205" s="212"/>
      <c r="AU205" s="212"/>
      <c r="AV205" s="212"/>
      <c r="AW205" s="212"/>
      <c r="AX205" s="212"/>
      <c r="AY205" s="212"/>
      <c r="AZ205" s="212"/>
      <c r="BA205" s="212"/>
      <c r="BB205" s="212"/>
      <c r="BC205" s="212"/>
      <c r="BD205" s="212"/>
      <c r="BE205" s="212"/>
      <c r="BF205" s="212"/>
      <c r="BG205" s="212"/>
      <c r="BH205" s="212"/>
    </row>
    <row r="206" spans="1:60" outlineLevel="1" x14ac:dyDescent="0.2">
      <c r="A206" s="219"/>
      <c r="B206" s="220"/>
      <c r="C206" s="250" t="s">
        <v>328</v>
      </c>
      <c r="D206" s="224"/>
      <c r="E206" s="225">
        <v>32.25</v>
      </c>
      <c r="F206" s="222"/>
      <c r="G206" s="222"/>
      <c r="H206" s="222"/>
      <c r="I206" s="222"/>
      <c r="J206" s="222"/>
      <c r="K206" s="222"/>
      <c r="L206" s="222"/>
      <c r="M206" s="222"/>
      <c r="N206" s="222"/>
      <c r="O206" s="222"/>
      <c r="P206" s="222"/>
      <c r="Q206" s="222"/>
      <c r="R206" s="222"/>
      <c r="S206" s="222"/>
      <c r="T206" s="222"/>
      <c r="U206" s="222"/>
      <c r="V206" s="222"/>
      <c r="W206" s="222"/>
      <c r="X206" s="222"/>
      <c r="Y206" s="212"/>
      <c r="Z206" s="212"/>
      <c r="AA206" s="212"/>
      <c r="AB206" s="212"/>
      <c r="AC206" s="212"/>
      <c r="AD206" s="212"/>
      <c r="AE206" s="212"/>
      <c r="AF206" s="212"/>
      <c r="AG206" s="212" t="s">
        <v>138</v>
      </c>
      <c r="AH206" s="212">
        <v>0</v>
      </c>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row>
    <row r="207" spans="1:60" outlineLevel="1" x14ac:dyDescent="0.2">
      <c r="A207" s="219"/>
      <c r="B207" s="220"/>
      <c r="C207" s="250" t="s">
        <v>329</v>
      </c>
      <c r="D207" s="224"/>
      <c r="E207" s="225">
        <v>130.88999999999999</v>
      </c>
      <c r="F207" s="222"/>
      <c r="G207" s="222"/>
      <c r="H207" s="222"/>
      <c r="I207" s="222"/>
      <c r="J207" s="222"/>
      <c r="K207" s="222"/>
      <c r="L207" s="222"/>
      <c r="M207" s="222"/>
      <c r="N207" s="222"/>
      <c r="O207" s="222"/>
      <c r="P207" s="222"/>
      <c r="Q207" s="222"/>
      <c r="R207" s="222"/>
      <c r="S207" s="222"/>
      <c r="T207" s="222"/>
      <c r="U207" s="222"/>
      <c r="V207" s="222"/>
      <c r="W207" s="222"/>
      <c r="X207" s="222"/>
      <c r="Y207" s="212"/>
      <c r="Z207" s="212"/>
      <c r="AA207" s="212"/>
      <c r="AB207" s="212"/>
      <c r="AC207" s="212"/>
      <c r="AD207" s="212"/>
      <c r="AE207" s="212"/>
      <c r="AF207" s="212"/>
      <c r="AG207" s="212" t="s">
        <v>138</v>
      </c>
      <c r="AH207" s="212">
        <v>0</v>
      </c>
      <c r="AI207" s="212"/>
      <c r="AJ207" s="212"/>
      <c r="AK207" s="212"/>
      <c r="AL207" s="212"/>
      <c r="AM207" s="212"/>
      <c r="AN207" s="212"/>
      <c r="AO207" s="212"/>
      <c r="AP207" s="212"/>
      <c r="AQ207" s="212"/>
      <c r="AR207" s="212"/>
      <c r="AS207" s="212"/>
      <c r="AT207" s="212"/>
      <c r="AU207" s="212"/>
      <c r="AV207" s="212"/>
      <c r="AW207" s="212"/>
      <c r="AX207" s="212"/>
      <c r="AY207" s="212"/>
      <c r="AZ207" s="212"/>
      <c r="BA207" s="212"/>
      <c r="BB207" s="212"/>
      <c r="BC207" s="212"/>
      <c r="BD207" s="212"/>
      <c r="BE207" s="212"/>
      <c r="BF207" s="212"/>
      <c r="BG207" s="212"/>
      <c r="BH207" s="212"/>
    </row>
    <row r="208" spans="1:60" outlineLevel="1" x14ac:dyDescent="0.2">
      <c r="A208" s="219"/>
      <c r="B208" s="220"/>
      <c r="C208" s="250" t="s">
        <v>330</v>
      </c>
      <c r="D208" s="224"/>
      <c r="E208" s="225">
        <v>42</v>
      </c>
      <c r="F208" s="222"/>
      <c r="G208" s="222"/>
      <c r="H208" s="222"/>
      <c r="I208" s="222"/>
      <c r="J208" s="222"/>
      <c r="K208" s="222"/>
      <c r="L208" s="222"/>
      <c r="M208" s="222"/>
      <c r="N208" s="222"/>
      <c r="O208" s="222"/>
      <c r="P208" s="222"/>
      <c r="Q208" s="222"/>
      <c r="R208" s="222"/>
      <c r="S208" s="222"/>
      <c r="T208" s="222"/>
      <c r="U208" s="222"/>
      <c r="V208" s="222"/>
      <c r="W208" s="222"/>
      <c r="X208" s="222"/>
      <c r="Y208" s="212"/>
      <c r="Z208" s="212"/>
      <c r="AA208" s="212"/>
      <c r="AB208" s="212"/>
      <c r="AC208" s="212"/>
      <c r="AD208" s="212"/>
      <c r="AE208" s="212"/>
      <c r="AF208" s="212"/>
      <c r="AG208" s="212" t="s">
        <v>138</v>
      </c>
      <c r="AH208" s="212">
        <v>0</v>
      </c>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row>
    <row r="209" spans="1:60" outlineLevel="1" x14ac:dyDescent="0.2">
      <c r="A209" s="219"/>
      <c r="B209" s="220"/>
      <c r="C209" s="250" t="s">
        <v>331</v>
      </c>
      <c r="D209" s="224"/>
      <c r="E209" s="225">
        <v>35.43</v>
      </c>
      <c r="F209" s="222"/>
      <c r="G209" s="222"/>
      <c r="H209" s="222"/>
      <c r="I209" s="222"/>
      <c r="J209" s="222"/>
      <c r="K209" s="222"/>
      <c r="L209" s="222"/>
      <c r="M209" s="222"/>
      <c r="N209" s="222"/>
      <c r="O209" s="222"/>
      <c r="P209" s="222"/>
      <c r="Q209" s="222"/>
      <c r="R209" s="222"/>
      <c r="S209" s="222"/>
      <c r="T209" s="222"/>
      <c r="U209" s="222"/>
      <c r="V209" s="222"/>
      <c r="W209" s="222"/>
      <c r="X209" s="222"/>
      <c r="Y209" s="212"/>
      <c r="Z209" s="212"/>
      <c r="AA209" s="212"/>
      <c r="AB209" s="212"/>
      <c r="AC209" s="212"/>
      <c r="AD209" s="212"/>
      <c r="AE209" s="212"/>
      <c r="AF209" s="212"/>
      <c r="AG209" s="212" t="s">
        <v>138</v>
      </c>
      <c r="AH209" s="212">
        <v>0</v>
      </c>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row>
    <row r="210" spans="1:60" outlineLevel="1" x14ac:dyDescent="0.2">
      <c r="A210" s="219"/>
      <c r="B210" s="220"/>
      <c r="C210" s="250" t="s">
        <v>332</v>
      </c>
      <c r="D210" s="224"/>
      <c r="E210" s="225">
        <v>9.9749999999999996</v>
      </c>
      <c r="F210" s="222"/>
      <c r="G210" s="222"/>
      <c r="H210" s="222"/>
      <c r="I210" s="222"/>
      <c r="J210" s="222"/>
      <c r="K210" s="222"/>
      <c r="L210" s="222"/>
      <c r="M210" s="222"/>
      <c r="N210" s="222"/>
      <c r="O210" s="222"/>
      <c r="P210" s="222"/>
      <c r="Q210" s="222"/>
      <c r="R210" s="222"/>
      <c r="S210" s="222"/>
      <c r="T210" s="222"/>
      <c r="U210" s="222"/>
      <c r="V210" s="222"/>
      <c r="W210" s="222"/>
      <c r="X210" s="222"/>
      <c r="Y210" s="212"/>
      <c r="Z210" s="212"/>
      <c r="AA210" s="212"/>
      <c r="AB210" s="212"/>
      <c r="AC210" s="212"/>
      <c r="AD210" s="212"/>
      <c r="AE210" s="212"/>
      <c r="AF210" s="212"/>
      <c r="AG210" s="212" t="s">
        <v>138</v>
      </c>
      <c r="AH210" s="212">
        <v>0</v>
      </c>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row>
    <row r="211" spans="1:60" outlineLevel="1" x14ac:dyDescent="0.2">
      <c r="A211" s="219"/>
      <c r="B211" s="220"/>
      <c r="C211" s="250" t="s">
        <v>333</v>
      </c>
      <c r="D211" s="224"/>
      <c r="E211" s="225">
        <v>11.25</v>
      </c>
      <c r="F211" s="222"/>
      <c r="G211" s="222"/>
      <c r="H211" s="222"/>
      <c r="I211" s="222"/>
      <c r="J211" s="222"/>
      <c r="K211" s="222"/>
      <c r="L211" s="222"/>
      <c r="M211" s="222"/>
      <c r="N211" s="222"/>
      <c r="O211" s="222"/>
      <c r="P211" s="222"/>
      <c r="Q211" s="222"/>
      <c r="R211" s="222"/>
      <c r="S211" s="222"/>
      <c r="T211" s="222"/>
      <c r="U211" s="222"/>
      <c r="V211" s="222"/>
      <c r="W211" s="222"/>
      <c r="X211" s="222"/>
      <c r="Y211" s="212"/>
      <c r="Z211" s="212"/>
      <c r="AA211" s="212"/>
      <c r="AB211" s="212"/>
      <c r="AC211" s="212"/>
      <c r="AD211" s="212"/>
      <c r="AE211" s="212"/>
      <c r="AF211" s="212"/>
      <c r="AG211" s="212" t="s">
        <v>138</v>
      </c>
      <c r="AH211" s="212">
        <v>0</v>
      </c>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row>
    <row r="212" spans="1:60" outlineLevel="1" x14ac:dyDescent="0.2">
      <c r="A212" s="219"/>
      <c r="B212" s="220"/>
      <c r="C212" s="251"/>
      <c r="D212" s="242"/>
      <c r="E212" s="242"/>
      <c r="F212" s="242"/>
      <c r="G212" s="242"/>
      <c r="H212" s="222"/>
      <c r="I212" s="222"/>
      <c r="J212" s="222"/>
      <c r="K212" s="222"/>
      <c r="L212" s="222"/>
      <c r="M212" s="222"/>
      <c r="N212" s="222"/>
      <c r="O212" s="222"/>
      <c r="P212" s="222"/>
      <c r="Q212" s="222"/>
      <c r="R212" s="222"/>
      <c r="S212" s="222"/>
      <c r="T212" s="222"/>
      <c r="U212" s="222"/>
      <c r="V212" s="222"/>
      <c r="W212" s="222"/>
      <c r="X212" s="222"/>
      <c r="Y212" s="212"/>
      <c r="Z212" s="212"/>
      <c r="AA212" s="212"/>
      <c r="AB212" s="212"/>
      <c r="AC212" s="212"/>
      <c r="AD212" s="212"/>
      <c r="AE212" s="212"/>
      <c r="AF212" s="212"/>
      <c r="AG212" s="212" t="s">
        <v>139</v>
      </c>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row>
    <row r="213" spans="1:60" x14ac:dyDescent="0.2">
      <c r="A213" s="227" t="s">
        <v>126</v>
      </c>
      <c r="B213" s="228" t="s">
        <v>71</v>
      </c>
      <c r="C213" s="247" t="s">
        <v>72</v>
      </c>
      <c r="D213" s="229"/>
      <c r="E213" s="230"/>
      <c r="F213" s="231"/>
      <c r="G213" s="231">
        <f>SUMIF(AG214:AG234,"&lt;&gt;NOR",G214:G234)</f>
        <v>0</v>
      </c>
      <c r="H213" s="231"/>
      <c r="I213" s="231">
        <f>SUM(I214:I234)</f>
        <v>0</v>
      </c>
      <c r="J213" s="231"/>
      <c r="K213" s="231">
        <f>SUM(K214:K234)</f>
        <v>0</v>
      </c>
      <c r="L213" s="231"/>
      <c r="M213" s="231">
        <f>SUM(M214:M234)</f>
        <v>0</v>
      </c>
      <c r="N213" s="231"/>
      <c r="O213" s="231">
        <f>SUM(O214:O234)</f>
        <v>0</v>
      </c>
      <c r="P213" s="231"/>
      <c r="Q213" s="231">
        <f>SUM(Q214:Q234)</f>
        <v>0</v>
      </c>
      <c r="R213" s="231"/>
      <c r="S213" s="231"/>
      <c r="T213" s="232"/>
      <c r="U213" s="226"/>
      <c r="V213" s="226">
        <f>SUM(V214:V234)</f>
        <v>6.65</v>
      </c>
      <c r="W213" s="226"/>
      <c r="X213" s="226"/>
      <c r="AG213" t="s">
        <v>127</v>
      </c>
    </row>
    <row r="214" spans="1:60" ht="33.75" outlineLevel="1" x14ac:dyDescent="0.2">
      <c r="A214" s="233">
        <v>47</v>
      </c>
      <c r="B214" s="234" t="s">
        <v>334</v>
      </c>
      <c r="C214" s="248" t="s">
        <v>335</v>
      </c>
      <c r="D214" s="235" t="s">
        <v>238</v>
      </c>
      <c r="E214" s="236">
        <v>6</v>
      </c>
      <c r="F214" s="237"/>
      <c r="G214" s="238">
        <f>ROUND(E214*F214,2)</f>
        <v>0</v>
      </c>
      <c r="H214" s="237"/>
      <c r="I214" s="238">
        <f>ROUND(E214*H214,2)</f>
        <v>0</v>
      </c>
      <c r="J214" s="237"/>
      <c r="K214" s="238">
        <f>ROUND(E214*J214,2)</f>
        <v>0</v>
      </c>
      <c r="L214" s="238">
        <v>21</v>
      </c>
      <c r="M214" s="238">
        <f>G214*(1+L214/100)</f>
        <v>0</v>
      </c>
      <c r="N214" s="238">
        <v>0</v>
      </c>
      <c r="O214" s="238">
        <f>ROUND(E214*N214,2)</f>
        <v>0</v>
      </c>
      <c r="P214" s="238">
        <v>0</v>
      </c>
      <c r="Q214" s="238">
        <f>ROUND(E214*P214,2)</f>
        <v>0</v>
      </c>
      <c r="R214" s="238" t="s">
        <v>208</v>
      </c>
      <c r="S214" s="238" t="s">
        <v>132</v>
      </c>
      <c r="T214" s="239" t="s">
        <v>132</v>
      </c>
      <c r="U214" s="222">
        <v>0.4</v>
      </c>
      <c r="V214" s="222">
        <f>ROUND(E214*U214,2)</f>
        <v>2.4</v>
      </c>
      <c r="W214" s="222"/>
      <c r="X214" s="222" t="s">
        <v>133</v>
      </c>
      <c r="Y214" s="212"/>
      <c r="Z214" s="212"/>
      <c r="AA214" s="212"/>
      <c r="AB214" s="212"/>
      <c r="AC214" s="212"/>
      <c r="AD214" s="212"/>
      <c r="AE214" s="212"/>
      <c r="AF214" s="212"/>
      <c r="AG214" s="212" t="s">
        <v>134</v>
      </c>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row>
    <row r="215" spans="1:60" outlineLevel="1" x14ac:dyDescent="0.2">
      <c r="A215" s="219"/>
      <c r="B215" s="220"/>
      <c r="C215" s="249" t="s">
        <v>336</v>
      </c>
      <c r="D215" s="240"/>
      <c r="E215" s="240"/>
      <c r="F215" s="240"/>
      <c r="G215" s="240"/>
      <c r="H215" s="222"/>
      <c r="I215" s="222"/>
      <c r="J215" s="222"/>
      <c r="K215" s="222"/>
      <c r="L215" s="222"/>
      <c r="M215" s="222"/>
      <c r="N215" s="222"/>
      <c r="O215" s="222"/>
      <c r="P215" s="222"/>
      <c r="Q215" s="222"/>
      <c r="R215" s="222"/>
      <c r="S215" s="222"/>
      <c r="T215" s="222"/>
      <c r="U215" s="222"/>
      <c r="V215" s="222"/>
      <c r="W215" s="222"/>
      <c r="X215" s="222"/>
      <c r="Y215" s="212"/>
      <c r="Z215" s="212"/>
      <c r="AA215" s="212"/>
      <c r="AB215" s="212"/>
      <c r="AC215" s="212"/>
      <c r="AD215" s="212"/>
      <c r="AE215" s="212"/>
      <c r="AF215" s="212"/>
      <c r="AG215" s="212" t="s">
        <v>136</v>
      </c>
      <c r="AH215" s="212"/>
      <c r="AI215" s="212"/>
      <c r="AJ215" s="212"/>
      <c r="AK215" s="212"/>
      <c r="AL215" s="212"/>
      <c r="AM215" s="212"/>
      <c r="AN215" s="212"/>
      <c r="AO215" s="212"/>
      <c r="AP215" s="212"/>
      <c r="AQ215" s="212"/>
      <c r="AR215" s="212"/>
      <c r="AS215" s="212"/>
      <c r="AT215" s="212"/>
      <c r="AU215" s="212"/>
      <c r="AV215" s="212"/>
      <c r="AW215" s="212"/>
      <c r="AX215" s="212"/>
      <c r="AY215" s="212"/>
      <c r="AZ215" s="212"/>
      <c r="BA215" s="212"/>
      <c r="BB215" s="212"/>
      <c r="BC215" s="212"/>
      <c r="BD215" s="212"/>
      <c r="BE215" s="212"/>
      <c r="BF215" s="212"/>
      <c r="BG215" s="212"/>
      <c r="BH215" s="212"/>
    </row>
    <row r="216" spans="1:60" outlineLevel="1" x14ac:dyDescent="0.2">
      <c r="A216" s="219"/>
      <c r="B216" s="220"/>
      <c r="C216" s="251"/>
      <c r="D216" s="242"/>
      <c r="E216" s="242"/>
      <c r="F216" s="242"/>
      <c r="G216" s="242"/>
      <c r="H216" s="222"/>
      <c r="I216" s="222"/>
      <c r="J216" s="222"/>
      <c r="K216" s="222"/>
      <c r="L216" s="222"/>
      <c r="M216" s="222"/>
      <c r="N216" s="222"/>
      <c r="O216" s="222"/>
      <c r="P216" s="222"/>
      <c r="Q216" s="222"/>
      <c r="R216" s="222"/>
      <c r="S216" s="222"/>
      <c r="T216" s="222"/>
      <c r="U216" s="222"/>
      <c r="V216" s="222"/>
      <c r="W216" s="222"/>
      <c r="X216" s="222"/>
      <c r="Y216" s="212"/>
      <c r="Z216" s="212"/>
      <c r="AA216" s="212"/>
      <c r="AB216" s="212"/>
      <c r="AC216" s="212"/>
      <c r="AD216" s="212"/>
      <c r="AE216" s="212"/>
      <c r="AF216" s="212"/>
      <c r="AG216" s="212" t="s">
        <v>139</v>
      </c>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row>
    <row r="217" spans="1:60" ht="22.5" outlineLevel="1" x14ac:dyDescent="0.2">
      <c r="A217" s="233">
        <v>48</v>
      </c>
      <c r="B217" s="234" t="s">
        <v>337</v>
      </c>
      <c r="C217" s="248" t="s">
        <v>338</v>
      </c>
      <c r="D217" s="235" t="s">
        <v>238</v>
      </c>
      <c r="E217" s="236">
        <v>12</v>
      </c>
      <c r="F217" s="237"/>
      <c r="G217" s="238">
        <f>ROUND(E217*F217,2)</f>
        <v>0</v>
      </c>
      <c r="H217" s="237"/>
      <c r="I217" s="238">
        <f>ROUND(E217*H217,2)</f>
        <v>0</v>
      </c>
      <c r="J217" s="237"/>
      <c r="K217" s="238">
        <f>ROUND(E217*J217,2)</f>
        <v>0</v>
      </c>
      <c r="L217" s="238">
        <v>21</v>
      </c>
      <c r="M217" s="238">
        <f>G217*(1+L217/100)</f>
        <v>0</v>
      </c>
      <c r="N217" s="238">
        <v>0</v>
      </c>
      <c r="O217" s="238">
        <f>ROUND(E217*N217,2)</f>
        <v>0</v>
      </c>
      <c r="P217" s="238">
        <v>0</v>
      </c>
      <c r="Q217" s="238">
        <f>ROUND(E217*P217,2)</f>
        <v>0</v>
      </c>
      <c r="R217" s="238" t="s">
        <v>201</v>
      </c>
      <c r="S217" s="238" t="s">
        <v>132</v>
      </c>
      <c r="T217" s="239" t="s">
        <v>132</v>
      </c>
      <c r="U217" s="222">
        <v>0.25800000000000001</v>
      </c>
      <c r="V217" s="222">
        <f>ROUND(E217*U217,2)</f>
        <v>3.1</v>
      </c>
      <c r="W217" s="222"/>
      <c r="X217" s="222" t="s">
        <v>133</v>
      </c>
      <c r="Y217" s="212"/>
      <c r="Z217" s="212"/>
      <c r="AA217" s="212"/>
      <c r="AB217" s="212"/>
      <c r="AC217" s="212"/>
      <c r="AD217" s="212"/>
      <c r="AE217" s="212"/>
      <c r="AF217" s="212"/>
      <c r="AG217" s="212" t="s">
        <v>134</v>
      </c>
      <c r="AH217" s="212"/>
      <c r="AI217" s="212"/>
      <c r="AJ217" s="212"/>
      <c r="AK217" s="212"/>
      <c r="AL217" s="212"/>
      <c r="AM217" s="212"/>
      <c r="AN217" s="212"/>
      <c r="AO217" s="212"/>
      <c r="AP217" s="212"/>
      <c r="AQ217" s="212"/>
      <c r="AR217" s="212"/>
      <c r="AS217" s="212"/>
      <c r="AT217" s="212"/>
      <c r="AU217" s="212"/>
      <c r="AV217" s="212"/>
      <c r="AW217" s="212"/>
      <c r="AX217" s="212"/>
      <c r="AY217" s="212"/>
      <c r="AZ217" s="212"/>
      <c r="BA217" s="212"/>
      <c r="BB217" s="212"/>
      <c r="BC217" s="212"/>
      <c r="BD217" s="212"/>
      <c r="BE217" s="212"/>
      <c r="BF217" s="212"/>
      <c r="BG217" s="212"/>
      <c r="BH217" s="212"/>
    </row>
    <row r="218" spans="1:60" outlineLevel="1" x14ac:dyDescent="0.2">
      <c r="A218" s="219"/>
      <c r="B218" s="220"/>
      <c r="C218" s="250" t="s">
        <v>339</v>
      </c>
      <c r="D218" s="224"/>
      <c r="E218" s="225">
        <v>12</v>
      </c>
      <c r="F218" s="222"/>
      <c r="G218" s="222"/>
      <c r="H218" s="222"/>
      <c r="I218" s="222"/>
      <c r="J218" s="222"/>
      <c r="K218" s="222"/>
      <c r="L218" s="222"/>
      <c r="M218" s="222"/>
      <c r="N218" s="222"/>
      <c r="O218" s="222"/>
      <c r="P218" s="222"/>
      <c r="Q218" s="222"/>
      <c r="R218" s="222"/>
      <c r="S218" s="222"/>
      <c r="T218" s="222"/>
      <c r="U218" s="222"/>
      <c r="V218" s="222"/>
      <c r="W218" s="222"/>
      <c r="X218" s="222"/>
      <c r="Y218" s="212"/>
      <c r="Z218" s="212"/>
      <c r="AA218" s="212"/>
      <c r="AB218" s="212"/>
      <c r="AC218" s="212"/>
      <c r="AD218" s="212"/>
      <c r="AE218" s="212"/>
      <c r="AF218" s="212"/>
      <c r="AG218" s="212" t="s">
        <v>138</v>
      </c>
      <c r="AH218" s="212">
        <v>0</v>
      </c>
      <c r="AI218" s="212"/>
      <c r="AJ218" s="212"/>
      <c r="AK218" s="212"/>
      <c r="AL218" s="212"/>
      <c r="AM218" s="212"/>
      <c r="AN218" s="212"/>
      <c r="AO218" s="212"/>
      <c r="AP218" s="212"/>
      <c r="AQ218" s="212"/>
      <c r="AR218" s="212"/>
      <c r="AS218" s="212"/>
      <c r="AT218" s="212"/>
      <c r="AU218" s="212"/>
      <c r="AV218" s="212"/>
      <c r="AW218" s="212"/>
      <c r="AX218" s="212"/>
      <c r="AY218" s="212"/>
      <c r="AZ218" s="212"/>
      <c r="BA218" s="212"/>
      <c r="BB218" s="212"/>
      <c r="BC218" s="212"/>
      <c r="BD218" s="212"/>
      <c r="BE218" s="212"/>
      <c r="BF218" s="212"/>
      <c r="BG218" s="212"/>
      <c r="BH218" s="212"/>
    </row>
    <row r="219" spans="1:60" outlineLevel="1" x14ac:dyDescent="0.2">
      <c r="A219" s="219"/>
      <c r="B219" s="220"/>
      <c r="C219" s="251"/>
      <c r="D219" s="242"/>
      <c r="E219" s="242"/>
      <c r="F219" s="242"/>
      <c r="G219" s="242"/>
      <c r="H219" s="222"/>
      <c r="I219" s="222"/>
      <c r="J219" s="222"/>
      <c r="K219" s="222"/>
      <c r="L219" s="222"/>
      <c r="M219" s="222"/>
      <c r="N219" s="222"/>
      <c r="O219" s="222"/>
      <c r="P219" s="222"/>
      <c r="Q219" s="222"/>
      <c r="R219" s="222"/>
      <c r="S219" s="222"/>
      <c r="T219" s="222"/>
      <c r="U219" s="222"/>
      <c r="V219" s="222"/>
      <c r="W219" s="222"/>
      <c r="X219" s="222"/>
      <c r="Y219" s="212"/>
      <c r="Z219" s="212"/>
      <c r="AA219" s="212"/>
      <c r="AB219" s="212"/>
      <c r="AC219" s="212"/>
      <c r="AD219" s="212"/>
      <c r="AE219" s="212"/>
      <c r="AF219" s="212"/>
      <c r="AG219" s="212" t="s">
        <v>139</v>
      </c>
      <c r="AH219" s="212"/>
      <c r="AI219" s="212"/>
      <c r="AJ219" s="212"/>
      <c r="AK219" s="212"/>
      <c r="AL219" s="212"/>
      <c r="AM219" s="212"/>
      <c r="AN219" s="212"/>
      <c r="AO219" s="212"/>
      <c r="AP219" s="212"/>
      <c r="AQ219" s="212"/>
      <c r="AR219" s="212"/>
      <c r="AS219" s="212"/>
      <c r="AT219" s="212"/>
      <c r="AU219" s="212"/>
      <c r="AV219" s="212"/>
      <c r="AW219" s="212"/>
      <c r="AX219" s="212"/>
      <c r="AY219" s="212"/>
      <c r="AZ219" s="212"/>
      <c r="BA219" s="212"/>
      <c r="BB219" s="212"/>
      <c r="BC219" s="212"/>
      <c r="BD219" s="212"/>
      <c r="BE219" s="212"/>
      <c r="BF219" s="212"/>
      <c r="BG219" s="212"/>
      <c r="BH219" s="212"/>
    </row>
    <row r="220" spans="1:60" ht="22.5" outlineLevel="1" x14ac:dyDescent="0.2">
      <c r="A220" s="233">
        <v>49</v>
      </c>
      <c r="B220" s="234" t="s">
        <v>340</v>
      </c>
      <c r="C220" s="248" t="s">
        <v>341</v>
      </c>
      <c r="D220" s="235" t="s">
        <v>238</v>
      </c>
      <c r="E220" s="236">
        <v>10</v>
      </c>
      <c r="F220" s="237"/>
      <c r="G220" s="238">
        <f>ROUND(E220*F220,2)</f>
        <v>0</v>
      </c>
      <c r="H220" s="237"/>
      <c r="I220" s="238">
        <f>ROUND(E220*H220,2)</f>
        <v>0</v>
      </c>
      <c r="J220" s="237"/>
      <c r="K220" s="238">
        <f>ROUND(E220*J220,2)</f>
        <v>0</v>
      </c>
      <c r="L220" s="238">
        <v>21</v>
      </c>
      <c r="M220" s="238">
        <f>G220*(1+L220/100)</f>
        <v>0</v>
      </c>
      <c r="N220" s="238">
        <v>0</v>
      </c>
      <c r="O220" s="238">
        <f>ROUND(E220*N220,2)</f>
        <v>0</v>
      </c>
      <c r="P220" s="238">
        <v>0</v>
      </c>
      <c r="Q220" s="238">
        <f>ROUND(E220*P220,2)</f>
        <v>0</v>
      </c>
      <c r="R220" s="238" t="s">
        <v>201</v>
      </c>
      <c r="S220" s="238" t="s">
        <v>132</v>
      </c>
      <c r="T220" s="239" t="s">
        <v>132</v>
      </c>
      <c r="U220" s="222">
        <v>0.115</v>
      </c>
      <c r="V220" s="222">
        <f>ROUND(E220*U220,2)</f>
        <v>1.1499999999999999</v>
      </c>
      <c r="W220" s="222"/>
      <c r="X220" s="222" t="s">
        <v>133</v>
      </c>
      <c r="Y220" s="212"/>
      <c r="Z220" s="212"/>
      <c r="AA220" s="212"/>
      <c r="AB220" s="212"/>
      <c r="AC220" s="212"/>
      <c r="AD220" s="212"/>
      <c r="AE220" s="212"/>
      <c r="AF220" s="212"/>
      <c r="AG220" s="212" t="s">
        <v>134</v>
      </c>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row>
    <row r="221" spans="1:60" outlineLevel="1" x14ac:dyDescent="0.2">
      <c r="A221" s="219"/>
      <c r="B221" s="220"/>
      <c r="C221" s="250" t="s">
        <v>342</v>
      </c>
      <c r="D221" s="224"/>
      <c r="E221" s="225">
        <v>10</v>
      </c>
      <c r="F221" s="222"/>
      <c r="G221" s="222"/>
      <c r="H221" s="222"/>
      <c r="I221" s="222"/>
      <c r="J221" s="222"/>
      <c r="K221" s="222"/>
      <c r="L221" s="222"/>
      <c r="M221" s="222"/>
      <c r="N221" s="222"/>
      <c r="O221" s="222"/>
      <c r="P221" s="222"/>
      <c r="Q221" s="222"/>
      <c r="R221" s="222"/>
      <c r="S221" s="222"/>
      <c r="T221" s="222"/>
      <c r="U221" s="222"/>
      <c r="V221" s="222"/>
      <c r="W221" s="222"/>
      <c r="X221" s="222"/>
      <c r="Y221" s="212"/>
      <c r="Z221" s="212"/>
      <c r="AA221" s="212"/>
      <c r="AB221" s="212"/>
      <c r="AC221" s="212"/>
      <c r="AD221" s="212"/>
      <c r="AE221" s="212"/>
      <c r="AF221" s="212"/>
      <c r="AG221" s="212" t="s">
        <v>138</v>
      </c>
      <c r="AH221" s="212">
        <v>0</v>
      </c>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row>
    <row r="222" spans="1:60" outlineLevel="1" x14ac:dyDescent="0.2">
      <c r="A222" s="219"/>
      <c r="B222" s="220"/>
      <c r="C222" s="251"/>
      <c r="D222" s="242"/>
      <c r="E222" s="242"/>
      <c r="F222" s="242"/>
      <c r="G222" s="242"/>
      <c r="H222" s="222"/>
      <c r="I222" s="222"/>
      <c r="J222" s="222"/>
      <c r="K222" s="222"/>
      <c r="L222" s="222"/>
      <c r="M222" s="222"/>
      <c r="N222" s="222"/>
      <c r="O222" s="222"/>
      <c r="P222" s="222"/>
      <c r="Q222" s="222"/>
      <c r="R222" s="222"/>
      <c r="S222" s="222"/>
      <c r="T222" s="222"/>
      <c r="U222" s="222"/>
      <c r="V222" s="222"/>
      <c r="W222" s="222"/>
      <c r="X222" s="222"/>
      <c r="Y222" s="212"/>
      <c r="Z222" s="212"/>
      <c r="AA222" s="212"/>
      <c r="AB222" s="212"/>
      <c r="AC222" s="212"/>
      <c r="AD222" s="212"/>
      <c r="AE222" s="212"/>
      <c r="AF222" s="212"/>
      <c r="AG222" s="212" t="s">
        <v>139</v>
      </c>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row>
    <row r="223" spans="1:60" outlineLevel="1" x14ac:dyDescent="0.2">
      <c r="A223" s="233">
        <v>50</v>
      </c>
      <c r="B223" s="234" t="s">
        <v>343</v>
      </c>
      <c r="C223" s="248" t="s">
        <v>344</v>
      </c>
      <c r="D223" s="235" t="s">
        <v>188</v>
      </c>
      <c r="E223" s="236">
        <v>1.601E-2</v>
      </c>
      <c r="F223" s="237"/>
      <c r="G223" s="238">
        <f>ROUND(E223*F223,2)</f>
        <v>0</v>
      </c>
      <c r="H223" s="237"/>
      <c r="I223" s="238">
        <f>ROUND(E223*H223,2)</f>
        <v>0</v>
      </c>
      <c r="J223" s="237"/>
      <c r="K223" s="238">
        <f>ROUND(E223*J223,2)</f>
        <v>0</v>
      </c>
      <c r="L223" s="238">
        <v>21</v>
      </c>
      <c r="M223" s="238">
        <f>G223*(1+L223/100)</f>
        <v>0</v>
      </c>
      <c r="N223" s="238">
        <v>0</v>
      </c>
      <c r="O223" s="238">
        <f>ROUND(E223*N223,2)</f>
        <v>0</v>
      </c>
      <c r="P223" s="238">
        <v>0</v>
      </c>
      <c r="Q223" s="238">
        <f>ROUND(E223*P223,2)</f>
        <v>0</v>
      </c>
      <c r="R223" s="238" t="s">
        <v>189</v>
      </c>
      <c r="S223" s="238" t="s">
        <v>345</v>
      </c>
      <c r="T223" s="239" t="s">
        <v>345</v>
      </c>
      <c r="U223" s="222">
        <v>0</v>
      </c>
      <c r="V223" s="222">
        <f>ROUND(E223*U223,2)</f>
        <v>0</v>
      </c>
      <c r="W223" s="222"/>
      <c r="X223" s="222" t="s">
        <v>190</v>
      </c>
      <c r="Y223" s="212"/>
      <c r="Z223" s="212"/>
      <c r="AA223" s="212"/>
      <c r="AB223" s="212"/>
      <c r="AC223" s="212"/>
      <c r="AD223" s="212"/>
      <c r="AE223" s="212"/>
      <c r="AF223" s="212"/>
      <c r="AG223" s="212" t="s">
        <v>191</v>
      </c>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row>
    <row r="224" spans="1:60" outlineLevel="1" x14ac:dyDescent="0.2">
      <c r="A224" s="219"/>
      <c r="B224" s="220"/>
      <c r="C224" s="250" t="s">
        <v>346</v>
      </c>
      <c r="D224" s="224"/>
      <c r="E224" s="225">
        <v>1.601E-2</v>
      </c>
      <c r="F224" s="222"/>
      <c r="G224" s="222"/>
      <c r="H224" s="222"/>
      <c r="I224" s="222"/>
      <c r="J224" s="222"/>
      <c r="K224" s="222"/>
      <c r="L224" s="222"/>
      <c r="M224" s="222"/>
      <c r="N224" s="222"/>
      <c r="O224" s="222"/>
      <c r="P224" s="222"/>
      <c r="Q224" s="222"/>
      <c r="R224" s="222"/>
      <c r="S224" s="222"/>
      <c r="T224" s="222"/>
      <c r="U224" s="222"/>
      <c r="V224" s="222"/>
      <c r="W224" s="222"/>
      <c r="X224" s="222"/>
      <c r="Y224" s="212"/>
      <c r="Z224" s="212"/>
      <c r="AA224" s="212"/>
      <c r="AB224" s="212"/>
      <c r="AC224" s="212"/>
      <c r="AD224" s="212"/>
      <c r="AE224" s="212"/>
      <c r="AF224" s="212"/>
      <c r="AG224" s="212" t="s">
        <v>138</v>
      </c>
      <c r="AH224" s="212">
        <v>0</v>
      </c>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row>
    <row r="225" spans="1:60" outlineLevel="1" x14ac:dyDescent="0.2">
      <c r="A225" s="219"/>
      <c r="B225" s="220"/>
      <c r="C225" s="251"/>
      <c r="D225" s="242"/>
      <c r="E225" s="242"/>
      <c r="F225" s="242"/>
      <c r="G225" s="242"/>
      <c r="H225" s="222"/>
      <c r="I225" s="222"/>
      <c r="J225" s="222"/>
      <c r="K225" s="222"/>
      <c r="L225" s="222"/>
      <c r="M225" s="222"/>
      <c r="N225" s="222"/>
      <c r="O225" s="222"/>
      <c r="P225" s="222"/>
      <c r="Q225" s="222"/>
      <c r="R225" s="222"/>
      <c r="S225" s="222"/>
      <c r="T225" s="222"/>
      <c r="U225" s="222"/>
      <c r="V225" s="222"/>
      <c r="W225" s="222"/>
      <c r="X225" s="222"/>
      <c r="Y225" s="212"/>
      <c r="Z225" s="212"/>
      <c r="AA225" s="212"/>
      <c r="AB225" s="212"/>
      <c r="AC225" s="212"/>
      <c r="AD225" s="212"/>
      <c r="AE225" s="212"/>
      <c r="AF225" s="212"/>
      <c r="AG225" s="212" t="s">
        <v>139</v>
      </c>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row>
    <row r="226" spans="1:60" outlineLevel="1" x14ac:dyDescent="0.2">
      <c r="A226" s="233">
        <v>51</v>
      </c>
      <c r="B226" s="234" t="s">
        <v>347</v>
      </c>
      <c r="C226" s="248" t="s">
        <v>348</v>
      </c>
      <c r="D226" s="235" t="s">
        <v>349</v>
      </c>
      <c r="E226" s="236">
        <v>0.01</v>
      </c>
      <c r="F226" s="237"/>
      <c r="G226" s="238">
        <f>ROUND(E226*F226,2)</f>
        <v>0</v>
      </c>
      <c r="H226" s="237"/>
      <c r="I226" s="238">
        <f>ROUND(E226*H226,2)</f>
        <v>0</v>
      </c>
      <c r="J226" s="237"/>
      <c r="K226" s="238">
        <f>ROUND(E226*J226,2)</f>
        <v>0</v>
      </c>
      <c r="L226" s="238">
        <v>21</v>
      </c>
      <c r="M226" s="238">
        <f>G226*(1+L226/100)</f>
        <v>0</v>
      </c>
      <c r="N226" s="238">
        <v>0</v>
      </c>
      <c r="O226" s="238">
        <f>ROUND(E226*N226,2)</f>
        <v>0</v>
      </c>
      <c r="P226" s="238">
        <v>0</v>
      </c>
      <c r="Q226" s="238">
        <f>ROUND(E226*P226,2)</f>
        <v>0</v>
      </c>
      <c r="R226" s="238" t="s">
        <v>189</v>
      </c>
      <c r="S226" s="238" t="s">
        <v>132</v>
      </c>
      <c r="T226" s="239" t="s">
        <v>132</v>
      </c>
      <c r="U226" s="222">
        <v>0</v>
      </c>
      <c r="V226" s="222">
        <f>ROUND(E226*U226,2)</f>
        <v>0</v>
      </c>
      <c r="W226" s="222"/>
      <c r="X226" s="222" t="s">
        <v>190</v>
      </c>
      <c r="Y226" s="212"/>
      <c r="Z226" s="212"/>
      <c r="AA226" s="212"/>
      <c r="AB226" s="212"/>
      <c r="AC226" s="212"/>
      <c r="AD226" s="212"/>
      <c r="AE226" s="212"/>
      <c r="AF226" s="212"/>
      <c r="AG226" s="212" t="s">
        <v>191</v>
      </c>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row>
    <row r="227" spans="1:60" outlineLevel="1" x14ac:dyDescent="0.2">
      <c r="A227" s="219"/>
      <c r="B227" s="220"/>
      <c r="C227" s="250" t="s">
        <v>350</v>
      </c>
      <c r="D227" s="224"/>
      <c r="E227" s="225">
        <v>0.01</v>
      </c>
      <c r="F227" s="222"/>
      <c r="G227" s="222"/>
      <c r="H227" s="222"/>
      <c r="I227" s="222"/>
      <c r="J227" s="222"/>
      <c r="K227" s="222"/>
      <c r="L227" s="222"/>
      <c r="M227" s="222"/>
      <c r="N227" s="222"/>
      <c r="O227" s="222"/>
      <c r="P227" s="222"/>
      <c r="Q227" s="222"/>
      <c r="R227" s="222"/>
      <c r="S227" s="222"/>
      <c r="T227" s="222"/>
      <c r="U227" s="222"/>
      <c r="V227" s="222"/>
      <c r="W227" s="222"/>
      <c r="X227" s="222"/>
      <c r="Y227" s="212"/>
      <c r="Z227" s="212"/>
      <c r="AA227" s="212"/>
      <c r="AB227" s="212"/>
      <c r="AC227" s="212"/>
      <c r="AD227" s="212"/>
      <c r="AE227" s="212"/>
      <c r="AF227" s="212"/>
      <c r="AG227" s="212" t="s">
        <v>138</v>
      </c>
      <c r="AH227" s="212">
        <v>0</v>
      </c>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row>
    <row r="228" spans="1:60" outlineLevel="1" x14ac:dyDescent="0.2">
      <c r="A228" s="219"/>
      <c r="B228" s="220"/>
      <c r="C228" s="251"/>
      <c r="D228" s="242"/>
      <c r="E228" s="242"/>
      <c r="F228" s="242"/>
      <c r="G228" s="242"/>
      <c r="H228" s="222"/>
      <c r="I228" s="222"/>
      <c r="J228" s="222"/>
      <c r="K228" s="222"/>
      <c r="L228" s="222"/>
      <c r="M228" s="222"/>
      <c r="N228" s="222"/>
      <c r="O228" s="222"/>
      <c r="P228" s="222"/>
      <c r="Q228" s="222"/>
      <c r="R228" s="222"/>
      <c r="S228" s="222"/>
      <c r="T228" s="222"/>
      <c r="U228" s="222"/>
      <c r="V228" s="222"/>
      <c r="W228" s="222"/>
      <c r="X228" s="222"/>
      <c r="Y228" s="212"/>
      <c r="Z228" s="212"/>
      <c r="AA228" s="212"/>
      <c r="AB228" s="212"/>
      <c r="AC228" s="212"/>
      <c r="AD228" s="212"/>
      <c r="AE228" s="212"/>
      <c r="AF228" s="212"/>
      <c r="AG228" s="212" t="s">
        <v>139</v>
      </c>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row>
    <row r="229" spans="1:60" ht="22.5" outlineLevel="1" x14ac:dyDescent="0.2">
      <c r="A229" s="233">
        <v>52</v>
      </c>
      <c r="B229" s="234" t="s">
        <v>351</v>
      </c>
      <c r="C229" s="248" t="s">
        <v>352</v>
      </c>
      <c r="D229" s="235" t="s">
        <v>349</v>
      </c>
      <c r="E229" s="236">
        <v>0.01</v>
      </c>
      <c r="F229" s="237"/>
      <c r="G229" s="238">
        <f>ROUND(E229*F229,2)</f>
        <v>0</v>
      </c>
      <c r="H229" s="237"/>
      <c r="I229" s="238">
        <f>ROUND(E229*H229,2)</f>
        <v>0</v>
      </c>
      <c r="J229" s="237"/>
      <c r="K229" s="238">
        <f>ROUND(E229*J229,2)</f>
        <v>0</v>
      </c>
      <c r="L229" s="238">
        <v>21</v>
      </c>
      <c r="M229" s="238">
        <f>G229*(1+L229/100)</f>
        <v>0</v>
      </c>
      <c r="N229" s="238">
        <v>0</v>
      </c>
      <c r="O229" s="238">
        <f>ROUND(E229*N229,2)</f>
        <v>0</v>
      </c>
      <c r="P229" s="238">
        <v>0</v>
      </c>
      <c r="Q229" s="238">
        <f>ROUND(E229*P229,2)</f>
        <v>0</v>
      </c>
      <c r="R229" s="238" t="s">
        <v>189</v>
      </c>
      <c r="S229" s="238" t="s">
        <v>132</v>
      </c>
      <c r="T229" s="239" t="s">
        <v>132</v>
      </c>
      <c r="U229" s="222">
        <v>0</v>
      </c>
      <c r="V229" s="222">
        <f>ROUND(E229*U229,2)</f>
        <v>0</v>
      </c>
      <c r="W229" s="222"/>
      <c r="X229" s="222" t="s">
        <v>190</v>
      </c>
      <c r="Y229" s="212"/>
      <c r="Z229" s="212"/>
      <c r="AA229" s="212"/>
      <c r="AB229" s="212"/>
      <c r="AC229" s="212"/>
      <c r="AD229" s="212"/>
      <c r="AE229" s="212"/>
      <c r="AF229" s="212"/>
      <c r="AG229" s="212" t="s">
        <v>191</v>
      </c>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row>
    <row r="230" spans="1:60" outlineLevel="1" x14ac:dyDescent="0.2">
      <c r="A230" s="219"/>
      <c r="B230" s="220"/>
      <c r="C230" s="250" t="s">
        <v>350</v>
      </c>
      <c r="D230" s="224"/>
      <c r="E230" s="225">
        <v>0.01</v>
      </c>
      <c r="F230" s="222"/>
      <c r="G230" s="222"/>
      <c r="H230" s="222"/>
      <c r="I230" s="222"/>
      <c r="J230" s="222"/>
      <c r="K230" s="222"/>
      <c r="L230" s="222"/>
      <c r="M230" s="222"/>
      <c r="N230" s="222"/>
      <c r="O230" s="222"/>
      <c r="P230" s="222"/>
      <c r="Q230" s="222"/>
      <c r="R230" s="222"/>
      <c r="S230" s="222"/>
      <c r="T230" s="222"/>
      <c r="U230" s="222"/>
      <c r="V230" s="222"/>
      <c r="W230" s="222"/>
      <c r="X230" s="222"/>
      <c r="Y230" s="212"/>
      <c r="Z230" s="212"/>
      <c r="AA230" s="212"/>
      <c r="AB230" s="212"/>
      <c r="AC230" s="212"/>
      <c r="AD230" s="212"/>
      <c r="AE230" s="212"/>
      <c r="AF230" s="212"/>
      <c r="AG230" s="212" t="s">
        <v>138</v>
      </c>
      <c r="AH230" s="212">
        <v>0</v>
      </c>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row>
    <row r="231" spans="1:60" outlineLevel="1" x14ac:dyDescent="0.2">
      <c r="A231" s="219"/>
      <c r="B231" s="220"/>
      <c r="C231" s="251"/>
      <c r="D231" s="242"/>
      <c r="E231" s="242"/>
      <c r="F231" s="242"/>
      <c r="G231" s="242"/>
      <c r="H231" s="222"/>
      <c r="I231" s="222"/>
      <c r="J231" s="222"/>
      <c r="K231" s="222"/>
      <c r="L231" s="222"/>
      <c r="M231" s="222"/>
      <c r="N231" s="222"/>
      <c r="O231" s="222"/>
      <c r="P231" s="222"/>
      <c r="Q231" s="222"/>
      <c r="R231" s="222"/>
      <c r="S231" s="222"/>
      <c r="T231" s="222"/>
      <c r="U231" s="222"/>
      <c r="V231" s="222"/>
      <c r="W231" s="222"/>
      <c r="X231" s="222"/>
      <c r="Y231" s="212"/>
      <c r="Z231" s="212"/>
      <c r="AA231" s="212"/>
      <c r="AB231" s="212"/>
      <c r="AC231" s="212"/>
      <c r="AD231" s="212"/>
      <c r="AE231" s="212"/>
      <c r="AF231" s="212"/>
      <c r="AG231" s="212" t="s">
        <v>139</v>
      </c>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row>
    <row r="232" spans="1:60" outlineLevel="1" x14ac:dyDescent="0.2">
      <c r="A232" s="233">
        <v>53</v>
      </c>
      <c r="B232" s="234" t="s">
        <v>353</v>
      </c>
      <c r="C232" s="248" t="s">
        <v>354</v>
      </c>
      <c r="D232" s="235" t="s">
        <v>265</v>
      </c>
      <c r="E232" s="236">
        <v>5</v>
      </c>
      <c r="F232" s="237"/>
      <c r="G232" s="238">
        <f>ROUND(E232*F232,2)</f>
        <v>0</v>
      </c>
      <c r="H232" s="237"/>
      <c r="I232" s="238">
        <f>ROUND(E232*H232,2)</f>
        <v>0</v>
      </c>
      <c r="J232" s="237"/>
      <c r="K232" s="238">
        <f>ROUND(E232*J232,2)</f>
        <v>0</v>
      </c>
      <c r="L232" s="238">
        <v>21</v>
      </c>
      <c r="M232" s="238">
        <f>G232*(1+L232/100)</f>
        <v>0</v>
      </c>
      <c r="N232" s="238">
        <v>7.2000000000000005E-4</v>
      </c>
      <c r="O232" s="238">
        <f>ROUND(E232*N232,2)</f>
        <v>0</v>
      </c>
      <c r="P232" s="238">
        <v>0</v>
      </c>
      <c r="Q232" s="238">
        <f>ROUND(E232*P232,2)</f>
        <v>0</v>
      </c>
      <c r="R232" s="238" t="s">
        <v>189</v>
      </c>
      <c r="S232" s="238" t="s">
        <v>132</v>
      </c>
      <c r="T232" s="239" t="s">
        <v>132</v>
      </c>
      <c r="U232" s="222">
        <v>0</v>
      </c>
      <c r="V232" s="222">
        <f>ROUND(E232*U232,2)</f>
        <v>0</v>
      </c>
      <c r="W232" s="222"/>
      <c r="X232" s="222" t="s">
        <v>190</v>
      </c>
      <c r="Y232" s="212"/>
      <c r="Z232" s="212"/>
      <c r="AA232" s="212"/>
      <c r="AB232" s="212"/>
      <c r="AC232" s="212"/>
      <c r="AD232" s="212"/>
      <c r="AE232" s="212"/>
      <c r="AF232" s="212"/>
      <c r="AG232" s="212" t="s">
        <v>191</v>
      </c>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row>
    <row r="233" spans="1:60" outlineLevel="1" x14ac:dyDescent="0.2">
      <c r="A233" s="219"/>
      <c r="B233" s="220"/>
      <c r="C233" s="250" t="s">
        <v>63</v>
      </c>
      <c r="D233" s="224"/>
      <c r="E233" s="225">
        <v>5</v>
      </c>
      <c r="F233" s="222"/>
      <c r="G233" s="222"/>
      <c r="H233" s="222"/>
      <c r="I233" s="222"/>
      <c r="J233" s="222"/>
      <c r="K233" s="222"/>
      <c r="L233" s="222"/>
      <c r="M233" s="222"/>
      <c r="N233" s="222"/>
      <c r="O233" s="222"/>
      <c r="P233" s="222"/>
      <c r="Q233" s="222"/>
      <c r="R233" s="222"/>
      <c r="S233" s="222"/>
      <c r="T233" s="222"/>
      <c r="U233" s="222"/>
      <c r="V233" s="222"/>
      <c r="W233" s="222"/>
      <c r="X233" s="222"/>
      <c r="Y233" s="212"/>
      <c r="Z233" s="212"/>
      <c r="AA233" s="212"/>
      <c r="AB233" s="212"/>
      <c r="AC233" s="212"/>
      <c r="AD233" s="212"/>
      <c r="AE233" s="212"/>
      <c r="AF233" s="212"/>
      <c r="AG233" s="212" t="s">
        <v>138</v>
      </c>
      <c r="AH233" s="212">
        <v>0</v>
      </c>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row>
    <row r="234" spans="1:60" outlineLevel="1" x14ac:dyDescent="0.2">
      <c r="A234" s="219"/>
      <c r="B234" s="220"/>
      <c r="C234" s="251"/>
      <c r="D234" s="242"/>
      <c r="E234" s="242"/>
      <c r="F234" s="242"/>
      <c r="G234" s="242"/>
      <c r="H234" s="222"/>
      <c r="I234" s="222"/>
      <c r="J234" s="222"/>
      <c r="K234" s="222"/>
      <c r="L234" s="222"/>
      <c r="M234" s="222"/>
      <c r="N234" s="222"/>
      <c r="O234" s="222"/>
      <c r="P234" s="222"/>
      <c r="Q234" s="222"/>
      <c r="R234" s="222"/>
      <c r="S234" s="222"/>
      <c r="T234" s="222"/>
      <c r="U234" s="222"/>
      <c r="V234" s="222"/>
      <c r="W234" s="222"/>
      <c r="X234" s="222"/>
      <c r="Y234" s="212"/>
      <c r="Z234" s="212"/>
      <c r="AA234" s="212"/>
      <c r="AB234" s="212"/>
      <c r="AC234" s="212"/>
      <c r="AD234" s="212"/>
      <c r="AE234" s="212"/>
      <c r="AF234" s="212"/>
      <c r="AG234" s="212" t="s">
        <v>139</v>
      </c>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row>
    <row r="235" spans="1:60" x14ac:dyDescent="0.2">
      <c r="A235" s="227" t="s">
        <v>126</v>
      </c>
      <c r="B235" s="228" t="s">
        <v>73</v>
      </c>
      <c r="C235" s="247" t="s">
        <v>74</v>
      </c>
      <c r="D235" s="229"/>
      <c r="E235" s="230"/>
      <c r="F235" s="231"/>
      <c r="G235" s="231">
        <f>SUMIF(AG236:AG240,"&lt;&gt;NOR",G236:G240)</f>
        <v>0</v>
      </c>
      <c r="H235" s="231"/>
      <c r="I235" s="231">
        <f>SUM(I236:I240)</f>
        <v>0</v>
      </c>
      <c r="J235" s="231"/>
      <c r="K235" s="231">
        <f>SUM(K236:K240)</f>
        <v>0</v>
      </c>
      <c r="L235" s="231"/>
      <c r="M235" s="231">
        <f>SUM(M236:M240)</f>
        <v>0</v>
      </c>
      <c r="N235" s="231"/>
      <c r="O235" s="231">
        <f>SUM(O236:O240)</f>
        <v>0</v>
      </c>
      <c r="P235" s="231"/>
      <c r="Q235" s="231">
        <f>SUM(Q236:Q240)</f>
        <v>0</v>
      </c>
      <c r="R235" s="231"/>
      <c r="S235" s="231"/>
      <c r="T235" s="232"/>
      <c r="U235" s="226"/>
      <c r="V235" s="226">
        <f>SUM(V236:V240)</f>
        <v>1.4</v>
      </c>
      <c r="W235" s="226"/>
      <c r="X235" s="226"/>
      <c r="AG235" t="s">
        <v>127</v>
      </c>
    </row>
    <row r="236" spans="1:60" ht="22.5" outlineLevel="1" x14ac:dyDescent="0.2">
      <c r="A236" s="233">
        <v>54</v>
      </c>
      <c r="B236" s="234" t="s">
        <v>355</v>
      </c>
      <c r="C236" s="248" t="s">
        <v>356</v>
      </c>
      <c r="D236" s="235" t="s">
        <v>146</v>
      </c>
      <c r="E236" s="236">
        <v>0.92249999999999999</v>
      </c>
      <c r="F236" s="237"/>
      <c r="G236" s="238">
        <f>ROUND(E236*F236,2)</f>
        <v>0</v>
      </c>
      <c r="H236" s="237"/>
      <c r="I236" s="238">
        <f>ROUND(E236*H236,2)</f>
        <v>0</v>
      </c>
      <c r="J236" s="237"/>
      <c r="K236" s="238">
        <f>ROUND(E236*J236,2)</f>
        <v>0</v>
      </c>
      <c r="L236" s="238">
        <v>21</v>
      </c>
      <c r="M236" s="238">
        <f>G236*(1+L236/100)</f>
        <v>0</v>
      </c>
      <c r="N236" s="238">
        <v>0</v>
      </c>
      <c r="O236" s="238">
        <f>ROUND(E236*N236,2)</f>
        <v>0</v>
      </c>
      <c r="P236" s="238">
        <v>0</v>
      </c>
      <c r="Q236" s="238">
        <f>ROUND(E236*P236,2)</f>
        <v>0</v>
      </c>
      <c r="R236" s="238" t="s">
        <v>357</v>
      </c>
      <c r="S236" s="238" t="s">
        <v>132</v>
      </c>
      <c r="T236" s="239" t="s">
        <v>132</v>
      </c>
      <c r="U236" s="222">
        <v>1.52</v>
      </c>
      <c r="V236" s="222">
        <f>ROUND(E236*U236,2)</f>
        <v>1.4</v>
      </c>
      <c r="W236" s="222"/>
      <c r="X236" s="222" t="s">
        <v>133</v>
      </c>
      <c r="Y236" s="212"/>
      <c r="Z236" s="212"/>
      <c r="AA236" s="212"/>
      <c r="AB236" s="212"/>
      <c r="AC236" s="212"/>
      <c r="AD236" s="212"/>
      <c r="AE236" s="212"/>
      <c r="AF236" s="212"/>
      <c r="AG236" s="212" t="s">
        <v>134</v>
      </c>
      <c r="AH236" s="212"/>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row>
    <row r="237" spans="1:60" ht="22.5" outlineLevel="1" x14ac:dyDescent="0.2">
      <c r="A237" s="219"/>
      <c r="B237" s="220"/>
      <c r="C237" s="249" t="s">
        <v>358</v>
      </c>
      <c r="D237" s="240"/>
      <c r="E237" s="240"/>
      <c r="F237" s="240"/>
      <c r="G237" s="240"/>
      <c r="H237" s="222"/>
      <c r="I237" s="222"/>
      <c r="J237" s="222"/>
      <c r="K237" s="222"/>
      <c r="L237" s="222"/>
      <c r="M237" s="222"/>
      <c r="N237" s="222"/>
      <c r="O237" s="222"/>
      <c r="P237" s="222"/>
      <c r="Q237" s="222"/>
      <c r="R237" s="222"/>
      <c r="S237" s="222"/>
      <c r="T237" s="222"/>
      <c r="U237" s="222"/>
      <c r="V237" s="222"/>
      <c r="W237" s="222"/>
      <c r="X237" s="222"/>
      <c r="Y237" s="212"/>
      <c r="Z237" s="212"/>
      <c r="AA237" s="212"/>
      <c r="AB237" s="212"/>
      <c r="AC237" s="212"/>
      <c r="AD237" s="212"/>
      <c r="AE237" s="212"/>
      <c r="AF237" s="212"/>
      <c r="AG237" s="212" t="s">
        <v>136</v>
      </c>
      <c r="AH237" s="212"/>
      <c r="AI237" s="212"/>
      <c r="AJ237" s="212"/>
      <c r="AK237" s="212"/>
      <c r="AL237" s="212"/>
      <c r="AM237" s="212"/>
      <c r="AN237" s="212"/>
      <c r="AO237" s="212"/>
      <c r="AP237" s="212"/>
      <c r="AQ237" s="212"/>
      <c r="AR237" s="212"/>
      <c r="AS237" s="212"/>
      <c r="AT237" s="212"/>
      <c r="AU237" s="212"/>
      <c r="AV237" s="212"/>
      <c r="AW237" s="212"/>
      <c r="AX237" s="212"/>
      <c r="AY237" s="212"/>
      <c r="AZ237" s="212"/>
      <c r="BA237" s="243" t="str">
        <f>C237</f>
        <v>nebo vybourání otvorů průřezové plochy přes 4 m2 ve zdivu nadzákladovém, včetně pomocného lešení o výšce podlahy do 1900 mm a pro zatížení do 1,5 kPa  (150 kg/m2)</v>
      </c>
      <c r="BB237" s="212"/>
      <c r="BC237" s="212"/>
      <c r="BD237" s="212"/>
      <c r="BE237" s="212"/>
      <c r="BF237" s="212"/>
      <c r="BG237" s="212"/>
      <c r="BH237" s="212"/>
    </row>
    <row r="238" spans="1:60" outlineLevel="1" x14ac:dyDescent="0.2">
      <c r="A238" s="219"/>
      <c r="B238" s="220"/>
      <c r="C238" s="250" t="s">
        <v>359</v>
      </c>
      <c r="D238" s="224"/>
      <c r="E238" s="225">
        <v>1.7324999999999999</v>
      </c>
      <c r="F238" s="222"/>
      <c r="G238" s="222"/>
      <c r="H238" s="222"/>
      <c r="I238" s="222"/>
      <c r="J238" s="222"/>
      <c r="K238" s="222"/>
      <c r="L238" s="222"/>
      <c r="M238" s="222"/>
      <c r="N238" s="222"/>
      <c r="O238" s="222"/>
      <c r="P238" s="222"/>
      <c r="Q238" s="222"/>
      <c r="R238" s="222"/>
      <c r="S238" s="222"/>
      <c r="T238" s="222"/>
      <c r="U238" s="222"/>
      <c r="V238" s="222"/>
      <c r="W238" s="222"/>
      <c r="X238" s="222"/>
      <c r="Y238" s="212"/>
      <c r="Z238" s="212"/>
      <c r="AA238" s="212"/>
      <c r="AB238" s="212"/>
      <c r="AC238" s="212"/>
      <c r="AD238" s="212"/>
      <c r="AE238" s="212"/>
      <c r="AF238" s="212"/>
      <c r="AG238" s="212" t="s">
        <v>138</v>
      </c>
      <c r="AH238" s="212">
        <v>0</v>
      </c>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row>
    <row r="239" spans="1:60" outlineLevel="1" x14ac:dyDescent="0.2">
      <c r="A239" s="219"/>
      <c r="B239" s="220"/>
      <c r="C239" s="250" t="s">
        <v>360</v>
      </c>
      <c r="D239" s="224"/>
      <c r="E239" s="225">
        <v>-0.81</v>
      </c>
      <c r="F239" s="222"/>
      <c r="G239" s="222"/>
      <c r="H239" s="222"/>
      <c r="I239" s="222"/>
      <c r="J239" s="222"/>
      <c r="K239" s="222"/>
      <c r="L239" s="222"/>
      <c r="M239" s="222"/>
      <c r="N239" s="222"/>
      <c r="O239" s="222"/>
      <c r="P239" s="222"/>
      <c r="Q239" s="222"/>
      <c r="R239" s="222"/>
      <c r="S239" s="222"/>
      <c r="T239" s="222"/>
      <c r="U239" s="222"/>
      <c r="V239" s="222"/>
      <c r="W239" s="222"/>
      <c r="X239" s="222"/>
      <c r="Y239" s="212"/>
      <c r="Z239" s="212"/>
      <c r="AA239" s="212"/>
      <c r="AB239" s="212"/>
      <c r="AC239" s="212"/>
      <c r="AD239" s="212"/>
      <c r="AE239" s="212"/>
      <c r="AF239" s="212"/>
      <c r="AG239" s="212" t="s">
        <v>138</v>
      </c>
      <c r="AH239" s="212">
        <v>0</v>
      </c>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row>
    <row r="240" spans="1:60" outlineLevel="1" x14ac:dyDescent="0.2">
      <c r="A240" s="219"/>
      <c r="B240" s="220"/>
      <c r="C240" s="251"/>
      <c r="D240" s="242"/>
      <c r="E240" s="242"/>
      <c r="F240" s="242"/>
      <c r="G240" s="242"/>
      <c r="H240" s="222"/>
      <c r="I240" s="222"/>
      <c r="J240" s="222"/>
      <c r="K240" s="222"/>
      <c r="L240" s="222"/>
      <c r="M240" s="222"/>
      <c r="N240" s="222"/>
      <c r="O240" s="222"/>
      <c r="P240" s="222"/>
      <c r="Q240" s="222"/>
      <c r="R240" s="222"/>
      <c r="S240" s="222"/>
      <c r="T240" s="222"/>
      <c r="U240" s="222"/>
      <c r="V240" s="222"/>
      <c r="W240" s="222"/>
      <c r="X240" s="222"/>
      <c r="Y240" s="212"/>
      <c r="Z240" s="212"/>
      <c r="AA240" s="212"/>
      <c r="AB240" s="212"/>
      <c r="AC240" s="212"/>
      <c r="AD240" s="212"/>
      <c r="AE240" s="212"/>
      <c r="AF240" s="212"/>
      <c r="AG240" s="212" t="s">
        <v>139</v>
      </c>
      <c r="AH240" s="212"/>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row>
    <row r="241" spans="1:60" x14ac:dyDescent="0.2">
      <c r="A241" s="227" t="s">
        <v>126</v>
      </c>
      <c r="B241" s="228" t="s">
        <v>75</v>
      </c>
      <c r="C241" s="247" t="s">
        <v>76</v>
      </c>
      <c r="D241" s="229"/>
      <c r="E241" s="230"/>
      <c r="F241" s="231"/>
      <c r="G241" s="231">
        <f>SUMIF(AG242:AG254,"&lt;&gt;NOR",G242:G254)</f>
        <v>0</v>
      </c>
      <c r="H241" s="231"/>
      <c r="I241" s="231">
        <f>SUM(I242:I254)</f>
        <v>0</v>
      </c>
      <c r="J241" s="231"/>
      <c r="K241" s="231">
        <f>SUM(K242:K254)</f>
        <v>0</v>
      </c>
      <c r="L241" s="231"/>
      <c r="M241" s="231">
        <f>SUM(M242:M254)</f>
        <v>0</v>
      </c>
      <c r="N241" s="231"/>
      <c r="O241" s="231">
        <f>SUM(O242:O254)</f>
        <v>0</v>
      </c>
      <c r="P241" s="231"/>
      <c r="Q241" s="231">
        <f>SUM(Q242:Q254)</f>
        <v>0</v>
      </c>
      <c r="R241" s="231"/>
      <c r="S241" s="231"/>
      <c r="T241" s="232"/>
      <c r="U241" s="226"/>
      <c r="V241" s="226">
        <f>SUM(V242:V254)</f>
        <v>101.92999999999999</v>
      </c>
      <c r="W241" s="226"/>
      <c r="X241" s="226"/>
      <c r="AG241" t="s">
        <v>127</v>
      </c>
    </row>
    <row r="242" spans="1:60" ht="22.5" outlineLevel="1" x14ac:dyDescent="0.2">
      <c r="A242" s="233">
        <v>55</v>
      </c>
      <c r="B242" s="234" t="s">
        <v>361</v>
      </c>
      <c r="C242" s="248" t="s">
        <v>362</v>
      </c>
      <c r="D242" s="235" t="s">
        <v>130</v>
      </c>
      <c r="E242" s="236">
        <v>15.435</v>
      </c>
      <c r="F242" s="237"/>
      <c r="G242" s="238">
        <f>ROUND(E242*F242,2)</f>
        <v>0</v>
      </c>
      <c r="H242" s="237"/>
      <c r="I242" s="238">
        <f>ROUND(E242*H242,2)</f>
        <v>0</v>
      </c>
      <c r="J242" s="237"/>
      <c r="K242" s="238">
        <f>ROUND(E242*J242,2)</f>
        <v>0</v>
      </c>
      <c r="L242" s="238">
        <v>21</v>
      </c>
      <c r="M242" s="238">
        <f>G242*(1+L242/100)</f>
        <v>0</v>
      </c>
      <c r="N242" s="238">
        <v>0</v>
      </c>
      <c r="O242" s="238">
        <f>ROUND(E242*N242,2)</f>
        <v>0</v>
      </c>
      <c r="P242" s="238">
        <v>0</v>
      </c>
      <c r="Q242" s="238">
        <f>ROUND(E242*P242,2)</f>
        <v>0</v>
      </c>
      <c r="R242" s="238" t="s">
        <v>357</v>
      </c>
      <c r="S242" s="238" t="s">
        <v>132</v>
      </c>
      <c r="T242" s="239" t="s">
        <v>132</v>
      </c>
      <c r="U242" s="222">
        <v>0.03</v>
      </c>
      <c r="V242" s="222">
        <f>ROUND(E242*U242,2)</f>
        <v>0.46</v>
      </c>
      <c r="W242" s="222"/>
      <c r="X242" s="222" t="s">
        <v>133</v>
      </c>
      <c r="Y242" s="212"/>
      <c r="Z242" s="212"/>
      <c r="AA242" s="212"/>
      <c r="AB242" s="212"/>
      <c r="AC242" s="212"/>
      <c r="AD242" s="212"/>
      <c r="AE242" s="212"/>
      <c r="AF242" s="212"/>
      <c r="AG242" s="212" t="s">
        <v>134</v>
      </c>
      <c r="AH242" s="212"/>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row>
    <row r="243" spans="1:60" outlineLevel="1" x14ac:dyDescent="0.2">
      <c r="A243" s="219"/>
      <c r="B243" s="220"/>
      <c r="C243" s="250" t="s">
        <v>282</v>
      </c>
      <c r="D243" s="224"/>
      <c r="E243" s="225">
        <v>15.435</v>
      </c>
      <c r="F243" s="222"/>
      <c r="G243" s="222"/>
      <c r="H243" s="222"/>
      <c r="I243" s="222"/>
      <c r="J243" s="222"/>
      <c r="K243" s="222"/>
      <c r="L243" s="222"/>
      <c r="M243" s="222"/>
      <c r="N243" s="222"/>
      <c r="O243" s="222"/>
      <c r="P243" s="222"/>
      <c r="Q243" s="222"/>
      <c r="R243" s="222"/>
      <c r="S243" s="222"/>
      <c r="T243" s="222"/>
      <c r="U243" s="222"/>
      <c r="V243" s="222"/>
      <c r="W243" s="222"/>
      <c r="X243" s="222"/>
      <c r="Y243" s="212"/>
      <c r="Z243" s="212"/>
      <c r="AA243" s="212"/>
      <c r="AB243" s="212"/>
      <c r="AC243" s="212"/>
      <c r="AD243" s="212"/>
      <c r="AE243" s="212"/>
      <c r="AF243" s="212"/>
      <c r="AG243" s="212" t="s">
        <v>138</v>
      </c>
      <c r="AH243" s="212">
        <v>0</v>
      </c>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row>
    <row r="244" spans="1:60" outlineLevel="1" x14ac:dyDescent="0.2">
      <c r="A244" s="219"/>
      <c r="B244" s="220"/>
      <c r="C244" s="251"/>
      <c r="D244" s="242"/>
      <c r="E244" s="242"/>
      <c r="F244" s="242"/>
      <c r="G244" s="242"/>
      <c r="H244" s="222"/>
      <c r="I244" s="222"/>
      <c r="J244" s="222"/>
      <c r="K244" s="222"/>
      <c r="L244" s="222"/>
      <c r="M244" s="222"/>
      <c r="N244" s="222"/>
      <c r="O244" s="222"/>
      <c r="P244" s="222"/>
      <c r="Q244" s="222"/>
      <c r="R244" s="222"/>
      <c r="S244" s="222"/>
      <c r="T244" s="222"/>
      <c r="U244" s="222"/>
      <c r="V244" s="222"/>
      <c r="W244" s="222"/>
      <c r="X244" s="222"/>
      <c r="Y244" s="212"/>
      <c r="Z244" s="212"/>
      <c r="AA244" s="212"/>
      <c r="AB244" s="212"/>
      <c r="AC244" s="212"/>
      <c r="AD244" s="212"/>
      <c r="AE244" s="212"/>
      <c r="AF244" s="212"/>
      <c r="AG244" s="212" t="s">
        <v>139</v>
      </c>
      <c r="AH244" s="212"/>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row>
    <row r="245" spans="1:60" ht="33.75" outlineLevel="1" x14ac:dyDescent="0.2">
      <c r="A245" s="233">
        <v>56</v>
      </c>
      <c r="B245" s="234" t="s">
        <v>363</v>
      </c>
      <c r="C245" s="248" t="s">
        <v>364</v>
      </c>
      <c r="D245" s="235" t="s">
        <v>130</v>
      </c>
      <c r="E245" s="236">
        <v>417.34500000000003</v>
      </c>
      <c r="F245" s="237"/>
      <c r="G245" s="238">
        <f>ROUND(E245*F245,2)</f>
        <v>0</v>
      </c>
      <c r="H245" s="237"/>
      <c r="I245" s="238">
        <f>ROUND(E245*H245,2)</f>
        <v>0</v>
      </c>
      <c r="J245" s="237"/>
      <c r="K245" s="238">
        <f>ROUND(E245*J245,2)</f>
        <v>0</v>
      </c>
      <c r="L245" s="238">
        <v>21</v>
      </c>
      <c r="M245" s="238">
        <f>G245*(1+L245/100)</f>
        <v>0</v>
      </c>
      <c r="N245" s="238">
        <v>0</v>
      </c>
      <c r="O245" s="238">
        <f>ROUND(E245*N245,2)</f>
        <v>0</v>
      </c>
      <c r="P245" s="238">
        <v>0</v>
      </c>
      <c r="Q245" s="238">
        <f>ROUND(E245*P245,2)</f>
        <v>0</v>
      </c>
      <c r="R245" s="238" t="s">
        <v>357</v>
      </c>
      <c r="S245" s="238" t="s">
        <v>132</v>
      </c>
      <c r="T245" s="239" t="s">
        <v>132</v>
      </c>
      <c r="U245" s="222">
        <v>0.2</v>
      </c>
      <c r="V245" s="222">
        <f>ROUND(E245*U245,2)</f>
        <v>83.47</v>
      </c>
      <c r="W245" s="222"/>
      <c r="X245" s="222" t="s">
        <v>133</v>
      </c>
      <c r="Y245" s="212"/>
      <c r="Z245" s="212"/>
      <c r="AA245" s="212"/>
      <c r="AB245" s="212"/>
      <c r="AC245" s="212"/>
      <c r="AD245" s="212"/>
      <c r="AE245" s="212"/>
      <c r="AF245" s="212"/>
      <c r="AG245" s="212" t="s">
        <v>134</v>
      </c>
      <c r="AH245" s="212"/>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row>
    <row r="246" spans="1:60" outlineLevel="1" x14ac:dyDescent="0.2">
      <c r="A246" s="219"/>
      <c r="B246" s="220"/>
      <c r="C246" s="250" t="s">
        <v>269</v>
      </c>
      <c r="D246" s="224"/>
      <c r="E246" s="225">
        <v>94.6</v>
      </c>
      <c r="F246" s="222"/>
      <c r="G246" s="222"/>
      <c r="H246" s="222"/>
      <c r="I246" s="222"/>
      <c r="J246" s="222"/>
      <c r="K246" s="222"/>
      <c r="L246" s="222"/>
      <c r="M246" s="222"/>
      <c r="N246" s="222"/>
      <c r="O246" s="222"/>
      <c r="P246" s="222"/>
      <c r="Q246" s="222"/>
      <c r="R246" s="222"/>
      <c r="S246" s="222"/>
      <c r="T246" s="222"/>
      <c r="U246" s="222"/>
      <c r="V246" s="222"/>
      <c r="W246" s="222"/>
      <c r="X246" s="222"/>
      <c r="Y246" s="212"/>
      <c r="Z246" s="212"/>
      <c r="AA246" s="212"/>
      <c r="AB246" s="212"/>
      <c r="AC246" s="212"/>
      <c r="AD246" s="212"/>
      <c r="AE246" s="212"/>
      <c r="AF246" s="212"/>
      <c r="AG246" s="212" t="s">
        <v>138</v>
      </c>
      <c r="AH246" s="212">
        <v>0</v>
      </c>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row>
    <row r="247" spans="1:60" outlineLevel="1" x14ac:dyDescent="0.2">
      <c r="A247" s="219"/>
      <c r="B247" s="220"/>
      <c r="C247" s="250" t="s">
        <v>365</v>
      </c>
      <c r="D247" s="224"/>
      <c r="E247" s="225">
        <v>128</v>
      </c>
      <c r="F247" s="222"/>
      <c r="G247" s="222"/>
      <c r="H247" s="222"/>
      <c r="I247" s="222"/>
      <c r="J247" s="222"/>
      <c r="K247" s="222"/>
      <c r="L247" s="222"/>
      <c r="M247" s="222"/>
      <c r="N247" s="222"/>
      <c r="O247" s="222"/>
      <c r="P247" s="222"/>
      <c r="Q247" s="222"/>
      <c r="R247" s="222"/>
      <c r="S247" s="222"/>
      <c r="T247" s="222"/>
      <c r="U247" s="222"/>
      <c r="V247" s="222"/>
      <c r="W247" s="222"/>
      <c r="X247" s="222"/>
      <c r="Y247" s="212"/>
      <c r="Z247" s="212"/>
      <c r="AA247" s="212"/>
      <c r="AB247" s="212"/>
      <c r="AC247" s="212"/>
      <c r="AD247" s="212"/>
      <c r="AE247" s="212"/>
      <c r="AF247" s="212"/>
      <c r="AG247" s="212" t="s">
        <v>138</v>
      </c>
      <c r="AH247" s="212">
        <v>0</v>
      </c>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row>
    <row r="248" spans="1:60" outlineLevel="1" x14ac:dyDescent="0.2">
      <c r="A248" s="219"/>
      <c r="B248" s="220"/>
      <c r="C248" s="250" t="s">
        <v>272</v>
      </c>
      <c r="D248" s="224"/>
      <c r="E248" s="225">
        <v>79.2</v>
      </c>
      <c r="F248" s="222"/>
      <c r="G248" s="222"/>
      <c r="H248" s="222"/>
      <c r="I248" s="222"/>
      <c r="J248" s="222"/>
      <c r="K248" s="222"/>
      <c r="L248" s="222"/>
      <c r="M248" s="222"/>
      <c r="N248" s="222"/>
      <c r="O248" s="222"/>
      <c r="P248" s="222"/>
      <c r="Q248" s="222"/>
      <c r="R248" s="222"/>
      <c r="S248" s="222"/>
      <c r="T248" s="222"/>
      <c r="U248" s="222"/>
      <c r="V248" s="222"/>
      <c r="W248" s="222"/>
      <c r="X248" s="222"/>
      <c r="Y248" s="212"/>
      <c r="Z248" s="212"/>
      <c r="AA248" s="212"/>
      <c r="AB248" s="212"/>
      <c r="AC248" s="212"/>
      <c r="AD248" s="212"/>
      <c r="AE248" s="212"/>
      <c r="AF248" s="212"/>
      <c r="AG248" s="212" t="s">
        <v>138</v>
      </c>
      <c r="AH248" s="212">
        <v>0</v>
      </c>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row>
    <row r="249" spans="1:60" outlineLevel="1" x14ac:dyDescent="0.2">
      <c r="A249" s="219"/>
      <c r="B249" s="220"/>
      <c r="C249" s="250" t="s">
        <v>273</v>
      </c>
      <c r="D249" s="224"/>
      <c r="E249" s="225">
        <v>9.6</v>
      </c>
      <c r="F249" s="222"/>
      <c r="G249" s="222"/>
      <c r="H249" s="222"/>
      <c r="I249" s="222"/>
      <c r="J249" s="222"/>
      <c r="K249" s="222"/>
      <c r="L249" s="222"/>
      <c r="M249" s="222"/>
      <c r="N249" s="222"/>
      <c r="O249" s="222"/>
      <c r="P249" s="222"/>
      <c r="Q249" s="222"/>
      <c r="R249" s="222"/>
      <c r="S249" s="222"/>
      <c r="T249" s="222"/>
      <c r="U249" s="222"/>
      <c r="V249" s="222"/>
      <c r="W249" s="222"/>
      <c r="X249" s="222"/>
      <c r="Y249" s="212"/>
      <c r="Z249" s="212"/>
      <c r="AA249" s="212"/>
      <c r="AB249" s="212"/>
      <c r="AC249" s="212"/>
      <c r="AD249" s="212"/>
      <c r="AE249" s="212"/>
      <c r="AF249" s="212"/>
      <c r="AG249" s="212" t="s">
        <v>138</v>
      </c>
      <c r="AH249" s="212">
        <v>0</v>
      </c>
      <c r="AI249" s="212"/>
      <c r="AJ249" s="212"/>
      <c r="AK249" s="212"/>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row>
    <row r="250" spans="1:60" outlineLevel="1" x14ac:dyDescent="0.2">
      <c r="A250" s="219"/>
      <c r="B250" s="220"/>
      <c r="C250" s="250" t="s">
        <v>274</v>
      </c>
      <c r="D250" s="224"/>
      <c r="E250" s="225">
        <v>82.67</v>
      </c>
      <c r="F250" s="222"/>
      <c r="G250" s="222"/>
      <c r="H250" s="222"/>
      <c r="I250" s="222"/>
      <c r="J250" s="222"/>
      <c r="K250" s="222"/>
      <c r="L250" s="222"/>
      <c r="M250" s="222"/>
      <c r="N250" s="222"/>
      <c r="O250" s="222"/>
      <c r="P250" s="222"/>
      <c r="Q250" s="222"/>
      <c r="R250" s="222"/>
      <c r="S250" s="222"/>
      <c r="T250" s="222"/>
      <c r="U250" s="222"/>
      <c r="V250" s="222"/>
      <c r="W250" s="222"/>
      <c r="X250" s="222"/>
      <c r="Y250" s="212"/>
      <c r="Z250" s="212"/>
      <c r="AA250" s="212"/>
      <c r="AB250" s="212"/>
      <c r="AC250" s="212"/>
      <c r="AD250" s="212"/>
      <c r="AE250" s="212"/>
      <c r="AF250" s="212"/>
      <c r="AG250" s="212" t="s">
        <v>138</v>
      </c>
      <c r="AH250" s="212">
        <v>0</v>
      </c>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row>
    <row r="251" spans="1:60" outlineLevel="1" x14ac:dyDescent="0.2">
      <c r="A251" s="219"/>
      <c r="B251" s="220"/>
      <c r="C251" s="250" t="s">
        <v>275</v>
      </c>
      <c r="D251" s="224"/>
      <c r="E251" s="225">
        <v>23.274999999999999</v>
      </c>
      <c r="F251" s="222"/>
      <c r="G251" s="222"/>
      <c r="H251" s="222"/>
      <c r="I251" s="222"/>
      <c r="J251" s="222"/>
      <c r="K251" s="222"/>
      <c r="L251" s="222"/>
      <c r="M251" s="222"/>
      <c r="N251" s="222"/>
      <c r="O251" s="222"/>
      <c r="P251" s="222"/>
      <c r="Q251" s="222"/>
      <c r="R251" s="222"/>
      <c r="S251" s="222"/>
      <c r="T251" s="222"/>
      <c r="U251" s="222"/>
      <c r="V251" s="222"/>
      <c r="W251" s="222"/>
      <c r="X251" s="222"/>
      <c r="Y251" s="212"/>
      <c r="Z251" s="212"/>
      <c r="AA251" s="212"/>
      <c r="AB251" s="212"/>
      <c r="AC251" s="212"/>
      <c r="AD251" s="212"/>
      <c r="AE251" s="212"/>
      <c r="AF251" s="212"/>
      <c r="AG251" s="212" t="s">
        <v>138</v>
      </c>
      <c r="AH251" s="212">
        <v>0</v>
      </c>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row>
    <row r="252" spans="1:60" outlineLevel="1" x14ac:dyDescent="0.2">
      <c r="A252" s="219"/>
      <c r="B252" s="220"/>
      <c r="C252" s="251"/>
      <c r="D252" s="242"/>
      <c r="E252" s="242"/>
      <c r="F252" s="242"/>
      <c r="G252" s="242"/>
      <c r="H252" s="222"/>
      <c r="I252" s="222"/>
      <c r="J252" s="222"/>
      <c r="K252" s="222"/>
      <c r="L252" s="222"/>
      <c r="M252" s="222"/>
      <c r="N252" s="222"/>
      <c r="O252" s="222"/>
      <c r="P252" s="222"/>
      <c r="Q252" s="222"/>
      <c r="R252" s="222"/>
      <c r="S252" s="222"/>
      <c r="T252" s="222"/>
      <c r="U252" s="222"/>
      <c r="V252" s="222"/>
      <c r="W252" s="222"/>
      <c r="X252" s="222"/>
      <c r="Y252" s="212"/>
      <c r="Z252" s="212"/>
      <c r="AA252" s="212"/>
      <c r="AB252" s="212"/>
      <c r="AC252" s="212"/>
      <c r="AD252" s="212"/>
      <c r="AE252" s="212"/>
      <c r="AF252" s="212"/>
      <c r="AG252" s="212" t="s">
        <v>139</v>
      </c>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row>
    <row r="253" spans="1:60" ht="22.5" outlineLevel="1" x14ac:dyDescent="0.2">
      <c r="A253" s="233">
        <v>57</v>
      </c>
      <c r="B253" s="234" t="s">
        <v>366</v>
      </c>
      <c r="C253" s="248" t="s">
        <v>367</v>
      </c>
      <c r="D253" s="235" t="s">
        <v>130</v>
      </c>
      <c r="E253" s="236">
        <v>100</v>
      </c>
      <c r="F253" s="237"/>
      <c r="G253" s="238">
        <f>ROUND(E253*F253,2)</f>
        <v>0</v>
      </c>
      <c r="H253" s="237"/>
      <c r="I253" s="238">
        <f>ROUND(E253*H253,2)</f>
        <v>0</v>
      </c>
      <c r="J253" s="237"/>
      <c r="K253" s="238">
        <f>ROUND(E253*J253,2)</f>
        <v>0</v>
      </c>
      <c r="L253" s="238">
        <v>21</v>
      </c>
      <c r="M253" s="238">
        <f>G253*(1+L253/100)</f>
        <v>0</v>
      </c>
      <c r="N253" s="238">
        <v>0</v>
      </c>
      <c r="O253" s="238">
        <f>ROUND(E253*N253,2)</f>
        <v>0</v>
      </c>
      <c r="P253" s="238">
        <v>0</v>
      </c>
      <c r="Q253" s="238">
        <f>ROUND(E253*P253,2)</f>
        <v>0</v>
      </c>
      <c r="R253" s="238" t="s">
        <v>357</v>
      </c>
      <c r="S253" s="238" t="s">
        <v>132</v>
      </c>
      <c r="T253" s="239" t="s">
        <v>132</v>
      </c>
      <c r="U253" s="222">
        <v>0.18</v>
      </c>
      <c r="V253" s="222">
        <f>ROUND(E253*U253,2)</f>
        <v>18</v>
      </c>
      <c r="W253" s="222"/>
      <c r="X253" s="222" t="s">
        <v>133</v>
      </c>
      <c r="Y253" s="212"/>
      <c r="Z253" s="212"/>
      <c r="AA253" s="212"/>
      <c r="AB253" s="212"/>
      <c r="AC253" s="212"/>
      <c r="AD253" s="212"/>
      <c r="AE253" s="212"/>
      <c r="AF253" s="212"/>
      <c r="AG253" s="212" t="s">
        <v>134</v>
      </c>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row>
    <row r="254" spans="1:60" outlineLevel="1" x14ac:dyDescent="0.2">
      <c r="A254" s="219"/>
      <c r="B254" s="220"/>
      <c r="C254" s="253"/>
      <c r="D254" s="245"/>
      <c r="E254" s="245"/>
      <c r="F254" s="245"/>
      <c r="G254" s="245"/>
      <c r="H254" s="222"/>
      <c r="I254" s="222"/>
      <c r="J254" s="222"/>
      <c r="K254" s="222"/>
      <c r="L254" s="222"/>
      <c r="M254" s="222"/>
      <c r="N254" s="222"/>
      <c r="O254" s="222"/>
      <c r="P254" s="222"/>
      <c r="Q254" s="222"/>
      <c r="R254" s="222"/>
      <c r="S254" s="222"/>
      <c r="T254" s="222"/>
      <c r="U254" s="222"/>
      <c r="V254" s="222"/>
      <c r="W254" s="222"/>
      <c r="X254" s="222"/>
      <c r="Y254" s="212"/>
      <c r="Z254" s="212"/>
      <c r="AA254" s="212"/>
      <c r="AB254" s="212"/>
      <c r="AC254" s="212"/>
      <c r="AD254" s="212"/>
      <c r="AE254" s="212"/>
      <c r="AF254" s="212"/>
      <c r="AG254" s="212" t="s">
        <v>139</v>
      </c>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row>
    <row r="255" spans="1:60" x14ac:dyDescent="0.2">
      <c r="A255" s="227" t="s">
        <v>126</v>
      </c>
      <c r="B255" s="228" t="s">
        <v>77</v>
      </c>
      <c r="C255" s="247" t="s">
        <v>78</v>
      </c>
      <c r="D255" s="229"/>
      <c r="E255" s="230"/>
      <c r="F255" s="231"/>
      <c r="G255" s="231">
        <f>SUMIF(AG256:AG259,"&lt;&gt;NOR",G256:G259)</f>
        <v>0</v>
      </c>
      <c r="H255" s="231"/>
      <c r="I255" s="231">
        <f>SUM(I256:I259)</f>
        <v>0</v>
      </c>
      <c r="J255" s="231"/>
      <c r="K255" s="231">
        <f>SUM(K256:K259)</f>
        <v>0</v>
      </c>
      <c r="L255" s="231"/>
      <c r="M255" s="231">
        <f>SUM(M256:M259)</f>
        <v>0</v>
      </c>
      <c r="N255" s="231"/>
      <c r="O255" s="231">
        <f>SUM(O256:O259)</f>
        <v>2.2599999999999998</v>
      </c>
      <c r="P255" s="231"/>
      <c r="Q255" s="231">
        <f>SUM(Q256:Q259)</f>
        <v>964.72</v>
      </c>
      <c r="R255" s="231"/>
      <c r="S255" s="231"/>
      <c r="T255" s="232"/>
      <c r="U255" s="226"/>
      <c r="V255" s="226">
        <f>SUM(V256:V259)</f>
        <v>1675.85</v>
      </c>
      <c r="W255" s="226"/>
      <c r="X255" s="226"/>
      <c r="AG255" t="s">
        <v>127</v>
      </c>
    </row>
    <row r="256" spans="1:60" ht="33.75" outlineLevel="1" x14ac:dyDescent="0.2">
      <c r="A256" s="233">
        <v>58</v>
      </c>
      <c r="B256" s="234" t="s">
        <v>368</v>
      </c>
      <c r="C256" s="248" t="s">
        <v>369</v>
      </c>
      <c r="D256" s="235" t="s">
        <v>146</v>
      </c>
      <c r="E256" s="236">
        <v>2756.3362499999998</v>
      </c>
      <c r="F256" s="237"/>
      <c r="G256" s="238">
        <f>ROUND(E256*F256,2)</f>
        <v>0</v>
      </c>
      <c r="H256" s="237"/>
      <c r="I256" s="238">
        <f>ROUND(E256*H256,2)</f>
        <v>0</v>
      </c>
      <c r="J256" s="237"/>
      <c r="K256" s="238">
        <f>ROUND(E256*J256,2)</f>
        <v>0</v>
      </c>
      <c r="L256" s="238">
        <v>21</v>
      </c>
      <c r="M256" s="238">
        <f>G256*(1+L256/100)</f>
        <v>0</v>
      </c>
      <c r="N256" s="238">
        <v>8.1999999999999998E-4</v>
      </c>
      <c r="O256" s="238">
        <f>ROUND(E256*N256,2)</f>
        <v>2.2599999999999998</v>
      </c>
      <c r="P256" s="238">
        <v>0.35</v>
      </c>
      <c r="Q256" s="238">
        <f>ROUND(E256*P256,2)</f>
        <v>964.72</v>
      </c>
      <c r="R256" s="238" t="s">
        <v>370</v>
      </c>
      <c r="S256" s="238" t="s">
        <v>132</v>
      </c>
      <c r="T256" s="239" t="s">
        <v>132</v>
      </c>
      <c r="U256" s="222">
        <v>0.60799999999999998</v>
      </c>
      <c r="V256" s="222">
        <f>ROUND(E256*U256,2)</f>
        <v>1675.85</v>
      </c>
      <c r="W256" s="222"/>
      <c r="X256" s="222" t="s">
        <v>133</v>
      </c>
      <c r="Y256" s="212"/>
      <c r="Z256" s="212"/>
      <c r="AA256" s="212"/>
      <c r="AB256" s="212"/>
      <c r="AC256" s="212"/>
      <c r="AD256" s="212"/>
      <c r="AE256" s="212"/>
      <c r="AF256" s="212"/>
      <c r="AG256" s="212" t="s">
        <v>134</v>
      </c>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row>
    <row r="257" spans="1:60" outlineLevel="1" x14ac:dyDescent="0.2">
      <c r="A257" s="219"/>
      <c r="B257" s="220"/>
      <c r="C257" s="250" t="s">
        <v>371</v>
      </c>
      <c r="D257" s="224"/>
      <c r="E257" s="225">
        <v>2263</v>
      </c>
      <c r="F257" s="222"/>
      <c r="G257" s="222"/>
      <c r="H257" s="222"/>
      <c r="I257" s="222"/>
      <c r="J257" s="222"/>
      <c r="K257" s="222"/>
      <c r="L257" s="222"/>
      <c r="M257" s="222"/>
      <c r="N257" s="222"/>
      <c r="O257" s="222"/>
      <c r="P257" s="222"/>
      <c r="Q257" s="222"/>
      <c r="R257" s="222"/>
      <c r="S257" s="222"/>
      <c r="T257" s="222"/>
      <c r="U257" s="222"/>
      <c r="V257" s="222"/>
      <c r="W257" s="222"/>
      <c r="X257" s="222"/>
      <c r="Y257" s="212"/>
      <c r="Z257" s="212"/>
      <c r="AA257" s="212"/>
      <c r="AB257" s="212"/>
      <c r="AC257" s="212"/>
      <c r="AD257" s="212"/>
      <c r="AE257" s="212"/>
      <c r="AF257" s="212"/>
      <c r="AG257" s="212" t="s">
        <v>138</v>
      </c>
      <c r="AH257" s="212">
        <v>0</v>
      </c>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row>
    <row r="258" spans="1:60" outlineLevel="1" x14ac:dyDescent="0.2">
      <c r="A258" s="219"/>
      <c r="B258" s="220"/>
      <c r="C258" s="250" t="s">
        <v>372</v>
      </c>
      <c r="D258" s="224"/>
      <c r="E258" s="225">
        <v>493.33625000000001</v>
      </c>
      <c r="F258" s="222"/>
      <c r="G258" s="222"/>
      <c r="H258" s="222"/>
      <c r="I258" s="222"/>
      <c r="J258" s="222"/>
      <c r="K258" s="222"/>
      <c r="L258" s="222"/>
      <c r="M258" s="222"/>
      <c r="N258" s="222"/>
      <c r="O258" s="222"/>
      <c r="P258" s="222"/>
      <c r="Q258" s="222"/>
      <c r="R258" s="222"/>
      <c r="S258" s="222"/>
      <c r="T258" s="222"/>
      <c r="U258" s="222"/>
      <c r="V258" s="222"/>
      <c r="W258" s="222"/>
      <c r="X258" s="222"/>
      <c r="Y258" s="212"/>
      <c r="Z258" s="212"/>
      <c r="AA258" s="212"/>
      <c r="AB258" s="212"/>
      <c r="AC258" s="212"/>
      <c r="AD258" s="212"/>
      <c r="AE258" s="212"/>
      <c r="AF258" s="212"/>
      <c r="AG258" s="212" t="s">
        <v>138</v>
      </c>
      <c r="AH258" s="212">
        <v>0</v>
      </c>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row>
    <row r="259" spans="1:60" outlineLevel="1" x14ac:dyDescent="0.2">
      <c r="A259" s="219"/>
      <c r="B259" s="220"/>
      <c r="C259" s="251"/>
      <c r="D259" s="242"/>
      <c r="E259" s="242"/>
      <c r="F259" s="242"/>
      <c r="G259" s="242"/>
      <c r="H259" s="222"/>
      <c r="I259" s="222"/>
      <c r="J259" s="222"/>
      <c r="K259" s="222"/>
      <c r="L259" s="222"/>
      <c r="M259" s="222"/>
      <c r="N259" s="222"/>
      <c r="O259" s="222"/>
      <c r="P259" s="222"/>
      <c r="Q259" s="222"/>
      <c r="R259" s="222"/>
      <c r="S259" s="222"/>
      <c r="T259" s="222"/>
      <c r="U259" s="222"/>
      <c r="V259" s="222"/>
      <c r="W259" s="222"/>
      <c r="X259" s="222"/>
      <c r="Y259" s="212"/>
      <c r="Z259" s="212"/>
      <c r="AA259" s="212"/>
      <c r="AB259" s="212"/>
      <c r="AC259" s="212"/>
      <c r="AD259" s="212"/>
      <c r="AE259" s="212"/>
      <c r="AF259" s="212"/>
      <c r="AG259" s="212" t="s">
        <v>139</v>
      </c>
      <c r="AH259" s="212"/>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row>
    <row r="260" spans="1:60" x14ac:dyDescent="0.2">
      <c r="A260" s="227" t="s">
        <v>126</v>
      </c>
      <c r="B260" s="228" t="s">
        <v>79</v>
      </c>
      <c r="C260" s="247" t="s">
        <v>80</v>
      </c>
      <c r="D260" s="229"/>
      <c r="E260" s="230"/>
      <c r="F260" s="231"/>
      <c r="G260" s="231">
        <f>SUMIF(AG261:AG263,"&lt;&gt;NOR",G261:G263)</f>
        <v>0</v>
      </c>
      <c r="H260" s="231"/>
      <c r="I260" s="231">
        <f>SUM(I261:I263)</f>
        <v>0</v>
      </c>
      <c r="J260" s="231"/>
      <c r="K260" s="231">
        <f>SUM(K261:K263)</f>
        <v>0</v>
      </c>
      <c r="L260" s="231"/>
      <c r="M260" s="231">
        <f>SUM(M261:M263)</f>
        <v>0</v>
      </c>
      <c r="N260" s="231"/>
      <c r="O260" s="231">
        <f>SUM(O261:O263)</f>
        <v>0</v>
      </c>
      <c r="P260" s="231"/>
      <c r="Q260" s="231">
        <f>SUM(Q261:Q263)</f>
        <v>0</v>
      </c>
      <c r="R260" s="231"/>
      <c r="S260" s="231"/>
      <c r="T260" s="232"/>
      <c r="U260" s="226"/>
      <c r="V260" s="226">
        <f>SUM(V261:V263)</f>
        <v>3.01</v>
      </c>
      <c r="W260" s="226"/>
      <c r="X260" s="226"/>
      <c r="AG260" t="s">
        <v>127</v>
      </c>
    </row>
    <row r="261" spans="1:60" outlineLevel="1" x14ac:dyDescent="0.2">
      <c r="A261" s="233">
        <v>59</v>
      </c>
      <c r="B261" s="234" t="s">
        <v>373</v>
      </c>
      <c r="C261" s="248" t="s">
        <v>374</v>
      </c>
      <c r="D261" s="235" t="s">
        <v>184</v>
      </c>
      <c r="E261" s="236">
        <v>3.52739</v>
      </c>
      <c r="F261" s="237"/>
      <c r="G261" s="238">
        <f>ROUND(E261*F261,2)</f>
        <v>0</v>
      </c>
      <c r="H261" s="237"/>
      <c r="I261" s="238">
        <f>ROUND(E261*H261,2)</f>
        <v>0</v>
      </c>
      <c r="J261" s="237"/>
      <c r="K261" s="238">
        <f>ROUND(E261*J261,2)</f>
        <v>0</v>
      </c>
      <c r="L261" s="238">
        <v>21</v>
      </c>
      <c r="M261" s="238">
        <f>G261*(1+L261/100)</f>
        <v>0</v>
      </c>
      <c r="N261" s="238">
        <v>0</v>
      </c>
      <c r="O261" s="238">
        <f>ROUND(E261*N261,2)</f>
        <v>0</v>
      </c>
      <c r="P261" s="238">
        <v>0</v>
      </c>
      <c r="Q261" s="238">
        <f>ROUND(E261*P261,2)</f>
        <v>0</v>
      </c>
      <c r="R261" s="238" t="s">
        <v>208</v>
      </c>
      <c r="S261" s="238" t="s">
        <v>132</v>
      </c>
      <c r="T261" s="239" t="s">
        <v>132</v>
      </c>
      <c r="U261" s="222">
        <v>0.85199999999999998</v>
      </c>
      <c r="V261" s="222">
        <f>ROUND(E261*U261,2)</f>
        <v>3.01</v>
      </c>
      <c r="W261" s="222"/>
      <c r="X261" s="222" t="s">
        <v>375</v>
      </c>
      <c r="Y261" s="212"/>
      <c r="Z261" s="212"/>
      <c r="AA261" s="212"/>
      <c r="AB261" s="212"/>
      <c r="AC261" s="212"/>
      <c r="AD261" s="212"/>
      <c r="AE261" s="212"/>
      <c r="AF261" s="212"/>
      <c r="AG261" s="212" t="s">
        <v>376</v>
      </c>
      <c r="AH261" s="212"/>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row>
    <row r="262" spans="1:60" ht="22.5" outlineLevel="1" x14ac:dyDescent="0.2">
      <c r="A262" s="219"/>
      <c r="B262" s="220"/>
      <c r="C262" s="249" t="s">
        <v>377</v>
      </c>
      <c r="D262" s="240"/>
      <c r="E262" s="240"/>
      <c r="F262" s="240"/>
      <c r="G262" s="240"/>
      <c r="H262" s="222"/>
      <c r="I262" s="222"/>
      <c r="J262" s="222"/>
      <c r="K262" s="222"/>
      <c r="L262" s="222"/>
      <c r="M262" s="222"/>
      <c r="N262" s="222"/>
      <c r="O262" s="222"/>
      <c r="P262" s="222"/>
      <c r="Q262" s="222"/>
      <c r="R262" s="222"/>
      <c r="S262" s="222"/>
      <c r="T262" s="222"/>
      <c r="U262" s="222"/>
      <c r="V262" s="222"/>
      <c r="W262" s="222"/>
      <c r="X262" s="222"/>
      <c r="Y262" s="212"/>
      <c r="Z262" s="212"/>
      <c r="AA262" s="212"/>
      <c r="AB262" s="212"/>
      <c r="AC262" s="212"/>
      <c r="AD262" s="212"/>
      <c r="AE262" s="212"/>
      <c r="AF262" s="212"/>
      <c r="AG262" s="212" t="s">
        <v>136</v>
      </c>
      <c r="AH262" s="212"/>
      <c r="AI262" s="212"/>
      <c r="AJ262" s="212"/>
      <c r="AK262" s="212"/>
      <c r="AL262" s="212"/>
      <c r="AM262" s="212"/>
      <c r="AN262" s="212"/>
      <c r="AO262" s="212"/>
      <c r="AP262" s="212"/>
      <c r="AQ262" s="212"/>
      <c r="AR262" s="212"/>
      <c r="AS262" s="212"/>
      <c r="AT262" s="212"/>
      <c r="AU262" s="212"/>
      <c r="AV262" s="212"/>
      <c r="AW262" s="212"/>
      <c r="AX262" s="212"/>
      <c r="AY262" s="212"/>
      <c r="AZ262" s="212"/>
      <c r="BA262" s="243" t="str">
        <f>C262</f>
        <v>přesun hmot pro budovy občanské výstavby (JKSO 801), budovy pro bydlení (JKSO 803) budovy pro výrobu a služby (JKSO 812) s nosnou svislou konstrukcí zděnou z cihel nebo tvárnic nebo kovovou</v>
      </c>
      <c r="BB262" s="212"/>
      <c r="BC262" s="212"/>
      <c r="BD262" s="212"/>
      <c r="BE262" s="212"/>
      <c r="BF262" s="212"/>
      <c r="BG262" s="212"/>
      <c r="BH262" s="212"/>
    </row>
    <row r="263" spans="1:60" outlineLevel="1" x14ac:dyDescent="0.2">
      <c r="A263" s="219"/>
      <c r="B263" s="220"/>
      <c r="C263" s="251"/>
      <c r="D263" s="242"/>
      <c r="E263" s="242"/>
      <c r="F263" s="242"/>
      <c r="G263" s="242"/>
      <c r="H263" s="222"/>
      <c r="I263" s="222"/>
      <c r="J263" s="222"/>
      <c r="K263" s="222"/>
      <c r="L263" s="222"/>
      <c r="M263" s="222"/>
      <c r="N263" s="222"/>
      <c r="O263" s="222"/>
      <c r="P263" s="222"/>
      <c r="Q263" s="222"/>
      <c r="R263" s="222"/>
      <c r="S263" s="222"/>
      <c r="T263" s="222"/>
      <c r="U263" s="222"/>
      <c r="V263" s="222"/>
      <c r="W263" s="222"/>
      <c r="X263" s="222"/>
      <c r="Y263" s="212"/>
      <c r="Z263" s="212"/>
      <c r="AA263" s="212"/>
      <c r="AB263" s="212"/>
      <c r="AC263" s="212"/>
      <c r="AD263" s="212"/>
      <c r="AE263" s="212"/>
      <c r="AF263" s="212"/>
      <c r="AG263" s="212" t="s">
        <v>139</v>
      </c>
      <c r="AH263" s="212"/>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row>
    <row r="264" spans="1:60" x14ac:dyDescent="0.2">
      <c r="A264" s="227" t="s">
        <v>126</v>
      </c>
      <c r="B264" s="228" t="s">
        <v>81</v>
      </c>
      <c r="C264" s="247" t="s">
        <v>82</v>
      </c>
      <c r="D264" s="229"/>
      <c r="E264" s="230"/>
      <c r="F264" s="231"/>
      <c r="G264" s="231">
        <f>SUMIF(AG265:AG273,"&lt;&gt;NOR",G265:G273)</f>
        <v>0</v>
      </c>
      <c r="H264" s="231"/>
      <c r="I264" s="231">
        <f>SUM(I265:I273)</f>
        <v>0</v>
      </c>
      <c r="J264" s="231"/>
      <c r="K264" s="231">
        <f>SUM(K265:K273)</f>
        <v>0</v>
      </c>
      <c r="L264" s="231"/>
      <c r="M264" s="231">
        <f>SUM(M265:M273)</f>
        <v>0</v>
      </c>
      <c r="N264" s="231"/>
      <c r="O264" s="231">
        <f>SUM(O265:O273)</f>
        <v>0</v>
      </c>
      <c r="P264" s="231"/>
      <c r="Q264" s="231">
        <f>SUM(Q265:Q273)</f>
        <v>0</v>
      </c>
      <c r="R264" s="231"/>
      <c r="S264" s="231"/>
      <c r="T264" s="232"/>
      <c r="U264" s="226"/>
      <c r="V264" s="226">
        <f>SUM(V265:V273)</f>
        <v>1.25</v>
      </c>
      <c r="W264" s="226"/>
      <c r="X264" s="226"/>
      <c r="AG264" t="s">
        <v>127</v>
      </c>
    </row>
    <row r="265" spans="1:60" outlineLevel="1" x14ac:dyDescent="0.2">
      <c r="A265" s="233">
        <v>60</v>
      </c>
      <c r="B265" s="234" t="s">
        <v>378</v>
      </c>
      <c r="C265" s="248" t="s">
        <v>379</v>
      </c>
      <c r="D265" s="235" t="s">
        <v>130</v>
      </c>
      <c r="E265" s="236">
        <v>8.33</v>
      </c>
      <c r="F265" s="237"/>
      <c r="G265" s="238">
        <f>ROUND(E265*F265,2)</f>
        <v>0</v>
      </c>
      <c r="H265" s="237"/>
      <c r="I265" s="238">
        <f>ROUND(E265*H265,2)</f>
        <v>0</v>
      </c>
      <c r="J265" s="237"/>
      <c r="K265" s="238">
        <f>ROUND(E265*J265,2)</f>
        <v>0</v>
      </c>
      <c r="L265" s="238">
        <v>21</v>
      </c>
      <c r="M265" s="238">
        <f>G265*(1+L265/100)</f>
        <v>0</v>
      </c>
      <c r="N265" s="238">
        <v>0</v>
      </c>
      <c r="O265" s="238">
        <f>ROUND(E265*N265,2)</f>
        <v>0</v>
      </c>
      <c r="P265" s="238">
        <v>0</v>
      </c>
      <c r="Q265" s="238">
        <f>ROUND(E265*P265,2)</f>
        <v>0</v>
      </c>
      <c r="R265" s="238" t="s">
        <v>380</v>
      </c>
      <c r="S265" s="238" t="s">
        <v>132</v>
      </c>
      <c r="T265" s="239" t="s">
        <v>132</v>
      </c>
      <c r="U265" s="222">
        <v>0.15</v>
      </c>
      <c r="V265" s="222">
        <f>ROUND(E265*U265,2)</f>
        <v>1.25</v>
      </c>
      <c r="W265" s="222"/>
      <c r="X265" s="222" t="s">
        <v>133</v>
      </c>
      <c r="Y265" s="212"/>
      <c r="Z265" s="212"/>
      <c r="AA265" s="212"/>
      <c r="AB265" s="212"/>
      <c r="AC265" s="212"/>
      <c r="AD265" s="212"/>
      <c r="AE265" s="212"/>
      <c r="AF265" s="212"/>
      <c r="AG265" s="212" t="s">
        <v>381</v>
      </c>
      <c r="AH265" s="212"/>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row>
    <row r="266" spans="1:60" outlineLevel="1" x14ac:dyDescent="0.2">
      <c r="A266" s="219"/>
      <c r="B266" s="220"/>
      <c r="C266" s="250" t="s">
        <v>382</v>
      </c>
      <c r="D266" s="224"/>
      <c r="E266" s="225">
        <v>8.33</v>
      </c>
      <c r="F266" s="222"/>
      <c r="G266" s="222"/>
      <c r="H266" s="222"/>
      <c r="I266" s="222"/>
      <c r="J266" s="222"/>
      <c r="K266" s="222"/>
      <c r="L266" s="222"/>
      <c r="M266" s="222"/>
      <c r="N266" s="222"/>
      <c r="O266" s="222"/>
      <c r="P266" s="222"/>
      <c r="Q266" s="222"/>
      <c r="R266" s="222"/>
      <c r="S266" s="222"/>
      <c r="T266" s="222"/>
      <c r="U266" s="222"/>
      <c r="V266" s="222"/>
      <c r="W266" s="222"/>
      <c r="X266" s="222"/>
      <c r="Y266" s="212"/>
      <c r="Z266" s="212"/>
      <c r="AA266" s="212"/>
      <c r="AB266" s="212"/>
      <c r="AC266" s="212"/>
      <c r="AD266" s="212"/>
      <c r="AE266" s="212"/>
      <c r="AF266" s="212"/>
      <c r="AG266" s="212" t="s">
        <v>138</v>
      </c>
      <c r="AH266" s="212">
        <v>0</v>
      </c>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row>
    <row r="267" spans="1:60" outlineLevel="1" x14ac:dyDescent="0.2">
      <c r="A267" s="219"/>
      <c r="B267" s="220"/>
      <c r="C267" s="251"/>
      <c r="D267" s="242"/>
      <c r="E267" s="242"/>
      <c r="F267" s="242"/>
      <c r="G267" s="242"/>
      <c r="H267" s="222"/>
      <c r="I267" s="222"/>
      <c r="J267" s="222"/>
      <c r="K267" s="222"/>
      <c r="L267" s="222"/>
      <c r="M267" s="222"/>
      <c r="N267" s="222"/>
      <c r="O267" s="222"/>
      <c r="P267" s="222"/>
      <c r="Q267" s="222"/>
      <c r="R267" s="222"/>
      <c r="S267" s="222"/>
      <c r="T267" s="222"/>
      <c r="U267" s="222"/>
      <c r="V267" s="222"/>
      <c r="W267" s="222"/>
      <c r="X267" s="222"/>
      <c r="Y267" s="212"/>
      <c r="Z267" s="212"/>
      <c r="AA267" s="212"/>
      <c r="AB267" s="212"/>
      <c r="AC267" s="212"/>
      <c r="AD267" s="212"/>
      <c r="AE267" s="212"/>
      <c r="AF267" s="212"/>
      <c r="AG267" s="212" t="s">
        <v>139</v>
      </c>
      <c r="AH267" s="212"/>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row>
    <row r="268" spans="1:60" ht="22.5" outlineLevel="1" x14ac:dyDescent="0.2">
      <c r="A268" s="233">
        <v>61</v>
      </c>
      <c r="B268" s="234" t="s">
        <v>383</v>
      </c>
      <c r="C268" s="248" t="s">
        <v>384</v>
      </c>
      <c r="D268" s="235" t="s">
        <v>130</v>
      </c>
      <c r="E268" s="236">
        <v>17.992799999999999</v>
      </c>
      <c r="F268" s="237"/>
      <c r="G268" s="238">
        <f>ROUND(E268*F268,2)</f>
        <v>0</v>
      </c>
      <c r="H268" s="237"/>
      <c r="I268" s="238">
        <f>ROUND(E268*H268,2)</f>
        <v>0</v>
      </c>
      <c r="J268" s="237"/>
      <c r="K268" s="238">
        <f>ROUND(E268*J268,2)</f>
        <v>0</v>
      </c>
      <c r="L268" s="238">
        <v>21</v>
      </c>
      <c r="M268" s="238">
        <f>G268*(1+L268/100)</f>
        <v>0</v>
      </c>
      <c r="N268" s="238">
        <v>0</v>
      </c>
      <c r="O268" s="238">
        <f>ROUND(E268*N268,2)</f>
        <v>0</v>
      </c>
      <c r="P268" s="238">
        <v>0</v>
      </c>
      <c r="Q268" s="238">
        <f>ROUND(E268*P268,2)</f>
        <v>0</v>
      </c>
      <c r="R268" s="238" t="s">
        <v>189</v>
      </c>
      <c r="S268" s="238" t="s">
        <v>132</v>
      </c>
      <c r="T268" s="239" t="s">
        <v>132</v>
      </c>
      <c r="U268" s="222">
        <v>0</v>
      </c>
      <c r="V268" s="222">
        <f>ROUND(E268*U268,2)</f>
        <v>0</v>
      </c>
      <c r="W268" s="222"/>
      <c r="X268" s="222" t="s">
        <v>190</v>
      </c>
      <c r="Y268" s="212"/>
      <c r="Z268" s="212"/>
      <c r="AA268" s="212"/>
      <c r="AB268" s="212"/>
      <c r="AC268" s="212"/>
      <c r="AD268" s="212"/>
      <c r="AE268" s="212"/>
      <c r="AF268" s="212"/>
      <c r="AG268" s="212" t="s">
        <v>191</v>
      </c>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row>
    <row r="269" spans="1:60" outlineLevel="1" x14ac:dyDescent="0.2">
      <c r="A269" s="219"/>
      <c r="B269" s="220"/>
      <c r="C269" s="250" t="s">
        <v>385</v>
      </c>
      <c r="D269" s="224"/>
      <c r="E269" s="225">
        <v>17.992799999999999</v>
      </c>
      <c r="F269" s="222"/>
      <c r="G269" s="222"/>
      <c r="H269" s="222"/>
      <c r="I269" s="222"/>
      <c r="J269" s="222"/>
      <c r="K269" s="222"/>
      <c r="L269" s="222"/>
      <c r="M269" s="222"/>
      <c r="N269" s="222"/>
      <c r="O269" s="222"/>
      <c r="P269" s="222"/>
      <c r="Q269" s="222"/>
      <c r="R269" s="222"/>
      <c r="S269" s="222"/>
      <c r="T269" s="222"/>
      <c r="U269" s="222"/>
      <c r="V269" s="222"/>
      <c r="W269" s="222"/>
      <c r="X269" s="222"/>
      <c r="Y269" s="212"/>
      <c r="Z269" s="212"/>
      <c r="AA269" s="212"/>
      <c r="AB269" s="212"/>
      <c r="AC269" s="212"/>
      <c r="AD269" s="212"/>
      <c r="AE269" s="212"/>
      <c r="AF269" s="212"/>
      <c r="AG269" s="212" t="s">
        <v>138</v>
      </c>
      <c r="AH269" s="212">
        <v>0</v>
      </c>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row>
    <row r="270" spans="1:60" outlineLevel="1" x14ac:dyDescent="0.2">
      <c r="A270" s="219"/>
      <c r="B270" s="220"/>
      <c r="C270" s="251"/>
      <c r="D270" s="242"/>
      <c r="E270" s="242"/>
      <c r="F270" s="242"/>
      <c r="G270" s="242"/>
      <c r="H270" s="222"/>
      <c r="I270" s="222"/>
      <c r="J270" s="222"/>
      <c r="K270" s="222"/>
      <c r="L270" s="222"/>
      <c r="M270" s="222"/>
      <c r="N270" s="222"/>
      <c r="O270" s="222"/>
      <c r="P270" s="222"/>
      <c r="Q270" s="222"/>
      <c r="R270" s="222"/>
      <c r="S270" s="222"/>
      <c r="T270" s="222"/>
      <c r="U270" s="222"/>
      <c r="V270" s="222"/>
      <c r="W270" s="222"/>
      <c r="X270" s="222"/>
      <c r="Y270" s="212"/>
      <c r="Z270" s="212"/>
      <c r="AA270" s="212"/>
      <c r="AB270" s="212"/>
      <c r="AC270" s="212"/>
      <c r="AD270" s="212"/>
      <c r="AE270" s="212"/>
      <c r="AF270" s="212"/>
      <c r="AG270" s="212" t="s">
        <v>139</v>
      </c>
      <c r="AH270" s="212"/>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row>
    <row r="271" spans="1:60" outlineLevel="1" x14ac:dyDescent="0.2">
      <c r="A271" s="219">
        <v>62</v>
      </c>
      <c r="B271" s="220" t="s">
        <v>386</v>
      </c>
      <c r="C271" s="254" t="s">
        <v>387</v>
      </c>
      <c r="D271" s="221" t="s">
        <v>0</v>
      </c>
      <c r="E271" s="241"/>
      <c r="F271" s="223"/>
      <c r="G271" s="222">
        <f>ROUND(E271*F271,2)</f>
        <v>0</v>
      </c>
      <c r="H271" s="223"/>
      <c r="I271" s="222">
        <f>ROUND(E271*H271,2)</f>
        <v>0</v>
      </c>
      <c r="J271" s="223"/>
      <c r="K271" s="222">
        <f>ROUND(E271*J271,2)</f>
        <v>0</v>
      </c>
      <c r="L271" s="222">
        <v>21</v>
      </c>
      <c r="M271" s="222">
        <f>G271*(1+L271/100)</f>
        <v>0</v>
      </c>
      <c r="N271" s="222">
        <v>0</v>
      </c>
      <c r="O271" s="222">
        <f>ROUND(E271*N271,2)</f>
        <v>0</v>
      </c>
      <c r="P271" s="222">
        <v>0</v>
      </c>
      <c r="Q271" s="222">
        <f>ROUND(E271*P271,2)</f>
        <v>0</v>
      </c>
      <c r="R271" s="222" t="s">
        <v>380</v>
      </c>
      <c r="S271" s="222" t="s">
        <v>132</v>
      </c>
      <c r="T271" s="222" t="s">
        <v>132</v>
      </c>
      <c r="U271" s="222">
        <v>0</v>
      </c>
      <c r="V271" s="222">
        <f>ROUND(E271*U271,2)</f>
        <v>0</v>
      </c>
      <c r="W271" s="222"/>
      <c r="X271" s="222" t="s">
        <v>375</v>
      </c>
      <c r="Y271" s="212"/>
      <c r="Z271" s="212"/>
      <c r="AA271" s="212"/>
      <c r="AB271" s="212"/>
      <c r="AC271" s="212"/>
      <c r="AD271" s="212"/>
      <c r="AE271" s="212"/>
      <c r="AF271" s="212"/>
      <c r="AG271" s="212" t="s">
        <v>376</v>
      </c>
      <c r="AH271" s="212"/>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row>
    <row r="272" spans="1:60" outlineLevel="1" x14ac:dyDescent="0.2">
      <c r="A272" s="219"/>
      <c r="B272" s="220"/>
      <c r="C272" s="252" t="s">
        <v>388</v>
      </c>
      <c r="D272" s="244"/>
      <c r="E272" s="244"/>
      <c r="F272" s="244"/>
      <c r="G272" s="244"/>
      <c r="H272" s="222"/>
      <c r="I272" s="222"/>
      <c r="J272" s="222"/>
      <c r="K272" s="222"/>
      <c r="L272" s="222"/>
      <c r="M272" s="222"/>
      <c r="N272" s="222"/>
      <c r="O272" s="222"/>
      <c r="P272" s="222"/>
      <c r="Q272" s="222"/>
      <c r="R272" s="222"/>
      <c r="S272" s="222"/>
      <c r="T272" s="222"/>
      <c r="U272" s="222"/>
      <c r="V272" s="222"/>
      <c r="W272" s="222"/>
      <c r="X272" s="222"/>
      <c r="Y272" s="212"/>
      <c r="Z272" s="212"/>
      <c r="AA272" s="212"/>
      <c r="AB272" s="212"/>
      <c r="AC272" s="212"/>
      <c r="AD272" s="212"/>
      <c r="AE272" s="212"/>
      <c r="AF272" s="212"/>
      <c r="AG272" s="212" t="s">
        <v>136</v>
      </c>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row>
    <row r="273" spans="1:60" outlineLevel="1" x14ac:dyDescent="0.2">
      <c r="A273" s="219"/>
      <c r="B273" s="220"/>
      <c r="C273" s="251"/>
      <c r="D273" s="242"/>
      <c r="E273" s="242"/>
      <c r="F273" s="242"/>
      <c r="G273" s="242"/>
      <c r="H273" s="222"/>
      <c r="I273" s="222"/>
      <c r="J273" s="222"/>
      <c r="K273" s="222"/>
      <c r="L273" s="222"/>
      <c r="M273" s="222"/>
      <c r="N273" s="222"/>
      <c r="O273" s="222"/>
      <c r="P273" s="222"/>
      <c r="Q273" s="222"/>
      <c r="R273" s="222"/>
      <c r="S273" s="222"/>
      <c r="T273" s="222"/>
      <c r="U273" s="222"/>
      <c r="V273" s="222"/>
      <c r="W273" s="222"/>
      <c r="X273" s="222"/>
      <c r="Y273" s="212"/>
      <c r="Z273" s="212"/>
      <c r="AA273" s="212"/>
      <c r="AB273" s="212"/>
      <c r="AC273" s="212"/>
      <c r="AD273" s="212"/>
      <c r="AE273" s="212"/>
      <c r="AF273" s="212"/>
      <c r="AG273" s="212" t="s">
        <v>139</v>
      </c>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row>
    <row r="274" spans="1:60" x14ac:dyDescent="0.2">
      <c r="A274" s="227" t="s">
        <v>126</v>
      </c>
      <c r="B274" s="228" t="s">
        <v>83</v>
      </c>
      <c r="C274" s="247" t="s">
        <v>84</v>
      </c>
      <c r="D274" s="229"/>
      <c r="E274" s="230"/>
      <c r="F274" s="231"/>
      <c r="G274" s="231">
        <f>SUMIF(AG275:AG280,"&lt;&gt;NOR",G275:G280)</f>
        <v>0</v>
      </c>
      <c r="H274" s="231"/>
      <c r="I274" s="231">
        <f>SUM(I275:I280)</f>
        <v>0</v>
      </c>
      <c r="J274" s="231"/>
      <c r="K274" s="231">
        <f>SUM(K275:K280)</f>
        <v>0</v>
      </c>
      <c r="L274" s="231"/>
      <c r="M274" s="231">
        <f>SUM(M275:M280)</f>
        <v>0</v>
      </c>
      <c r="N274" s="231"/>
      <c r="O274" s="231">
        <f>SUM(O275:O280)</f>
        <v>0</v>
      </c>
      <c r="P274" s="231"/>
      <c r="Q274" s="231">
        <f>SUM(Q275:Q280)</f>
        <v>0</v>
      </c>
      <c r="R274" s="231"/>
      <c r="S274" s="231"/>
      <c r="T274" s="232"/>
      <c r="U274" s="226"/>
      <c r="V274" s="226">
        <f>SUM(V275:V280)</f>
        <v>1</v>
      </c>
      <c r="W274" s="226"/>
      <c r="X274" s="226"/>
      <c r="AG274" t="s">
        <v>127</v>
      </c>
    </row>
    <row r="275" spans="1:60" ht="33.75" outlineLevel="1" x14ac:dyDescent="0.2">
      <c r="A275" s="233">
        <v>63</v>
      </c>
      <c r="B275" s="234" t="s">
        <v>389</v>
      </c>
      <c r="C275" s="248" t="s">
        <v>390</v>
      </c>
      <c r="D275" s="235" t="s">
        <v>238</v>
      </c>
      <c r="E275" s="236">
        <v>2</v>
      </c>
      <c r="F275" s="237"/>
      <c r="G275" s="238">
        <f>ROUND(E275*F275,2)</f>
        <v>0</v>
      </c>
      <c r="H275" s="237"/>
      <c r="I275" s="238">
        <f>ROUND(E275*H275,2)</f>
        <v>0</v>
      </c>
      <c r="J275" s="237"/>
      <c r="K275" s="238">
        <f>ROUND(E275*J275,2)</f>
        <v>0</v>
      </c>
      <c r="L275" s="238">
        <v>21</v>
      </c>
      <c r="M275" s="238">
        <f>G275*(1+L275/100)</f>
        <v>0</v>
      </c>
      <c r="N275" s="238">
        <v>0</v>
      </c>
      <c r="O275" s="238">
        <f>ROUND(E275*N275,2)</f>
        <v>0</v>
      </c>
      <c r="P275" s="238">
        <v>0</v>
      </c>
      <c r="Q275" s="238">
        <f>ROUND(E275*P275,2)</f>
        <v>0</v>
      </c>
      <c r="R275" s="238" t="s">
        <v>391</v>
      </c>
      <c r="S275" s="238" t="s">
        <v>132</v>
      </c>
      <c r="T275" s="239" t="s">
        <v>132</v>
      </c>
      <c r="U275" s="222">
        <v>0.5</v>
      </c>
      <c r="V275" s="222">
        <f>ROUND(E275*U275,2)</f>
        <v>1</v>
      </c>
      <c r="W275" s="222"/>
      <c r="X275" s="222" t="s">
        <v>133</v>
      </c>
      <c r="Y275" s="212"/>
      <c r="Z275" s="212"/>
      <c r="AA275" s="212"/>
      <c r="AB275" s="212"/>
      <c r="AC275" s="212"/>
      <c r="AD275" s="212"/>
      <c r="AE275" s="212"/>
      <c r="AF275" s="212"/>
      <c r="AG275" s="212" t="s">
        <v>381</v>
      </c>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row>
    <row r="276" spans="1:60" outlineLevel="1" x14ac:dyDescent="0.2">
      <c r="A276" s="219"/>
      <c r="B276" s="220"/>
      <c r="C276" s="250" t="s">
        <v>392</v>
      </c>
      <c r="D276" s="224"/>
      <c r="E276" s="225">
        <v>2</v>
      </c>
      <c r="F276" s="222"/>
      <c r="G276" s="222"/>
      <c r="H276" s="222"/>
      <c r="I276" s="222"/>
      <c r="J276" s="222"/>
      <c r="K276" s="222"/>
      <c r="L276" s="222"/>
      <c r="M276" s="222"/>
      <c r="N276" s="222"/>
      <c r="O276" s="222"/>
      <c r="P276" s="222"/>
      <c r="Q276" s="222"/>
      <c r="R276" s="222"/>
      <c r="S276" s="222"/>
      <c r="T276" s="222"/>
      <c r="U276" s="222"/>
      <c r="V276" s="222"/>
      <c r="W276" s="222"/>
      <c r="X276" s="222"/>
      <c r="Y276" s="212"/>
      <c r="Z276" s="212"/>
      <c r="AA276" s="212"/>
      <c r="AB276" s="212"/>
      <c r="AC276" s="212"/>
      <c r="AD276" s="212"/>
      <c r="AE276" s="212"/>
      <c r="AF276" s="212"/>
      <c r="AG276" s="212" t="s">
        <v>138</v>
      </c>
      <c r="AH276" s="212">
        <v>0</v>
      </c>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row>
    <row r="277" spans="1:60" outlineLevel="1" x14ac:dyDescent="0.2">
      <c r="A277" s="219"/>
      <c r="B277" s="220"/>
      <c r="C277" s="251"/>
      <c r="D277" s="242"/>
      <c r="E277" s="242"/>
      <c r="F277" s="242"/>
      <c r="G277" s="242"/>
      <c r="H277" s="222"/>
      <c r="I277" s="222"/>
      <c r="J277" s="222"/>
      <c r="K277" s="222"/>
      <c r="L277" s="222"/>
      <c r="M277" s="222"/>
      <c r="N277" s="222"/>
      <c r="O277" s="222"/>
      <c r="P277" s="222"/>
      <c r="Q277" s="222"/>
      <c r="R277" s="222"/>
      <c r="S277" s="222"/>
      <c r="T277" s="222"/>
      <c r="U277" s="222"/>
      <c r="V277" s="222"/>
      <c r="W277" s="222"/>
      <c r="X277" s="222"/>
      <c r="Y277" s="212"/>
      <c r="Z277" s="212"/>
      <c r="AA277" s="212"/>
      <c r="AB277" s="212"/>
      <c r="AC277" s="212"/>
      <c r="AD277" s="212"/>
      <c r="AE277" s="212"/>
      <c r="AF277" s="212"/>
      <c r="AG277" s="212" t="s">
        <v>139</v>
      </c>
      <c r="AH277" s="212"/>
      <c r="AI277" s="212"/>
      <c r="AJ277" s="212"/>
      <c r="AK277" s="212"/>
      <c r="AL277" s="212"/>
      <c r="AM277" s="212"/>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row>
    <row r="278" spans="1:60" outlineLevel="1" x14ac:dyDescent="0.2">
      <c r="A278" s="219">
        <v>64</v>
      </c>
      <c r="B278" s="220" t="s">
        <v>393</v>
      </c>
      <c r="C278" s="254" t="s">
        <v>394</v>
      </c>
      <c r="D278" s="221" t="s">
        <v>0</v>
      </c>
      <c r="E278" s="241"/>
      <c r="F278" s="223"/>
      <c r="G278" s="222">
        <f>ROUND(E278*F278,2)</f>
        <v>0</v>
      </c>
      <c r="H278" s="223"/>
      <c r="I278" s="222">
        <f>ROUND(E278*H278,2)</f>
        <v>0</v>
      </c>
      <c r="J278" s="223"/>
      <c r="K278" s="222">
        <f>ROUND(E278*J278,2)</f>
        <v>0</v>
      </c>
      <c r="L278" s="222">
        <v>21</v>
      </c>
      <c r="M278" s="222">
        <f>G278*(1+L278/100)</f>
        <v>0</v>
      </c>
      <c r="N278" s="222">
        <v>0</v>
      </c>
      <c r="O278" s="222">
        <f>ROUND(E278*N278,2)</f>
        <v>0</v>
      </c>
      <c r="P278" s="222">
        <v>0</v>
      </c>
      <c r="Q278" s="222">
        <f>ROUND(E278*P278,2)</f>
        <v>0</v>
      </c>
      <c r="R278" s="222" t="s">
        <v>391</v>
      </c>
      <c r="S278" s="222" t="s">
        <v>132</v>
      </c>
      <c r="T278" s="222" t="s">
        <v>132</v>
      </c>
      <c r="U278" s="222">
        <v>0</v>
      </c>
      <c r="V278" s="222">
        <f>ROUND(E278*U278,2)</f>
        <v>0</v>
      </c>
      <c r="W278" s="222"/>
      <c r="X278" s="222" t="s">
        <v>375</v>
      </c>
      <c r="Y278" s="212"/>
      <c r="Z278" s="212"/>
      <c r="AA278" s="212"/>
      <c r="AB278" s="212"/>
      <c r="AC278" s="212"/>
      <c r="AD278" s="212"/>
      <c r="AE278" s="212"/>
      <c r="AF278" s="212"/>
      <c r="AG278" s="212" t="s">
        <v>376</v>
      </c>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row>
    <row r="279" spans="1:60" outlineLevel="1" x14ac:dyDescent="0.2">
      <c r="A279" s="219"/>
      <c r="B279" s="220"/>
      <c r="C279" s="252" t="s">
        <v>395</v>
      </c>
      <c r="D279" s="244"/>
      <c r="E279" s="244"/>
      <c r="F279" s="244"/>
      <c r="G279" s="244"/>
      <c r="H279" s="222"/>
      <c r="I279" s="222"/>
      <c r="J279" s="222"/>
      <c r="K279" s="222"/>
      <c r="L279" s="222"/>
      <c r="M279" s="222"/>
      <c r="N279" s="222"/>
      <c r="O279" s="222"/>
      <c r="P279" s="222"/>
      <c r="Q279" s="222"/>
      <c r="R279" s="222"/>
      <c r="S279" s="222"/>
      <c r="T279" s="222"/>
      <c r="U279" s="222"/>
      <c r="V279" s="222"/>
      <c r="W279" s="222"/>
      <c r="X279" s="222"/>
      <c r="Y279" s="212"/>
      <c r="Z279" s="212"/>
      <c r="AA279" s="212"/>
      <c r="AB279" s="212"/>
      <c r="AC279" s="212"/>
      <c r="AD279" s="212"/>
      <c r="AE279" s="212"/>
      <c r="AF279" s="212"/>
      <c r="AG279" s="212" t="s">
        <v>136</v>
      </c>
      <c r="AH279" s="212"/>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row>
    <row r="280" spans="1:60" outlineLevel="1" x14ac:dyDescent="0.2">
      <c r="A280" s="219"/>
      <c r="B280" s="220"/>
      <c r="C280" s="251"/>
      <c r="D280" s="242"/>
      <c r="E280" s="242"/>
      <c r="F280" s="242"/>
      <c r="G280" s="242"/>
      <c r="H280" s="222"/>
      <c r="I280" s="222"/>
      <c r="J280" s="222"/>
      <c r="K280" s="222"/>
      <c r="L280" s="222"/>
      <c r="M280" s="222"/>
      <c r="N280" s="222"/>
      <c r="O280" s="222"/>
      <c r="P280" s="222"/>
      <c r="Q280" s="222"/>
      <c r="R280" s="222"/>
      <c r="S280" s="222"/>
      <c r="T280" s="222"/>
      <c r="U280" s="222"/>
      <c r="V280" s="222"/>
      <c r="W280" s="222"/>
      <c r="X280" s="222"/>
      <c r="Y280" s="212"/>
      <c r="Z280" s="212"/>
      <c r="AA280" s="212"/>
      <c r="AB280" s="212"/>
      <c r="AC280" s="212"/>
      <c r="AD280" s="212"/>
      <c r="AE280" s="212"/>
      <c r="AF280" s="212"/>
      <c r="AG280" s="212" t="s">
        <v>139</v>
      </c>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row>
    <row r="281" spans="1:60" x14ac:dyDescent="0.2">
      <c r="A281" s="227" t="s">
        <v>126</v>
      </c>
      <c r="B281" s="228" t="s">
        <v>85</v>
      </c>
      <c r="C281" s="247" t="s">
        <v>86</v>
      </c>
      <c r="D281" s="229"/>
      <c r="E281" s="230"/>
      <c r="F281" s="231"/>
      <c r="G281" s="231">
        <f>SUMIF(AG282:AG303,"&lt;&gt;NOR",G282:G303)</f>
        <v>0</v>
      </c>
      <c r="H281" s="231"/>
      <c r="I281" s="231">
        <f>SUM(I282:I303)</f>
        <v>0</v>
      </c>
      <c r="J281" s="231"/>
      <c r="K281" s="231">
        <f>SUM(K282:K303)</f>
        <v>0</v>
      </c>
      <c r="L281" s="231"/>
      <c r="M281" s="231">
        <f>SUM(M282:M303)</f>
        <v>0</v>
      </c>
      <c r="N281" s="231"/>
      <c r="O281" s="231">
        <f>SUM(O282:O303)</f>
        <v>0</v>
      </c>
      <c r="P281" s="231"/>
      <c r="Q281" s="231">
        <f>SUM(Q282:Q303)</f>
        <v>0</v>
      </c>
      <c r="R281" s="231"/>
      <c r="S281" s="231"/>
      <c r="T281" s="232"/>
      <c r="U281" s="226"/>
      <c r="V281" s="226">
        <f>SUM(V282:V303)</f>
        <v>16.79</v>
      </c>
      <c r="W281" s="226"/>
      <c r="X281" s="226"/>
      <c r="AG281" t="s">
        <v>127</v>
      </c>
    </row>
    <row r="282" spans="1:60" ht="33.75" outlineLevel="1" x14ac:dyDescent="0.2">
      <c r="A282" s="233">
        <v>65</v>
      </c>
      <c r="B282" s="234" t="s">
        <v>396</v>
      </c>
      <c r="C282" s="248" t="s">
        <v>397</v>
      </c>
      <c r="D282" s="235" t="s">
        <v>130</v>
      </c>
      <c r="E282" s="236">
        <v>3</v>
      </c>
      <c r="F282" s="237"/>
      <c r="G282" s="238">
        <f>ROUND(E282*F282,2)</f>
        <v>0</v>
      </c>
      <c r="H282" s="237"/>
      <c r="I282" s="238">
        <f>ROUND(E282*H282,2)</f>
        <v>0</v>
      </c>
      <c r="J282" s="237"/>
      <c r="K282" s="238">
        <f>ROUND(E282*J282,2)</f>
        <v>0</v>
      </c>
      <c r="L282" s="238">
        <v>21</v>
      </c>
      <c r="M282" s="238">
        <f>G282*(1+L282/100)</f>
        <v>0</v>
      </c>
      <c r="N282" s="238">
        <v>0</v>
      </c>
      <c r="O282" s="238">
        <f>ROUND(E282*N282,2)</f>
        <v>0</v>
      </c>
      <c r="P282" s="238">
        <v>0</v>
      </c>
      <c r="Q282" s="238">
        <f>ROUND(E282*P282,2)</f>
        <v>0</v>
      </c>
      <c r="R282" s="238" t="s">
        <v>398</v>
      </c>
      <c r="S282" s="238" t="s">
        <v>132</v>
      </c>
      <c r="T282" s="239" t="s">
        <v>132</v>
      </c>
      <c r="U282" s="222">
        <v>0.746</v>
      </c>
      <c r="V282" s="222">
        <f>ROUND(E282*U282,2)</f>
        <v>2.2400000000000002</v>
      </c>
      <c r="W282" s="222"/>
      <c r="X282" s="222" t="s">
        <v>133</v>
      </c>
      <c r="Y282" s="212"/>
      <c r="Z282" s="212"/>
      <c r="AA282" s="212"/>
      <c r="AB282" s="212"/>
      <c r="AC282" s="212"/>
      <c r="AD282" s="212"/>
      <c r="AE282" s="212"/>
      <c r="AF282" s="212"/>
      <c r="AG282" s="212" t="s">
        <v>381</v>
      </c>
      <c r="AH282" s="212"/>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row>
    <row r="283" spans="1:60" outlineLevel="1" x14ac:dyDescent="0.2">
      <c r="A283" s="219"/>
      <c r="B283" s="220"/>
      <c r="C283" s="250" t="s">
        <v>262</v>
      </c>
      <c r="D283" s="224"/>
      <c r="E283" s="225">
        <v>3</v>
      </c>
      <c r="F283" s="222"/>
      <c r="G283" s="222"/>
      <c r="H283" s="222"/>
      <c r="I283" s="222"/>
      <c r="J283" s="222"/>
      <c r="K283" s="222"/>
      <c r="L283" s="222"/>
      <c r="M283" s="222"/>
      <c r="N283" s="222"/>
      <c r="O283" s="222"/>
      <c r="P283" s="222"/>
      <c r="Q283" s="222"/>
      <c r="R283" s="222"/>
      <c r="S283" s="222"/>
      <c r="T283" s="222"/>
      <c r="U283" s="222"/>
      <c r="V283" s="222"/>
      <c r="W283" s="222"/>
      <c r="X283" s="222"/>
      <c r="Y283" s="212"/>
      <c r="Z283" s="212"/>
      <c r="AA283" s="212"/>
      <c r="AB283" s="212"/>
      <c r="AC283" s="212"/>
      <c r="AD283" s="212"/>
      <c r="AE283" s="212"/>
      <c r="AF283" s="212"/>
      <c r="AG283" s="212" t="s">
        <v>138</v>
      </c>
      <c r="AH283" s="212">
        <v>0</v>
      </c>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row>
    <row r="284" spans="1:60" outlineLevel="1" x14ac:dyDescent="0.2">
      <c r="A284" s="219"/>
      <c r="B284" s="220"/>
      <c r="C284" s="251"/>
      <c r="D284" s="242"/>
      <c r="E284" s="242"/>
      <c r="F284" s="242"/>
      <c r="G284" s="242"/>
      <c r="H284" s="222"/>
      <c r="I284" s="222"/>
      <c r="J284" s="222"/>
      <c r="K284" s="222"/>
      <c r="L284" s="222"/>
      <c r="M284" s="222"/>
      <c r="N284" s="222"/>
      <c r="O284" s="222"/>
      <c r="P284" s="222"/>
      <c r="Q284" s="222"/>
      <c r="R284" s="222"/>
      <c r="S284" s="222"/>
      <c r="T284" s="222"/>
      <c r="U284" s="222"/>
      <c r="V284" s="222"/>
      <c r="W284" s="222"/>
      <c r="X284" s="222"/>
      <c r="Y284" s="212"/>
      <c r="Z284" s="212"/>
      <c r="AA284" s="212"/>
      <c r="AB284" s="212"/>
      <c r="AC284" s="212"/>
      <c r="AD284" s="212"/>
      <c r="AE284" s="212"/>
      <c r="AF284" s="212"/>
      <c r="AG284" s="212" t="s">
        <v>139</v>
      </c>
      <c r="AH284" s="212"/>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row>
    <row r="285" spans="1:60" ht="22.5" outlineLevel="1" x14ac:dyDescent="0.2">
      <c r="A285" s="233">
        <v>66</v>
      </c>
      <c r="B285" s="234" t="s">
        <v>399</v>
      </c>
      <c r="C285" s="248" t="s">
        <v>400</v>
      </c>
      <c r="D285" s="235" t="s">
        <v>265</v>
      </c>
      <c r="E285" s="236">
        <v>22</v>
      </c>
      <c r="F285" s="237"/>
      <c r="G285" s="238">
        <f>ROUND(E285*F285,2)</f>
        <v>0</v>
      </c>
      <c r="H285" s="237"/>
      <c r="I285" s="238">
        <f>ROUND(E285*H285,2)</f>
        <v>0</v>
      </c>
      <c r="J285" s="237"/>
      <c r="K285" s="238">
        <f>ROUND(E285*J285,2)</f>
        <v>0</v>
      </c>
      <c r="L285" s="238">
        <v>21</v>
      </c>
      <c r="M285" s="238">
        <f>G285*(1+L285/100)</f>
        <v>0</v>
      </c>
      <c r="N285" s="238">
        <v>0</v>
      </c>
      <c r="O285" s="238">
        <f>ROUND(E285*N285,2)</f>
        <v>0</v>
      </c>
      <c r="P285" s="238">
        <v>0</v>
      </c>
      <c r="Q285" s="238">
        <f>ROUND(E285*P285,2)</f>
        <v>0</v>
      </c>
      <c r="R285" s="238" t="s">
        <v>398</v>
      </c>
      <c r="S285" s="238" t="s">
        <v>132</v>
      </c>
      <c r="T285" s="239" t="s">
        <v>132</v>
      </c>
      <c r="U285" s="222">
        <v>0.59799999999999998</v>
      </c>
      <c r="V285" s="222">
        <f>ROUND(E285*U285,2)</f>
        <v>13.16</v>
      </c>
      <c r="W285" s="222"/>
      <c r="X285" s="222" t="s">
        <v>133</v>
      </c>
      <c r="Y285" s="212"/>
      <c r="Z285" s="212"/>
      <c r="AA285" s="212"/>
      <c r="AB285" s="212"/>
      <c r="AC285" s="212"/>
      <c r="AD285" s="212"/>
      <c r="AE285" s="212"/>
      <c r="AF285" s="212"/>
      <c r="AG285" s="212" t="s">
        <v>381</v>
      </c>
      <c r="AH285" s="212"/>
      <c r="AI285" s="212"/>
      <c r="AJ285" s="212"/>
      <c r="AK285" s="212"/>
      <c r="AL285" s="212"/>
      <c r="AM285" s="212"/>
      <c r="AN285" s="212"/>
      <c r="AO285" s="212"/>
      <c r="AP285" s="212"/>
      <c r="AQ285" s="212"/>
      <c r="AR285" s="212"/>
      <c r="AS285" s="212"/>
      <c r="AT285" s="212"/>
      <c r="AU285" s="212"/>
      <c r="AV285" s="212"/>
      <c r="AW285" s="212"/>
      <c r="AX285" s="212"/>
      <c r="AY285" s="212"/>
      <c r="AZ285" s="212"/>
      <c r="BA285" s="212"/>
      <c r="BB285" s="212"/>
      <c r="BC285" s="212"/>
      <c r="BD285" s="212"/>
      <c r="BE285" s="212"/>
      <c r="BF285" s="212"/>
      <c r="BG285" s="212"/>
      <c r="BH285" s="212"/>
    </row>
    <row r="286" spans="1:60" outlineLevel="1" x14ac:dyDescent="0.2">
      <c r="A286" s="219"/>
      <c r="B286" s="220"/>
      <c r="C286" s="249" t="s">
        <v>401</v>
      </c>
      <c r="D286" s="240"/>
      <c r="E286" s="240"/>
      <c r="F286" s="240"/>
      <c r="G286" s="240"/>
      <c r="H286" s="222"/>
      <c r="I286" s="222"/>
      <c r="J286" s="222"/>
      <c r="K286" s="222"/>
      <c r="L286" s="222"/>
      <c r="M286" s="222"/>
      <c r="N286" s="222"/>
      <c r="O286" s="222"/>
      <c r="P286" s="222"/>
      <c r="Q286" s="222"/>
      <c r="R286" s="222"/>
      <c r="S286" s="222"/>
      <c r="T286" s="222"/>
      <c r="U286" s="222"/>
      <c r="V286" s="222"/>
      <c r="W286" s="222"/>
      <c r="X286" s="222"/>
      <c r="Y286" s="212"/>
      <c r="Z286" s="212"/>
      <c r="AA286" s="212"/>
      <c r="AB286" s="212"/>
      <c r="AC286" s="212"/>
      <c r="AD286" s="212"/>
      <c r="AE286" s="212"/>
      <c r="AF286" s="212"/>
      <c r="AG286" s="212" t="s">
        <v>136</v>
      </c>
      <c r="AH286" s="212"/>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row>
    <row r="287" spans="1:60" outlineLevel="1" x14ac:dyDescent="0.2">
      <c r="A287" s="219"/>
      <c r="B287" s="220"/>
      <c r="C287" s="250" t="s">
        <v>402</v>
      </c>
      <c r="D287" s="224"/>
      <c r="E287" s="225"/>
      <c r="F287" s="222"/>
      <c r="G287" s="222"/>
      <c r="H287" s="222"/>
      <c r="I287" s="222"/>
      <c r="J287" s="222"/>
      <c r="K287" s="222"/>
      <c r="L287" s="222"/>
      <c r="M287" s="222"/>
      <c r="N287" s="222"/>
      <c r="O287" s="222"/>
      <c r="P287" s="222"/>
      <c r="Q287" s="222"/>
      <c r="R287" s="222"/>
      <c r="S287" s="222"/>
      <c r="T287" s="222"/>
      <c r="U287" s="222"/>
      <c r="V287" s="222"/>
      <c r="W287" s="222"/>
      <c r="X287" s="222"/>
      <c r="Y287" s="212"/>
      <c r="Z287" s="212"/>
      <c r="AA287" s="212"/>
      <c r="AB287" s="212"/>
      <c r="AC287" s="212"/>
      <c r="AD287" s="212"/>
      <c r="AE287" s="212"/>
      <c r="AF287" s="212"/>
      <c r="AG287" s="212" t="s">
        <v>138</v>
      </c>
      <c r="AH287" s="212">
        <v>0</v>
      </c>
      <c r="AI287" s="212"/>
      <c r="AJ287" s="212"/>
      <c r="AK287" s="212"/>
      <c r="AL287" s="212"/>
      <c r="AM287" s="212"/>
      <c r="AN287" s="212"/>
      <c r="AO287" s="212"/>
      <c r="AP287" s="212"/>
      <c r="AQ287" s="212"/>
      <c r="AR287" s="212"/>
      <c r="AS287" s="212"/>
      <c r="AT287" s="212"/>
      <c r="AU287" s="212"/>
      <c r="AV287" s="212"/>
      <c r="AW287" s="212"/>
      <c r="AX287" s="212"/>
      <c r="AY287" s="212"/>
      <c r="AZ287" s="212"/>
      <c r="BA287" s="212"/>
      <c r="BB287" s="212"/>
      <c r="BC287" s="212"/>
      <c r="BD287" s="212"/>
      <c r="BE287" s="212"/>
      <c r="BF287" s="212"/>
      <c r="BG287" s="212"/>
      <c r="BH287" s="212"/>
    </row>
    <row r="288" spans="1:60" outlineLevel="1" x14ac:dyDescent="0.2">
      <c r="A288" s="219"/>
      <c r="B288" s="220"/>
      <c r="C288" s="250" t="s">
        <v>403</v>
      </c>
      <c r="D288" s="224"/>
      <c r="E288" s="225">
        <v>5</v>
      </c>
      <c r="F288" s="222"/>
      <c r="G288" s="222"/>
      <c r="H288" s="222"/>
      <c r="I288" s="222"/>
      <c r="J288" s="222"/>
      <c r="K288" s="222"/>
      <c r="L288" s="222"/>
      <c r="M288" s="222"/>
      <c r="N288" s="222"/>
      <c r="O288" s="222"/>
      <c r="P288" s="222"/>
      <c r="Q288" s="222"/>
      <c r="R288" s="222"/>
      <c r="S288" s="222"/>
      <c r="T288" s="222"/>
      <c r="U288" s="222"/>
      <c r="V288" s="222"/>
      <c r="W288" s="222"/>
      <c r="X288" s="222"/>
      <c r="Y288" s="212"/>
      <c r="Z288" s="212"/>
      <c r="AA288" s="212"/>
      <c r="AB288" s="212"/>
      <c r="AC288" s="212"/>
      <c r="AD288" s="212"/>
      <c r="AE288" s="212"/>
      <c r="AF288" s="212"/>
      <c r="AG288" s="212" t="s">
        <v>138</v>
      </c>
      <c r="AH288" s="212">
        <v>0</v>
      </c>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row>
    <row r="289" spans="1:60" outlineLevel="1" x14ac:dyDescent="0.2">
      <c r="A289" s="219"/>
      <c r="B289" s="220"/>
      <c r="C289" s="250" t="s">
        <v>404</v>
      </c>
      <c r="D289" s="224"/>
      <c r="E289" s="225">
        <v>5</v>
      </c>
      <c r="F289" s="222"/>
      <c r="G289" s="222"/>
      <c r="H289" s="222"/>
      <c r="I289" s="222"/>
      <c r="J289" s="222"/>
      <c r="K289" s="222"/>
      <c r="L289" s="222"/>
      <c r="M289" s="222"/>
      <c r="N289" s="222"/>
      <c r="O289" s="222"/>
      <c r="P289" s="222"/>
      <c r="Q289" s="222"/>
      <c r="R289" s="222"/>
      <c r="S289" s="222"/>
      <c r="T289" s="222"/>
      <c r="U289" s="222"/>
      <c r="V289" s="222"/>
      <c r="W289" s="222"/>
      <c r="X289" s="222"/>
      <c r="Y289" s="212"/>
      <c r="Z289" s="212"/>
      <c r="AA289" s="212"/>
      <c r="AB289" s="212"/>
      <c r="AC289" s="212"/>
      <c r="AD289" s="212"/>
      <c r="AE289" s="212"/>
      <c r="AF289" s="212"/>
      <c r="AG289" s="212" t="s">
        <v>138</v>
      </c>
      <c r="AH289" s="212">
        <v>0</v>
      </c>
      <c r="AI289" s="212"/>
      <c r="AJ289" s="212"/>
      <c r="AK289" s="212"/>
      <c r="AL289" s="212"/>
      <c r="AM289" s="212"/>
      <c r="AN289" s="212"/>
      <c r="AO289" s="212"/>
      <c r="AP289" s="212"/>
      <c r="AQ289" s="212"/>
      <c r="AR289" s="212"/>
      <c r="AS289" s="212"/>
      <c r="AT289" s="212"/>
      <c r="AU289" s="212"/>
      <c r="AV289" s="212"/>
      <c r="AW289" s="212"/>
      <c r="AX289" s="212"/>
      <c r="AY289" s="212"/>
      <c r="AZ289" s="212"/>
      <c r="BA289" s="212"/>
      <c r="BB289" s="212"/>
      <c r="BC289" s="212"/>
      <c r="BD289" s="212"/>
      <c r="BE289" s="212"/>
      <c r="BF289" s="212"/>
      <c r="BG289" s="212"/>
      <c r="BH289" s="212"/>
    </row>
    <row r="290" spans="1:60" outlineLevel="1" x14ac:dyDescent="0.2">
      <c r="A290" s="219"/>
      <c r="B290" s="220"/>
      <c r="C290" s="250" t="s">
        <v>405</v>
      </c>
      <c r="D290" s="224"/>
      <c r="E290" s="225">
        <v>12</v>
      </c>
      <c r="F290" s="222"/>
      <c r="G290" s="222"/>
      <c r="H290" s="222"/>
      <c r="I290" s="222"/>
      <c r="J290" s="222"/>
      <c r="K290" s="222"/>
      <c r="L290" s="222"/>
      <c r="M290" s="222"/>
      <c r="N290" s="222"/>
      <c r="O290" s="222"/>
      <c r="P290" s="222"/>
      <c r="Q290" s="222"/>
      <c r="R290" s="222"/>
      <c r="S290" s="222"/>
      <c r="T290" s="222"/>
      <c r="U290" s="222"/>
      <c r="V290" s="222"/>
      <c r="W290" s="222"/>
      <c r="X290" s="222"/>
      <c r="Y290" s="212"/>
      <c r="Z290" s="212"/>
      <c r="AA290" s="212"/>
      <c r="AB290" s="212"/>
      <c r="AC290" s="212"/>
      <c r="AD290" s="212"/>
      <c r="AE290" s="212"/>
      <c r="AF290" s="212"/>
      <c r="AG290" s="212" t="s">
        <v>138</v>
      </c>
      <c r="AH290" s="212">
        <v>0</v>
      </c>
      <c r="AI290" s="212"/>
      <c r="AJ290" s="212"/>
      <c r="AK290" s="212"/>
      <c r="AL290" s="212"/>
      <c r="AM290" s="212"/>
      <c r="AN290" s="212"/>
      <c r="AO290" s="212"/>
      <c r="AP290" s="212"/>
      <c r="AQ290" s="212"/>
      <c r="AR290" s="212"/>
      <c r="AS290" s="212"/>
      <c r="AT290" s="212"/>
      <c r="AU290" s="212"/>
      <c r="AV290" s="212"/>
      <c r="AW290" s="212"/>
      <c r="AX290" s="212"/>
      <c r="AY290" s="212"/>
      <c r="AZ290" s="212"/>
      <c r="BA290" s="212"/>
      <c r="BB290" s="212"/>
      <c r="BC290" s="212"/>
      <c r="BD290" s="212"/>
      <c r="BE290" s="212"/>
      <c r="BF290" s="212"/>
      <c r="BG290" s="212"/>
      <c r="BH290" s="212"/>
    </row>
    <row r="291" spans="1:60" outlineLevel="1" x14ac:dyDescent="0.2">
      <c r="A291" s="219"/>
      <c r="B291" s="220"/>
      <c r="C291" s="251"/>
      <c r="D291" s="242"/>
      <c r="E291" s="242"/>
      <c r="F291" s="242"/>
      <c r="G291" s="242"/>
      <c r="H291" s="222"/>
      <c r="I291" s="222"/>
      <c r="J291" s="222"/>
      <c r="K291" s="222"/>
      <c r="L291" s="222"/>
      <c r="M291" s="222"/>
      <c r="N291" s="222"/>
      <c r="O291" s="222"/>
      <c r="P291" s="222"/>
      <c r="Q291" s="222"/>
      <c r="R291" s="222"/>
      <c r="S291" s="222"/>
      <c r="T291" s="222"/>
      <c r="U291" s="222"/>
      <c r="V291" s="222"/>
      <c r="W291" s="222"/>
      <c r="X291" s="222"/>
      <c r="Y291" s="212"/>
      <c r="Z291" s="212"/>
      <c r="AA291" s="212"/>
      <c r="AB291" s="212"/>
      <c r="AC291" s="212"/>
      <c r="AD291" s="212"/>
      <c r="AE291" s="212"/>
      <c r="AF291" s="212"/>
      <c r="AG291" s="212" t="s">
        <v>139</v>
      </c>
      <c r="AH291" s="212"/>
      <c r="AI291" s="212"/>
      <c r="AJ291" s="212"/>
      <c r="AK291" s="212"/>
      <c r="AL291" s="212"/>
      <c r="AM291" s="212"/>
      <c r="AN291" s="212"/>
      <c r="AO291" s="212"/>
      <c r="AP291" s="212"/>
      <c r="AQ291" s="212"/>
      <c r="AR291" s="212"/>
      <c r="AS291" s="212"/>
      <c r="AT291" s="212"/>
      <c r="AU291" s="212"/>
      <c r="AV291" s="212"/>
      <c r="AW291" s="212"/>
      <c r="AX291" s="212"/>
      <c r="AY291" s="212"/>
      <c r="AZ291" s="212"/>
      <c r="BA291" s="212"/>
      <c r="BB291" s="212"/>
      <c r="BC291" s="212"/>
      <c r="BD291" s="212"/>
      <c r="BE291" s="212"/>
      <c r="BF291" s="212"/>
      <c r="BG291" s="212"/>
      <c r="BH291" s="212"/>
    </row>
    <row r="292" spans="1:60" outlineLevel="1" x14ac:dyDescent="0.2">
      <c r="A292" s="233">
        <v>67</v>
      </c>
      <c r="B292" s="234" t="s">
        <v>406</v>
      </c>
      <c r="C292" s="248" t="s">
        <v>407</v>
      </c>
      <c r="D292" s="235" t="s">
        <v>146</v>
      </c>
      <c r="E292" s="236">
        <v>0.29699999999999999</v>
      </c>
      <c r="F292" s="237"/>
      <c r="G292" s="238">
        <f>ROUND(E292*F292,2)</f>
        <v>0</v>
      </c>
      <c r="H292" s="237"/>
      <c r="I292" s="238">
        <f>ROUND(E292*H292,2)</f>
        <v>0</v>
      </c>
      <c r="J292" s="237"/>
      <c r="K292" s="238">
        <f>ROUND(E292*J292,2)</f>
        <v>0</v>
      </c>
      <c r="L292" s="238">
        <v>21</v>
      </c>
      <c r="M292" s="238">
        <f>G292*(1+L292/100)</f>
        <v>0</v>
      </c>
      <c r="N292" s="238">
        <v>0</v>
      </c>
      <c r="O292" s="238">
        <f>ROUND(E292*N292,2)</f>
        <v>0</v>
      </c>
      <c r="P292" s="238">
        <v>0</v>
      </c>
      <c r="Q292" s="238">
        <f>ROUND(E292*P292,2)</f>
        <v>0</v>
      </c>
      <c r="R292" s="238" t="s">
        <v>398</v>
      </c>
      <c r="S292" s="238" t="s">
        <v>132</v>
      </c>
      <c r="T292" s="239" t="s">
        <v>132</v>
      </c>
      <c r="U292" s="222">
        <v>0</v>
      </c>
      <c r="V292" s="222">
        <f>ROUND(E292*U292,2)</f>
        <v>0</v>
      </c>
      <c r="W292" s="222"/>
      <c r="X292" s="222" t="s">
        <v>133</v>
      </c>
      <c r="Y292" s="212"/>
      <c r="Z292" s="212"/>
      <c r="AA292" s="212"/>
      <c r="AB292" s="212"/>
      <c r="AC292" s="212"/>
      <c r="AD292" s="212"/>
      <c r="AE292" s="212"/>
      <c r="AF292" s="212"/>
      <c r="AG292" s="212" t="s">
        <v>381</v>
      </c>
      <c r="AH292" s="212"/>
      <c r="AI292" s="212"/>
      <c r="AJ292" s="212"/>
      <c r="AK292" s="212"/>
      <c r="AL292" s="212"/>
      <c r="AM292" s="212"/>
      <c r="AN292" s="212"/>
      <c r="AO292" s="212"/>
      <c r="AP292" s="212"/>
      <c r="AQ292" s="212"/>
      <c r="AR292" s="212"/>
      <c r="AS292" s="212"/>
      <c r="AT292" s="212"/>
      <c r="AU292" s="212"/>
      <c r="AV292" s="212"/>
      <c r="AW292" s="212"/>
      <c r="AX292" s="212"/>
      <c r="AY292" s="212"/>
      <c r="AZ292" s="212"/>
      <c r="BA292" s="212"/>
      <c r="BB292" s="212"/>
      <c r="BC292" s="212"/>
      <c r="BD292" s="212"/>
      <c r="BE292" s="212"/>
      <c r="BF292" s="212"/>
      <c r="BG292" s="212"/>
      <c r="BH292" s="212"/>
    </row>
    <row r="293" spans="1:60" outlineLevel="1" x14ac:dyDescent="0.2">
      <c r="A293" s="219"/>
      <c r="B293" s="220"/>
      <c r="C293" s="250" t="s">
        <v>408</v>
      </c>
      <c r="D293" s="224"/>
      <c r="E293" s="225">
        <v>0.29699999999999999</v>
      </c>
      <c r="F293" s="222"/>
      <c r="G293" s="222"/>
      <c r="H293" s="222"/>
      <c r="I293" s="222"/>
      <c r="J293" s="222"/>
      <c r="K293" s="222"/>
      <c r="L293" s="222"/>
      <c r="M293" s="222"/>
      <c r="N293" s="222"/>
      <c r="O293" s="222"/>
      <c r="P293" s="222"/>
      <c r="Q293" s="222"/>
      <c r="R293" s="222"/>
      <c r="S293" s="222"/>
      <c r="T293" s="222"/>
      <c r="U293" s="222"/>
      <c r="V293" s="222"/>
      <c r="W293" s="222"/>
      <c r="X293" s="222"/>
      <c r="Y293" s="212"/>
      <c r="Z293" s="212"/>
      <c r="AA293" s="212"/>
      <c r="AB293" s="212"/>
      <c r="AC293" s="212"/>
      <c r="AD293" s="212"/>
      <c r="AE293" s="212"/>
      <c r="AF293" s="212"/>
      <c r="AG293" s="212" t="s">
        <v>138</v>
      </c>
      <c r="AH293" s="212">
        <v>5</v>
      </c>
      <c r="AI293" s="212"/>
      <c r="AJ293" s="212"/>
      <c r="AK293" s="212"/>
      <c r="AL293" s="212"/>
      <c r="AM293" s="212"/>
      <c r="AN293" s="212"/>
      <c r="AO293" s="212"/>
      <c r="AP293" s="212"/>
      <c r="AQ293" s="212"/>
      <c r="AR293" s="212"/>
      <c r="AS293" s="212"/>
      <c r="AT293" s="212"/>
      <c r="AU293" s="212"/>
      <c r="AV293" s="212"/>
      <c r="AW293" s="212"/>
      <c r="AX293" s="212"/>
      <c r="AY293" s="212"/>
      <c r="AZ293" s="212"/>
      <c r="BA293" s="212"/>
      <c r="BB293" s="212"/>
      <c r="BC293" s="212"/>
      <c r="BD293" s="212"/>
      <c r="BE293" s="212"/>
      <c r="BF293" s="212"/>
      <c r="BG293" s="212"/>
      <c r="BH293" s="212"/>
    </row>
    <row r="294" spans="1:60" outlineLevel="1" x14ac:dyDescent="0.2">
      <c r="A294" s="219"/>
      <c r="B294" s="220"/>
      <c r="C294" s="251"/>
      <c r="D294" s="242"/>
      <c r="E294" s="242"/>
      <c r="F294" s="242"/>
      <c r="G294" s="242"/>
      <c r="H294" s="222"/>
      <c r="I294" s="222"/>
      <c r="J294" s="222"/>
      <c r="K294" s="222"/>
      <c r="L294" s="222"/>
      <c r="M294" s="222"/>
      <c r="N294" s="222"/>
      <c r="O294" s="222"/>
      <c r="P294" s="222"/>
      <c r="Q294" s="222"/>
      <c r="R294" s="222"/>
      <c r="S294" s="222"/>
      <c r="T294" s="222"/>
      <c r="U294" s="222"/>
      <c r="V294" s="222"/>
      <c r="W294" s="222"/>
      <c r="X294" s="222"/>
      <c r="Y294" s="212"/>
      <c r="Z294" s="212"/>
      <c r="AA294" s="212"/>
      <c r="AB294" s="212"/>
      <c r="AC294" s="212"/>
      <c r="AD294" s="212"/>
      <c r="AE294" s="212"/>
      <c r="AF294" s="212"/>
      <c r="AG294" s="212" t="s">
        <v>139</v>
      </c>
      <c r="AH294" s="212"/>
      <c r="AI294" s="212"/>
      <c r="AJ294" s="212"/>
      <c r="AK294" s="212"/>
      <c r="AL294" s="212"/>
      <c r="AM294" s="212"/>
      <c r="AN294" s="212"/>
      <c r="AO294" s="212"/>
      <c r="AP294" s="212"/>
      <c r="AQ294" s="212"/>
      <c r="AR294" s="212"/>
      <c r="AS294" s="212"/>
      <c r="AT294" s="212"/>
      <c r="AU294" s="212"/>
      <c r="AV294" s="212"/>
      <c r="AW294" s="212"/>
      <c r="AX294" s="212"/>
      <c r="AY294" s="212"/>
      <c r="AZ294" s="212"/>
      <c r="BA294" s="212"/>
      <c r="BB294" s="212"/>
      <c r="BC294" s="212"/>
      <c r="BD294" s="212"/>
      <c r="BE294" s="212"/>
      <c r="BF294" s="212"/>
      <c r="BG294" s="212"/>
      <c r="BH294" s="212"/>
    </row>
    <row r="295" spans="1:60" ht="22.5" outlineLevel="1" x14ac:dyDescent="0.2">
      <c r="A295" s="233">
        <v>68</v>
      </c>
      <c r="B295" s="234" t="s">
        <v>409</v>
      </c>
      <c r="C295" s="248" t="s">
        <v>410</v>
      </c>
      <c r="D295" s="235" t="s">
        <v>130</v>
      </c>
      <c r="E295" s="236">
        <v>10.7</v>
      </c>
      <c r="F295" s="237"/>
      <c r="G295" s="238">
        <f>ROUND(E295*F295,2)</f>
        <v>0</v>
      </c>
      <c r="H295" s="237"/>
      <c r="I295" s="238">
        <f>ROUND(E295*H295,2)</f>
        <v>0</v>
      </c>
      <c r="J295" s="237"/>
      <c r="K295" s="238">
        <f>ROUND(E295*J295,2)</f>
        <v>0</v>
      </c>
      <c r="L295" s="238">
        <v>21</v>
      </c>
      <c r="M295" s="238">
        <f>G295*(1+L295/100)</f>
        <v>0</v>
      </c>
      <c r="N295" s="238">
        <v>0</v>
      </c>
      <c r="O295" s="238">
        <f>ROUND(E295*N295,2)</f>
        <v>0</v>
      </c>
      <c r="P295" s="238">
        <v>0</v>
      </c>
      <c r="Q295" s="238">
        <f>ROUND(E295*P295,2)</f>
        <v>0</v>
      </c>
      <c r="R295" s="238" t="s">
        <v>398</v>
      </c>
      <c r="S295" s="238" t="s">
        <v>132</v>
      </c>
      <c r="T295" s="239" t="s">
        <v>132</v>
      </c>
      <c r="U295" s="222">
        <v>0.13</v>
      </c>
      <c r="V295" s="222">
        <f>ROUND(E295*U295,2)</f>
        <v>1.39</v>
      </c>
      <c r="W295" s="222"/>
      <c r="X295" s="222" t="s">
        <v>133</v>
      </c>
      <c r="Y295" s="212"/>
      <c r="Z295" s="212"/>
      <c r="AA295" s="212"/>
      <c r="AB295" s="212"/>
      <c r="AC295" s="212"/>
      <c r="AD295" s="212"/>
      <c r="AE295" s="212"/>
      <c r="AF295" s="212"/>
      <c r="AG295" s="212" t="s">
        <v>381</v>
      </c>
      <c r="AH295" s="212"/>
      <c r="AI295" s="212"/>
      <c r="AJ295" s="212"/>
      <c r="AK295" s="212"/>
      <c r="AL295" s="212"/>
      <c r="AM295" s="212"/>
      <c r="AN295" s="212"/>
      <c r="AO295" s="212"/>
      <c r="AP295" s="212"/>
      <c r="AQ295" s="212"/>
      <c r="AR295" s="212"/>
      <c r="AS295" s="212"/>
      <c r="AT295" s="212"/>
      <c r="AU295" s="212"/>
      <c r="AV295" s="212"/>
      <c r="AW295" s="212"/>
      <c r="AX295" s="212"/>
      <c r="AY295" s="212"/>
      <c r="AZ295" s="212"/>
      <c r="BA295" s="212"/>
      <c r="BB295" s="212"/>
      <c r="BC295" s="212"/>
      <c r="BD295" s="212"/>
      <c r="BE295" s="212"/>
      <c r="BF295" s="212"/>
      <c r="BG295" s="212"/>
      <c r="BH295" s="212"/>
    </row>
    <row r="296" spans="1:60" outlineLevel="1" x14ac:dyDescent="0.2">
      <c r="A296" s="219"/>
      <c r="B296" s="220"/>
      <c r="C296" s="250" t="s">
        <v>411</v>
      </c>
      <c r="D296" s="224"/>
      <c r="E296" s="225">
        <v>10.7</v>
      </c>
      <c r="F296" s="222"/>
      <c r="G296" s="222"/>
      <c r="H296" s="222"/>
      <c r="I296" s="222"/>
      <c r="J296" s="222"/>
      <c r="K296" s="222"/>
      <c r="L296" s="222"/>
      <c r="M296" s="222"/>
      <c r="N296" s="222"/>
      <c r="O296" s="222"/>
      <c r="P296" s="222"/>
      <c r="Q296" s="222"/>
      <c r="R296" s="222"/>
      <c r="S296" s="222"/>
      <c r="T296" s="222"/>
      <c r="U296" s="222"/>
      <c r="V296" s="222"/>
      <c r="W296" s="222"/>
      <c r="X296" s="222"/>
      <c r="Y296" s="212"/>
      <c r="Z296" s="212"/>
      <c r="AA296" s="212"/>
      <c r="AB296" s="212"/>
      <c r="AC296" s="212"/>
      <c r="AD296" s="212"/>
      <c r="AE296" s="212"/>
      <c r="AF296" s="212"/>
      <c r="AG296" s="212" t="s">
        <v>138</v>
      </c>
      <c r="AH296" s="212">
        <v>0</v>
      </c>
      <c r="AI296" s="212"/>
      <c r="AJ296" s="212"/>
      <c r="AK296" s="212"/>
      <c r="AL296" s="212"/>
      <c r="AM296" s="212"/>
      <c r="AN296" s="212"/>
      <c r="AO296" s="212"/>
      <c r="AP296" s="212"/>
      <c r="AQ296" s="212"/>
      <c r="AR296" s="212"/>
      <c r="AS296" s="212"/>
      <c r="AT296" s="212"/>
      <c r="AU296" s="212"/>
      <c r="AV296" s="212"/>
      <c r="AW296" s="212"/>
      <c r="AX296" s="212"/>
      <c r="AY296" s="212"/>
      <c r="AZ296" s="212"/>
      <c r="BA296" s="212"/>
      <c r="BB296" s="212"/>
      <c r="BC296" s="212"/>
      <c r="BD296" s="212"/>
      <c r="BE296" s="212"/>
      <c r="BF296" s="212"/>
      <c r="BG296" s="212"/>
      <c r="BH296" s="212"/>
    </row>
    <row r="297" spans="1:60" outlineLevel="1" x14ac:dyDescent="0.2">
      <c r="A297" s="219"/>
      <c r="B297" s="220"/>
      <c r="C297" s="251"/>
      <c r="D297" s="242"/>
      <c r="E297" s="242"/>
      <c r="F297" s="242"/>
      <c r="G297" s="242"/>
      <c r="H297" s="222"/>
      <c r="I297" s="222"/>
      <c r="J297" s="222"/>
      <c r="K297" s="222"/>
      <c r="L297" s="222"/>
      <c r="M297" s="222"/>
      <c r="N297" s="222"/>
      <c r="O297" s="222"/>
      <c r="P297" s="222"/>
      <c r="Q297" s="222"/>
      <c r="R297" s="222"/>
      <c r="S297" s="222"/>
      <c r="T297" s="222"/>
      <c r="U297" s="222"/>
      <c r="V297" s="222"/>
      <c r="W297" s="222"/>
      <c r="X297" s="222"/>
      <c r="Y297" s="212"/>
      <c r="Z297" s="212"/>
      <c r="AA297" s="212"/>
      <c r="AB297" s="212"/>
      <c r="AC297" s="212"/>
      <c r="AD297" s="212"/>
      <c r="AE297" s="212"/>
      <c r="AF297" s="212"/>
      <c r="AG297" s="212" t="s">
        <v>139</v>
      </c>
      <c r="AH297" s="212"/>
      <c r="AI297" s="212"/>
      <c r="AJ297" s="212"/>
      <c r="AK297" s="212"/>
      <c r="AL297" s="212"/>
      <c r="AM297" s="212"/>
      <c r="AN297" s="212"/>
      <c r="AO297" s="212"/>
      <c r="AP297" s="212"/>
      <c r="AQ297" s="212"/>
      <c r="AR297" s="212"/>
      <c r="AS297" s="212"/>
      <c r="AT297" s="212"/>
      <c r="AU297" s="212"/>
      <c r="AV297" s="212"/>
      <c r="AW297" s="212"/>
      <c r="AX297" s="212"/>
      <c r="AY297" s="212"/>
      <c r="AZ297" s="212"/>
      <c r="BA297" s="212"/>
      <c r="BB297" s="212"/>
      <c r="BC297" s="212"/>
      <c r="BD297" s="212"/>
      <c r="BE297" s="212"/>
      <c r="BF297" s="212"/>
      <c r="BG297" s="212"/>
      <c r="BH297" s="212"/>
    </row>
    <row r="298" spans="1:60" outlineLevel="1" x14ac:dyDescent="0.2">
      <c r="A298" s="233">
        <v>69</v>
      </c>
      <c r="B298" s="234" t="s">
        <v>412</v>
      </c>
      <c r="C298" s="248" t="s">
        <v>413</v>
      </c>
      <c r="D298" s="235" t="s">
        <v>146</v>
      </c>
      <c r="E298" s="236">
        <v>0.29699999999999999</v>
      </c>
      <c r="F298" s="237"/>
      <c r="G298" s="238">
        <f>ROUND(E298*F298,2)</f>
        <v>0</v>
      </c>
      <c r="H298" s="237"/>
      <c r="I298" s="238">
        <f>ROUND(E298*H298,2)</f>
        <v>0</v>
      </c>
      <c r="J298" s="237"/>
      <c r="K298" s="238">
        <f>ROUND(E298*J298,2)</f>
        <v>0</v>
      </c>
      <c r="L298" s="238">
        <v>21</v>
      </c>
      <c r="M298" s="238">
        <f>G298*(1+L298/100)</f>
        <v>0</v>
      </c>
      <c r="N298" s="238">
        <v>0</v>
      </c>
      <c r="O298" s="238">
        <f>ROUND(E298*N298,2)</f>
        <v>0</v>
      </c>
      <c r="P298" s="238">
        <v>0</v>
      </c>
      <c r="Q298" s="238">
        <f>ROUND(E298*P298,2)</f>
        <v>0</v>
      </c>
      <c r="R298" s="238" t="s">
        <v>189</v>
      </c>
      <c r="S298" s="238" t="s">
        <v>132</v>
      </c>
      <c r="T298" s="239" t="s">
        <v>132</v>
      </c>
      <c r="U298" s="222">
        <v>0</v>
      </c>
      <c r="V298" s="222">
        <f>ROUND(E298*U298,2)</f>
        <v>0</v>
      </c>
      <c r="W298" s="222"/>
      <c r="X298" s="222" t="s">
        <v>190</v>
      </c>
      <c r="Y298" s="212"/>
      <c r="Z298" s="212"/>
      <c r="AA298" s="212"/>
      <c r="AB298" s="212"/>
      <c r="AC298" s="212"/>
      <c r="AD298" s="212"/>
      <c r="AE298" s="212"/>
      <c r="AF298" s="212"/>
      <c r="AG298" s="212" t="s">
        <v>191</v>
      </c>
      <c r="AH298" s="212"/>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row>
    <row r="299" spans="1:60" outlineLevel="1" x14ac:dyDescent="0.2">
      <c r="A299" s="219"/>
      <c r="B299" s="220"/>
      <c r="C299" s="250" t="s">
        <v>414</v>
      </c>
      <c r="D299" s="224"/>
      <c r="E299" s="225">
        <v>0.29699999999999999</v>
      </c>
      <c r="F299" s="222"/>
      <c r="G299" s="222"/>
      <c r="H299" s="222"/>
      <c r="I299" s="222"/>
      <c r="J299" s="222"/>
      <c r="K299" s="222"/>
      <c r="L299" s="222"/>
      <c r="M299" s="222"/>
      <c r="N299" s="222"/>
      <c r="O299" s="222"/>
      <c r="P299" s="222"/>
      <c r="Q299" s="222"/>
      <c r="R299" s="222"/>
      <c r="S299" s="222"/>
      <c r="T299" s="222"/>
      <c r="U299" s="222"/>
      <c r="V299" s="222"/>
      <c r="W299" s="222"/>
      <c r="X299" s="222"/>
      <c r="Y299" s="212"/>
      <c r="Z299" s="212"/>
      <c r="AA299" s="212"/>
      <c r="AB299" s="212"/>
      <c r="AC299" s="212"/>
      <c r="AD299" s="212"/>
      <c r="AE299" s="212"/>
      <c r="AF299" s="212"/>
      <c r="AG299" s="212" t="s">
        <v>138</v>
      </c>
      <c r="AH299" s="212">
        <v>0</v>
      </c>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row>
    <row r="300" spans="1:60" outlineLevel="1" x14ac:dyDescent="0.2">
      <c r="A300" s="219"/>
      <c r="B300" s="220"/>
      <c r="C300" s="251"/>
      <c r="D300" s="242"/>
      <c r="E300" s="242"/>
      <c r="F300" s="242"/>
      <c r="G300" s="242"/>
      <c r="H300" s="222"/>
      <c r="I300" s="222"/>
      <c r="J300" s="222"/>
      <c r="K300" s="222"/>
      <c r="L300" s="222"/>
      <c r="M300" s="222"/>
      <c r="N300" s="222"/>
      <c r="O300" s="222"/>
      <c r="P300" s="222"/>
      <c r="Q300" s="222"/>
      <c r="R300" s="222"/>
      <c r="S300" s="222"/>
      <c r="T300" s="222"/>
      <c r="U300" s="222"/>
      <c r="V300" s="222"/>
      <c r="W300" s="222"/>
      <c r="X300" s="222"/>
      <c r="Y300" s="212"/>
      <c r="Z300" s="212"/>
      <c r="AA300" s="212"/>
      <c r="AB300" s="212"/>
      <c r="AC300" s="212"/>
      <c r="AD300" s="212"/>
      <c r="AE300" s="212"/>
      <c r="AF300" s="212"/>
      <c r="AG300" s="212" t="s">
        <v>139</v>
      </c>
      <c r="AH300" s="212"/>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row>
    <row r="301" spans="1:60" outlineLevel="1" x14ac:dyDescent="0.2">
      <c r="A301" s="219">
        <v>70</v>
      </c>
      <c r="B301" s="220" t="s">
        <v>415</v>
      </c>
      <c r="C301" s="254" t="s">
        <v>416</v>
      </c>
      <c r="D301" s="221" t="s">
        <v>0</v>
      </c>
      <c r="E301" s="241"/>
      <c r="F301" s="223"/>
      <c r="G301" s="222">
        <f>ROUND(E301*F301,2)</f>
        <v>0</v>
      </c>
      <c r="H301" s="223"/>
      <c r="I301" s="222">
        <f>ROUND(E301*H301,2)</f>
        <v>0</v>
      </c>
      <c r="J301" s="223"/>
      <c r="K301" s="222">
        <f>ROUND(E301*J301,2)</f>
        <v>0</v>
      </c>
      <c r="L301" s="222">
        <v>21</v>
      </c>
      <c r="M301" s="222">
        <f>G301*(1+L301/100)</f>
        <v>0</v>
      </c>
      <c r="N301" s="222">
        <v>0</v>
      </c>
      <c r="O301" s="222">
        <f>ROUND(E301*N301,2)</f>
        <v>0</v>
      </c>
      <c r="P301" s="222">
        <v>0</v>
      </c>
      <c r="Q301" s="222">
        <f>ROUND(E301*P301,2)</f>
        <v>0</v>
      </c>
      <c r="R301" s="222" t="s">
        <v>398</v>
      </c>
      <c r="S301" s="222" t="s">
        <v>132</v>
      </c>
      <c r="T301" s="222" t="s">
        <v>132</v>
      </c>
      <c r="U301" s="222">
        <v>0</v>
      </c>
      <c r="V301" s="222">
        <f>ROUND(E301*U301,2)</f>
        <v>0</v>
      </c>
      <c r="W301" s="222"/>
      <c r="X301" s="222" t="s">
        <v>375</v>
      </c>
      <c r="Y301" s="212"/>
      <c r="Z301" s="212"/>
      <c r="AA301" s="212"/>
      <c r="AB301" s="212"/>
      <c r="AC301" s="212"/>
      <c r="AD301" s="212"/>
      <c r="AE301" s="212"/>
      <c r="AF301" s="212"/>
      <c r="AG301" s="212" t="s">
        <v>376</v>
      </c>
      <c r="AH301" s="212"/>
      <c r="AI301" s="212"/>
      <c r="AJ301" s="212"/>
      <c r="AK301" s="212"/>
      <c r="AL301" s="212"/>
      <c r="AM301" s="212"/>
      <c r="AN301" s="212"/>
      <c r="AO301" s="212"/>
      <c r="AP301" s="212"/>
      <c r="AQ301" s="212"/>
      <c r="AR301" s="212"/>
      <c r="AS301" s="212"/>
      <c r="AT301" s="212"/>
      <c r="AU301" s="212"/>
      <c r="AV301" s="212"/>
      <c r="AW301" s="212"/>
      <c r="AX301" s="212"/>
      <c r="AY301" s="212"/>
      <c r="AZ301" s="212"/>
      <c r="BA301" s="212"/>
      <c r="BB301" s="212"/>
      <c r="BC301" s="212"/>
      <c r="BD301" s="212"/>
      <c r="BE301" s="212"/>
      <c r="BF301" s="212"/>
      <c r="BG301" s="212"/>
      <c r="BH301" s="212"/>
    </row>
    <row r="302" spans="1:60" outlineLevel="1" x14ac:dyDescent="0.2">
      <c r="A302" s="219"/>
      <c r="B302" s="220"/>
      <c r="C302" s="252" t="s">
        <v>388</v>
      </c>
      <c r="D302" s="244"/>
      <c r="E302" s="244"/>
      <c r="F302" s="244"/>
      <c r="G302" s="244"/>
      <c r="H302" s="222"/>
      <c r="I302" s="222"/>
      <c r="J302" s="222"/>
      <c r="K302" s="222"/>
      <c r="L302" s="222"/>
      <c r="M302" s="222"/>
      <c r="N302" s="222"/>
      <c r="O302" s="222"/>
      <c r="P302" s="222"/>
      <c r="Q302" s="222"/>
      <c r="R302" s="222"/>
      <c r="S302" s="222"/>
      <c r="T302" s="222"/>
      <c r="U302" s="222"/>
      <c r="V302" s="222"/>
      <c r="W302" s="222"/>
      <c r="X302" s="222"/>
      <c r="Y302" s="212"/>
      <c r="Z302" s="212"/>
      <c r="AA302" s="212"/>
      <c r="AB302" s="212"/>
      <c r="AC302" s="212"/>
      <c r="AD302" s="212"/>
      <c r="AE302" s="212"/>
      <c r="AF302" s="212"/>
      <c r="AG302" s="212" t="s">
        <v>136</v>
      </c>
      <c r="AH302" s="212"/>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row>
    <row r="303" spans="1:60" outlineLevel="1" x14ac:dyDescent="0.2">
      <c r="A303" s="219"/>
      <c r="B303" s="220"/>
      <c r="C303" s="251"/>
      <c r="D303" s="242"/>
      <c r="E303" s="242"/>
      <c r="F303" s="242"/>
      <c r="G303" s="242"/>
      <c r="H303" s="222"/>
      <c r="I303" s="222"/>
      <c r="J303" s="222"/>
      <c r="K303" s="222"/>
      <c r="L303" s="222"/>
      <c r="M303" s="222"/>
      <c r="N303" s="222"/>
      <c r="O303" s="222"/>
      <c r="P303" s="222"/>
      <c r="Q303" s="222"/>
      <c r="R303" s="222"/>
      <c r="S303" s="222"/>
      <c r="T303" s="222"/>
      <c r="U303" s="222"/>
      <c r="V303" s="222"/>
      <c r="W303" s="222"/>
      <c r="X303" s="222"/>
      <c r="Y303" s="212"/>
      <c r="Z303" s="212"/>
      <c r="AA303" s="212"/>
      <c r="AB303" s="212"/>
      <c r="AC303" s="212"/>
      <c r="AD303" s="212"/>
      <c r="AE303" s="212"/>
      <c r="AF303" s="212"/>
      <c r="AG303" s="212" t="s">
        <v>139</v>
      </c>
      <c r="AH303" s="212"/>
      <c r="AI303" s="212"/>
      <c r="AJ303" s="212"/>
      <c r="AK303" s="212"/>
      <c r="AL303" s="212"/>
      <c r="AM303" s="212"/>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row>
    <row r="304" spans="1:60" x14ac:dyDescent="0.2">
      <c r="A304" s="227" t="s">
        <v>126</v>
      </c>
      <c r="B304" s="228" t="s">
        <v>87</v>
      </c>
      <c r="C304" s="247" t="s">
        <v>88</v>
      </c>
      <c r="D304" s="229"/>
      <c r="E304" s="230"/>
      <c r="F304" s="231"/>
      <c r="G304" s="231">
        <f>SUMIF(AG305:AG331,"&lt;&gt;NOR",G305:G331)</f>
        <v>0</v>
      </c>
      <c r="H304" s="231"/>
      <c r="I304" s="231">
        <f>SUM(I305:I331)</f>
        <v>0</v>
      </c>
      <c r="J304" s="231"/>
      <c r="K304" s="231">
        <f>SUM(K305:K331)</f>
        <v>0</v>
      </c>
      <c r="L304" s="231"/>
      <c r="M304" s="231">
        <f>SUM(M305:M331)</f>
        <v>0</v>
      </c>
      <c r="N304" s="231"/>
      <c r="O304" s="231">
        <f>SUM(O305:O331)</f>
        <v>0</v>
      </c>
      <c r="P304" s="231"/>
      <c r="Q304" s="231">
        <f>SUM(Q305:Q331)</f>
        <v>0</v>
      </c>
      <c r="R304" s="231"/>
      <c r="S304" s="231"/>
      <c r="T304" s="232"/>
      <c r="U304" s="226"/>
      <c r="V304" s="226">
        <f>SUM(V305:V331)</f>
        <v>22.99</v>
      </c>
      <c r="W304" s="226"/>
      <c r="X304" s="226"/>
      <c r="AG304" t="s">
        <v>127</v>
      </c>
    </row>
    <row r="305" spans="1:60" ht="33.75" outlineLevel="1" x14ac:dyDescent="0.2">
      <c r="A305" s="233">
        <v>71</v>
      </c>
      <c r="B305" s="234" t="s">
        <v>417</v>
      </c>
      <c r="C305" s="248" t="s">
        <v>418</v>
      </c>
      <c r="D305" s="235" t="s">
        <v>130</v>
      </c>
      <c r="E305" s="236">
        <v>9.66</v>
      </c>
      <c r="F305" s="237"/>
      <c r="G305" s="238">
        <f>ROUND(E305*F305,2)</f>
        <v>0</v>
      </c>
      <c r="H305" s="237"/>
      <c r="I305" s="238">
        <f>ROUND(E305*H305,2)</f>
        <v>0</v>
      </c>
      <c r="J305" s="237"/>
      <c r="K305" s="238">
        <f>ROUND(E305*J305,2)</f>
        <v>0</v>
      </c>
      <c r="L305" s="238">
        <v>21</v>
      </c>
      <c r="M305" s="238">
        <f>G305*(1+L305/100)</f>
        <v>0</v>
      </c>
      <c r="N305" s="238">
        <v>0</v>
      </c>
      <c r="O305" s="238">
        <f>ROUND(E305*N305,2)</f>
        <v>0</v>
      </c>
      <c r="P305" s="238">
        <v>0</v>
      </c>
      <c r="Q305" s="238">
        <f>ROUND(E305*P305,2)</f>
        <v>0</v>
      </c>
      <c r="R305" s="238" t="s">
        <v>419</v>
      </c>
      <c r="S305" s="238" t="s">
        <v>132</v>
      </c>
      <c r="T305" s="239" t="s">
        <v>132</v>
      </c>
      <c r="U305" s="222">
        <v>1.4632499999999999</v>
      </c>
      <c r="V305" s="222">
        <f>ROUND(E305*U305,2)</f>
        <v>14.13</v>
      </c>
      <c r="W305" s="222"/>
      <c r="X305" s="222" t="s">
        <v>133</v>
      </c>
      <c r="Y305" s="212"/>
      <c r="Z305" s="212"/>
      <c r="AA305" s="212"/>
      <c r="AB305" s="212"/>
      <c r="AC305" s="212"/>
      <c r="AD305" s="212"/>
      <c r="AE305" s="212"/>
      <c r="AF305" s="212"/>
      <c r="AG305" s="212" t="s">
        <v>381</v>
      </c>
      <c r="AH305" s="212"/>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row>
    <row r="306" spans="1:60" outlineLevel="1" x14ac:dyDescent="0.2">
      <c r="A306" s="219"/>
      <c r="B306" s="220"/>
      <c r="C306" s="250" t="s">
        <v>420</v>
      </c>
      <c r="D306" s="224"/>
      <c r="E306" s="225">
        <v>9.66</v>
      </c>
      <c r="F306" s="222"/>
      <c r="G306" s="222"/>
      <c r="H306" s="222"/>
      <c r="I306" s="222"/>
      <c r="J306" s="222"/>
      <c r="K306" s="222"/>
      <c r="L306" s="222"/>
      <c r="M306" s="222"/>
      <c r="N306" s="222"/>
      <c r="O306" s="222"/>
      <c r="P306" s="222"/>
      <c r="Q306" s="222"/>
      <c r="R306" s="222"/>
      <c r="S306" s="222"/>
      <c r="T306" s="222"/>
      <c r="U306" s="222"/>
      <c r="V306" s="222"/>
      <c r="W306" s="222"/>
      <c r="X306" s="222"/>
      <c r="Y306" s="212"/>
      <c r="Z306" s="212"/>
      <c r="AA306" s="212"/>
      <c r="AB306" s="212"/>
      <c r="AC306" s="212"/>
      <c r="AD306" s="212"/>
      <c r="AE306" s="212"/>
      <c r="AF306" s="212"/>
      <c r="AG306" s="212" t="s">
        <v>138</v>
      </c>
      <c r="AH306" s="212">
        <v>0</v>
      </c>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row>
    <row r="307" spans="1:60" outlineLevel="1" x14ac:dyDescent="0.2">
      <c r="A307" s="219"/>
      <c r="B307" s="220"/>
      <c r="C307" s="251"/>
      <c r="D307" s="242"/>
      <c r="E307" s="242"/>
      <c r="F307" s="242"/>
      <c r="G307" s="242"/>
      <c r="H307" s="222"/>
      <c r="I307" s="222"/>
      <c r="J307" s="222"/>
      <c r="K307" s="222"/>
      <c r="L307" s="222"/>
      <c r="M307" s="222"/>
      <c r="N307" s="222"/>
      <c r="O307" s="222"/>
      <c r="P307" s="222"/>
      <c r="Q307" s="222"/>
      <c r="R307" s="222"/>
      <c r="S307" s="222"/>
      <c r="T307" s="222"/>
      <c r="U307" s="222"/>
      <c r="V307" s="222"/>
      <c r="W307" s="222"/>
      <c r="X307" s="222"/>
      <c r="Y307" s="212"/>
      <c r="Z307" s="212"/>
      <c r="AA307" s="212"/>
      <c r="AB307" s="212"/>
      <c r="AC307" s="212"/>
      <c r="AD307" s="212"/>
      <c r="AE307" s="212"/>
      <c r="AF307" s="212"/>
      <c r="AG307" s="212" t="s">
        <v>139</v>
      </c>
      <c r="AH307" s="212"/>
      <c r="AI307" s="212"/>
      <c r="AJ307" s="212"/>
      <c r="AK307" s="212"/>
      <c r="AL307" s="212"/>
      <c r="AM307" s="212"/>
      <c r="AN307" s="212"/>
      <c r="AO307" s="212"/>
      <c r="AP307" s="212"/>
      <c r="AQ307" s="212"/>
      <c r="AR307" s="212"/>
      <c r="AS307" s="212"/>
      <c r="AT307" s="212"/>
      <c r="AU307" s="212"/>
      <c r="AV307" s="212"/>
      <c r="AW307" s="212"/>
      <c r="AX307" s="212"/>
      <c r="AY307" s="212"/>
      <c r="AZ307" s="212"/>
      <c r="BA307" s="212"/>
      <c r="BB307" s="212"/>
      <c r="BC307" s="212"/>
      <c r="BD307" s="212"/>
      <c r="BE307" s="212"/>
      <c r="BF307" s="212"/>
      <c r="BG307" s="212"/>
      <c r="BH307" s="212"/>
    </row>
    <row r="308" spans="1:60" ht="33.75" outlineLevel="1" x14ac:dyDescent="0.2">
      <c r="A308" s="233">
        <v>72</v>
      </c>
      <c r="B308" s="234" t="s">
        <v>421</v>
      </c>
      <c r="C308" s="248" t="s">
        <v>422</v>
      </c>
      <c r="D308" s="235" t="s">
        <v>265</v>
      </c>
      <c r="E308" s="236">
        <v>4.83</v>
      </c>
      <c r="F308" s="237"/>
      <c r="G308" s="238">
        <f>ROUND(E308*F308,2)</f>
        <v>0</v>
      </c>
      <c r="H308" s="237"/>
      <c r="I308" s="238">
        <f>ROUND(E308*H308,2)</f>
        <v>0</v>
      </c>
      <c r="J308" s="237"/>
      <c r="K308" s="238">
        <f>ROUND(E308*J308,2)</f>
        <v>0</v>
      </c>
      <c r="L308" s="238">
        <v>21</v>
      </c>
      <c r="M308" s="238">
        <f>G308*(1+L308/100)</f>
        <v>0</v>
      </c>
      <c r="N308" s="238">
        <v>0</v>
      </c>
      <c r="O308" s="238">
        <f>ROUND(E308*N308,2)</f>
        <v>0</v>
      </c>
      <c r="P308" s="238">
        <v>0</v>
      </c>
      <c r="Q308" s="238">
        <f>ROUND(E308*P308,2)</f>
        <v>0</v>
      </c>
      <c r="R308" s="238" t="s">
        <v>419</v>
      </c>
      <c r="S308" s="238" t="s">
        <v>132</v>
      </c>
      <c r="T308" s="239" t="s">
        <v>132</v>
      </c>
      <c r="U308" s="222">
        <v>0.15755</v>
      </c>
      <c r="V308" s="222">
        <f>ROUND(E308*U308,2)</f>
        <v>0.76</v>
      </c>
      <c r="W308" s="222"/>
      <c r="X308" s="222" t="s">
        <v>133</v>
      </c>
      <c r="Y308" s="212"/>
      <c r="Z308" s="212"/>
      <c r="AA308" s="212"/>
      <c r="AB308" s="212"/>
      <c r="AC308" s="212"/>
      <c r="AD308" s="212"/>
      <c r="AE308" s="212"/>
      <c r="AF308" s="212"/>
      <c r="AG308" s="212" t="s">
        <v>381</v>
      </c>
      <c r="AH308" s="212"/>
      <c r="AI308" s="212"/>
      <c r="AJ308" s="212"/>
      <c r="AK308" s="212"/>
      <c r="AL308" s="212"/>
      <c r="AM308" s="212"/>
      <c r="AN308" s="212"/>
      <c r="AO308" s="212"/>
      <c r="AP308" s="212"/>
      <c r="AQ308" s="212"/>
      <c r="AR308" s="212"/>
      <c r="AS308" s="212"/>
      <c r="AT308" s="212"/>
      <c r="AU308" s="212"/>
      <c r="AV308" s="212"/>
      <c r="AW308" s="212"/>
      <c r="AX308" s="212"/>
      <c r="AY308" s="212"/>
      <c r="AZ308" s="212"/>
      <c r="BA308" s="212"/>
      <c r="BB308" s="212"/>
      <c r="BC308" s="212"/>
      <c r="BD308" s="212"/>
      <c r="BE308" s="212"/>
      <c r="BF308" s="212"/>
      <c r="BG308" s="212"/>
      <c r="BH308" s="212"/>
    </row>
    <row r="309" spans="1:60" outlineLevel="1" x14ac:dyDescent="0.2">
      <c r="A309" s="219"/>
      <c r="B309" s="220"/>
      <c r="C309" s="250" t="s">
        <v>423</v>
      </c>
      <c r="D309" s="224"/>
      <c r="E309" s="225">
        <v>4.83</v>
      </c>
      <c r="F309" s="222"/>
      <c r="G309" s="222"/>
      <c r="H309" s="222"/>
      <c r="I309" s="222"/>
      <c r="J309" s="222"/>
      <c r="K309" s="222"/>
      <c r="L309" s="222"/>
      <c r="M309" s="222"/>
      <c r="N309" s="222"/>
      <c r="O309" s="222"/>
      <c r="P309" s="222"/>
      <c r="Q309" s="222"/>
      <c r="R309" s="222"/>
      <c r="S309" s="222"/>
      <c r="T309" s="222"/>
      <c r="U309" s="222"/>
      <c r="V309" s="222"/>
      <c r="W309" s="222"/>
      <c r="X309" s="222"/>
      <c r="Y309" s="212"/>
      <c r="Z309" s="212"/>
      <c r="AA309" s="212"/>
      <c r="AB309" s="212"/>
      <c r="AC309" s="212"/>
      <c r="AD309" s="212"/>
      <c r="AE309" s="212"/>
      <c r="AF309" s="212"/>
      <c r="AG309" s="212" t="s">
        <v>138</v>
      </c>
      <c r="AH309" s="212">
        <v>0</v>
      </c>
      <c r="AI309" s="212"/>
      <c r="AJ309" s="212"/>
      <c r="AK309" s="212"/>
      <c r="AL309" s="212"/>
      <c r="AM309" s="212"/>
      <c r="AN309" s="212"/>
      <c r="AO309" s="212"/>
      <c r="AP309" s="212"/>
      <c r="AQ309" s="212"/>
      <c r="AR309" s="212"/>
      <c r="AS309" s="212"/>
      <c r="AT309" s="212"/>
      <c r="AU309" s="212"/>
      <c r="AV309" s="212"/>
      <c r="AW309" s="212"/>
      <c r="AX309" s="212"/>
      <c r="AY309" s="212"/>
      <c r="AZ309" s="212"/>
      <c r="BA309" s="212"/>
      <c r="BB309" s="212"/>
      <c r="BC309" s="212"/>
      <c r="BD309" s="212"/>
      <c r="BE309" s="212"/>
      <c r="BF309" s="212"/>
      <c r="BG309" s="212"/>
      <c r="BH309" s="212"/>
    </row>
    <row r="310" spans="1:60" outlineLevel="1" x14ac:dyDescent="0.2">
      <c r="A310" s="219"/>
      <c r="B310" s="220"/>
      <c r="C310" s="251"/>
      <c r="D310" s="242"/>
      <c r="E310" s="242"/>
      <c r="F310" s="242"/>
      <c r="G310" s="242"/>
      <c r="H310" s="222"/>
      <c r="I310" s="222"/>
      <c r="J310" s="222"/>
      <c r="K310" s="222"/>
      <c r="L310" s="222"/>
      <c r="M310" s="222"/>
      <c r="N310" s="222"/>
      <c r="O310" s="222"/>
      <c r="P310" s="222"/>
      <c r="Q310" s="222"/>
      <c r="R310" s="222"/>
      <c r="S310" s="222"/>
      <c r="T310" s="222"/>
      <c r="U310" s="222"/>
      <c r="V310" s="222"/>
      <c r="W310" s="222"/>
      <c r="X310" s="222"/>
      <c r="Y310" s="212"/>
      <c r="Z310" s="212"/>
      <c r="AA310" s="212"/>
      <c r="AB310" s="212"/>
      <c r="AC310" s="212"/>
      <c r="AD310" s="212"/>
      <c r="AE310" s="212"/>
      <c r="AF310" s="212"/>
      <c r="AG310" s="212" t="s">
        <v>139</v>
      </c>
      <c r="AH310" s="212"/>
      <c r="AI310" s="212"/>
      <c r="AJ310" s="212"/>
      <c r="AK310" s="212"/>
      <c r="AL310" s="212"/>
      <c r="AM310" s="212"/>
      <c r="AN310" s="212"/>
      <c r="AO310" s="212"/>
      <c r="AP310" s="212"/>
      <c r="AQ310" s="212"/>
      <c r="AR310" s="212"/>
      <c r="AS310" s="212"/>
      <c r="AT310" s="212"/>
      <c r="AU310" s="212"/>
      <c r="AV310" s="212"/>
      <c r="AW310" s="212"/>
      <c r="AX310" s="212"/>
      <c r="AY310" s="212"/>
      <c r="AZ310" s="212"/>
      <c r="BA310" s="212"/>
      <c r="BB310" s="212"/>
      <c r="BC310" s="212"/>
      <c r="BD310" s="212"/>
      <c r="BE310" s="212"/>
      <c r="BF310" s="212"/>
      <c r="BG310" s="212"/>
      <c r="BH310" s="212"/>
    </row>
    <row r="311" spans="1:60" ht="22.5" outlineLevel="1" x14ac:dyDescent="0.2">
      <c r="A311" s="233">
        <v>73</v>
      </c>
      <c r="B311" s="234" t="s">
        <v>424</v>
      </c>
      <c r="C311" s="248" t="s">
        <v>425</v>
      </c>
      <c r="D311" s="235" t="s">
        <v>265</v>
      </c>
      <c r="E311" s="236">
        <v>2</v>
      </c>
      <c r="F311" s="237"/>
      <c r="G311" s="238">
        <f>ROUND(E311*F311,2)</f>
        <v>0</v>
      </c>
      <c r="H311" s="237"/>
      <c r="I311" s="238">
        <f>ROUND(E311*H311,2)</f>
        <v>0</v>
      </c>
      <c r="J311" s="237"/>
      <c r="K311" s="238">
        <f>ROUND(E311*J311,2)</f>
        <v>0</v>
      </c>
      <c r="L311" s="238">
        <v>21</v>
      </c>
      <c r="M311" s="238">
        <f>G311*(1+L311/100)</f>
        <v>0</v>
      </c>
      <c r="N311" s="238">
        <v>0</v>
      </c>
      <c r="O311" s="238">
        <f>ROUND(E311*N311,2)</f>
        <v>0</v>
      </c>
      <c r="P311" s="238">
        <v>0</v>
      </c>
      <c r="Q311" s="238">
        <f>ROUND(E311*P311,2)</f>
        <v>0</v>
      </c>
      <c r="R311" s="238" t="s">
        <v>419</v>
      </c>
      <c r="S311" s="238" t="s">
        <v>132</v>
      </c>
      <c r="T311" s="239" t="s">
        <v>132</v>
      </c>
      <c r="U311" s="222">
        <v>0.25069999999999998</v>
      </c>
      <c r="V311" s="222">
        <f>ROUND(E311*U311,2)</f>
        <v>0.5</v>
      </c>
      <c r="W311" s="222"/>
      <c r="X311" s="222" t="s">
        <v>133</v>
      </c>
      <c r="Y311" s="212"/>
      <c r="Z311" s="212"/>
      <c r="AA311" s="212"/>
      <c r="AB311" s="212"/>
      <c r="AC311" s="212"/>
      <c r="AD311" s="212"/>
      <c r="AE311" s="212"/>
      <c r="AF311" s="212"/>
      <c r="AG311" s="212" t="s">
        <v>381</v>
      </c>
      <c r="AH311" s="212"/>
      <c r="AI311" s="212"/>
      <c r="AJ311" s="212"/>
      <c r="AK311" s="212"/>
      <c r="AL311" s="212"/>
      <c r="AM311" s="212"/>
      <c r="AN311" s="212"/>
      <c r="AO311" s="212"/>
      <c r="AP311" s="212"/>
      <c r="AQ311" s="212"/>
      <c r="AR311" s="212"/>
      <c r="AS311" s="212"/>
      <c r="AT311" s="212"/>
      <c r="AU311" s="212"/>
      <c r="AV311" s="212"/>
      <c r="AW311" s="212"/>
      <c r="AX311" s="212"/>
      <c r="AY311" s="212"/>
      <c r="AZ311" s="212"/>
      <c r="BA311" s="212"/>
      <c r="BB311" s="212"/>
      <c r="BC311" s="212"/>
      <c r="BD311" s="212"/>
      <c r="BE311" s="212"/>
      <c r="BF311" s="212"/>
      <c r="BG311" s="212"/>
      <c r="BH311" s="212"/>
    </row>
    <row r="312" spans="1:60" outlineLevel="1" x14ac:dyDescent="0.2">
      <c r="A312" s="219"/>
      <c r="B312" s="220"/>
      <c r="C312" s="250" t="s">
        <v>426</v>
      </c>
      <c r="D312" s="224"/>
      <c r="E312" s="225">
        <v>2</v>
      </c>
      <c r="F312" s="222"/>
      <c r="G312" s="222"/>
      <c r="H312" s="222"/>
      <c r="I312" s="222"/>
      <c r="J312" s="222"/>
      <c r="K312" s="222"/>
      <c r="L312" s="222"/>
      <c r="M312" s="222"/>
      <c r="N312" s="222"/>
      <c r="O312" s="222"/>
      <c r="P312" s="222"/>
      <c r="Q312" s="222"/>
      <c r="R312" s="222"/>
      <c r="S312" s="222"/>
      <c r="T312" s="222"/>
      <c r="U312" s="222"/>
      <c r="V312" s="222"/>
      <c r="W312" s="222"/>
      <c r="X312" s="222"/>
      <c r="Y312" s="212"/>
      <c r="Z312" s="212"/>
      <c r="AA312" s="212"/>
      <c r="AB312" s="212"/>
      <c r="AC312" s="212"/>
      <c r="AD312" s="212"/>
      <c r="AE312" s="212"/>
      <c r="AF312" s="212"/>
      <c r="AG312" s="212" t="s">
        <v>138</v>
      </c>
      <c r="AH312" s="212">
        <v>0</v>
      </c>
      <c r="AI312" s="212"/>
      <c r="AJ312" s="212"/>
      <c r="AK312" s="212"/>
      <c r="AL312" s="212"/>
      <c r="AM312" s="212"/>
      <c r="AN312" s="212"/>
      <c r="AO312" s="212"/>
      <c r="AP312" s="212"/>
      <c r="AQ312" s="212"/>
      <c r="AR312" s="212"/>
      <c r="AS312" s="212"/>
      <c r="AT312" s="212"/>
      <c r="AU312" s="212"/>
      <c r="AV312" s="212"/>
      <c r="AW312" s="212"/>
      <c r="AX312" s="212"/>
      <c r="AY312" s="212"/>
      <c r="AZ312" s="212"/>
      <c r="BA312" s="212"/>
      <c r="BB312" s="212"/>
      <c r="BC312" s="212"/>
      <c r="BD312" s="212"/>
      <c r="BE312" s="212"/>
      <c r="BF312" s="212"/>
      <c r="BG312" s="212"/>
      <c r="BH312" s="212"/>
    </row>
    <row r="313" spans="1:60" outlineLevel="1" x14ac:dyDescent="0.2">
      <c r="A313" s="219"/>
      <c r="B313" s="220"/>
      <c r="C313" s="251"/>
      <c r="D313" s="242"/>
      <c r="E313" s="242"/>
      <c r="F313" s="242"/>
      <c r="G313" s="242"/>
      <c r="H313" s="222"/>
      <c r="I313" s="222"/>
      <c r="J313" s="222"/>
      <c r="K313" s="222"/>
      <c r="L313" s="222"/>
      <c r="M313" s="222"/>
      <c r="N313" s="222"/>
      <c r="O313" s="222"/>
      <c r="P313" s="222"/>
      <c r="Q313" s="222"/>
      <c r="R313" s="222"/>
      <c r="S313" s="222"/>
      <c r="T313" s="222"/>
      <c r="U313" s="222"/>
      <c r="V313" s="222"/>
      <c r="W313" s="222"/>
      <c r="X313" s="222"/>
      <c r="Y313" s="212"/>
      <c r="Z313" s="212"/>
      <c r="AA313" s="212"/>
      <c r="AB313" s="212"/>
      <c r="AC313" s="212"/>
      <c r="AD313" s="212"/>
      <c r="AE313" s="212"/>
      <c r="AF313" s="212"/>
      <c r="AG313" s="212" t="s">
        <v>139</v>
      </c>
      <c r="AH313" s="212"/>
      <c r="AI313" s="212"/>
      <c r="AJ313" s="212"/>
      <c r="AK313" s="212"/>
      <c r="AL313" s="212"/>
      <c r="AM313" s="212"/>
      <c r="AN313" s="212"/>
      <c r="AO313" s="212"/>
      <c r="AP313" s="212"/>
      <c r="AQ313" s="212"/>
      <c r="AR313" s="212"/>
      <c r="AS313" s="212"/>
      <c r="AT313" s="212"/>
      <c r="AU313" s="212"/>
      <c r="AV313" s="212"/>
      <c r="AW313" s="212"/>
      <c r="AX313" s="212"/>
      <c r="AY313" s="212"/>
      <c r="AZ313" s="212"/>
      <c r="BA313" s="212"/>
      <c r="BB313" s="212"/>
      <c r="BC313" s="212"/>
      <c r="BD313" s="212"/>
      <c r="BE313" s="212"/>
      <c r="BF313" s="212"/>
      <c r="BG313" s="212"/>
      <c r="BH313" s="212"/>
    </row>
    <row r="314" spans="1:60" ht="33.75" outlineLevel="1" x14ac:dyDescent="0.2">
      <c r="A314" s="233">
        <v>74</v>
      </c>
      <c r="B314" s="234" t="s">
        <v>427</v>
      </c>
      <c r="C314" s="248" t="s">
        <v>428</v>
      </c>
      <c r="D314" s="235" t="s">
        <v>265</v>
      </c>
      <c r="E314" s="236">
        <v>4.83</v>
      </c>
      <c r="F314" s="237"/>
      <c r="G314" s="238">
        <f>ROUND(E314*F314,2)</f>
        <v>0</v>
      </c>
      <c r="H314" s="237"/>
      <c r="I314" s="238">
        <f>ROUND(E314*H314,2)</f>
        <v>0</v>
      </c>
      <c r="J314" s="237"/>
      <c r="K314" s="238">
        <f>ROUND(E314*J314,2)</f>
        <v>0</v>
      </c>
      <c r="L314" s="238">
        <v>21</v>
      </c>
      <c r="M314" s="238">
        <f>G314*(1+L314/100)</f>
        <v>0</v>
      </c>
      <c r="N314" s="238">
        <v>0</v>
      </c>
      <c r="O314" s="238">
        <f>ROUND(E314*N314,2)</f>
        <v>0</v>
      </c>
      <c r="P314" s="238">
        <v>0</v>
      </c>
      <c r="Q314" s="238">
        <f>ROUND(E314*P314,2)</f>
        <v>0</v>
      </c>
      <c r="R314" s="238" t="s">
        <v>419</v>
      </c>
      <c r="S314" s="238" t="s">
        <v>132</v>
      </c>
      <c r="T314" s="239" t="s">
        <v>132</v>
      </c>
      <c r="U314" s="222">
        <v>0.57499999999999996</v>
      </c>
      <c r="V314" s="222">
        <f>ROUND(E314*U314,2)</f>
        <v>2.78</v>
      </c>
      <c r="W314" s="222"/>
      <c r="X314" s="222" t="s">
        <v>133</v>
      </c>
      <c r="Y314" s="212"/>
      <c r="Z314" s="212"/>
      <c r="AA314" s="212"/>
      <c r="AB314" s="212"/>
      <c r="AC314" s="212"/>
      <c r="AD314" s="212"/>
      <c r="AE314" s="212"/>
      <c r="AF314" s="212"/>
      <c r="AG314" s="212" t="s">
        <v>381</v>
      </c>
      <c r="AH314" s="212"/>
      <c r="AI314" s="212"/>
      <c r="AJ314" s="212"/>
      <c r="AK314" s="212"/>
      <c r="AL314" s="212"/>
      <c r="AM314" s="212"/>
      <c r="AN314" s="212"/>
      <c r="AO314" s="212"/>
      <c r="AP314" s="212"/>
      <c r="AQ314" s="212"/>
      <c r="AR314" s="212"/>
      <c r="AS314" s="212"/>
      <c r="AT314" s="212"/>
      <c r="AU314" s="212"/>
      <c r="AV314" s="212"/>
      <c r="AW314" s="212"/>
      <c r="AX314" s="212"/>
      <c r="AY314" s="212"/>
      <c r="AZ314" s="212"/>
      <c r="BA314" s="212"/>
      <c r="BB314" s="212"/>
      <c r="BC314" s="212"/>
      <c r="BD314" s="212"/>
      <c r="BE314" s="212"/>
      <c r="BF314" s="212"/>
      <c r="BG314" s="212"/>
      <c r="BH314" s="212"/>
    </row>
    <row r="315" spans="1:60" outlineLevel="1" x14ac:dyDescent="0.2">
      <c r="A315" s="219"/>
      <c r="B315" s="220"/>
      <c r="C315" s="250" t="s">
        <v>429</v>
      </c>
      <c r="D315" s="224"/>
      <c r="E315" s="225">
        <v>4.83</v>
      </c>
      <c r="F315" s="222"/>
      <c r="G315" s="222"/>
      <c r="H315" s="222"/>
      <c r="I315" s="222"/>
      <c r="J315" s="222"/>
      <c r="K315" s="222"/>
      <c r="L315" s="222"/>
      <c r="M315" s="222"/>
      <c r="N315" s="222"/>
      <c r="O315" s="222"/>
      <c r="P315" s="222"/>
      <c r="Q315" s="222"/>
      <c r="R315" s="222"/>
      <c r="S315" s="222"/>
      <c r="T315" s="222"/>
      <c r="U315" s="222"/>
      <c r="V315" s="222"/>
      <c r="W315" s="222"/>
      <c r="X315" s="222"/>
      <c r="Y315" s="212"/>
      <c r="Z315" s="212"/>
      <c r="AA315" s="212"/>
      <c r="AB315" s="212"/>
      <c r="AC315" s="212"/>
      <c r="AD315" s="212"/>
      <c r="AE315" s="212"/>
      <c r="AF315" s="212"/>
      <c r="AG315" s="212" t="s">
        <v>138</v>
      </c>
      <c r="AH315" s="212">
        <v>0</v>
      </c>
      <c r="AI315" s="212"/>
      <c r="AJ315" s="212"/>
      <c r="AK315" s="212"/>
      <c r="AL315" s="212"/>
      <c r="AM315" s="212"/>
      <c r="AN315" s="212"/>
      <c r="AO315" s="212"/>
      <c r="AP315" s="212"/>
      <c r="AQ315" s="212"/>
      <c r="AR315" s="212"/>
      <c r="AS315" s="212"/>
      <c r="AT315" s="212"/>
      <c r="AU315" s="212"/>
      <c r="AV315" s="212"/>
      <c r="AW315" s="212"/>
      <c r="AX315" s="212"/>
      <c r="AY315" s="212"/>
      <c r="AZ315" s="212"/>
      <c r="BA315" s="212"/>
      <c r="BB315" s="212"/>
      <c r="BC315" s="212"/>
      <c r="BD315" s="212"/>
      <c r="BE315" s="212"/>
      <c r="BF315" s="212"/>
      <c r="BG315" s="212"/>
      <c r="BH315" s="212"/>
    </row>
    <row r="316" spans="1:60" outlineLevel="1" x14ac:dyDescent="0.2">
      <c r="A316" s="219"/>
      <c r="B316" s="220"/>
      <c r="C316" s="251"/>
      <c r="D316" s="242"/>
      <c r="E316" s="242"/>
      <c r="F316" s="242"/>
      <c r="G316" s="242"/>
      <c r="H316" s="222"/>
      <c r="I316" s="222"/>
      <c r="J316" s="222"/>
      <c r="K316" s="222"/>
      <c r="L316" s="222"/>
      <c r="M316" s="222"/>
      <c r="N316" s="222"/>
      <c r="O316" s="222"/>
      <c r="P316" s="222"/>
      <c r="Q316" s="222"/>
      <c r="R316" s="222"/>
      <c r="S316" s="222"/>
      <c r="T316" s="222"/>
      <c r="U316" s="222"/>
      <c r="V316" s="222"/>
      <c r="W316" s="222"/>
      <c r="X316" s="222"/>
      <c r="Y316" s="212"/>
      <c r="Z316" s="212"/>
      <c r="AA316" s="212"/>
      <c r="AB316" s="212"/>
      <c r="AC316" s="212"/>
      <c r="AD316" s="212"/>
      <c r="AE316" s="212"/>
      <c r="AF316" s="212"/>
      <c r="AG316" s="212" t="s">
        <v>139</v>
      </c>
      <c r="AH316" s="212"/>
      <c r="AI316" s="212"/>
      <c r="AJ316" s="212"/>
      <c r="AK316" s="212"/>
      <c r="AL316" s="212"/>
      <c r="AM316" s="212"/>
      <c r="AN316" s="212"/>
      <c r="AO316" s="212"/>
      <c r="AP316" s="212"/>
      <c r="AQ316" s="212"/>
      <c r="AR316" s="212"/>
      <c r="AS316" s="212"/>
      <c r="AT316" s="212"/>
      <c r="AU316" s="212"/>
      <c r="AV316" s="212"/>
      <c r="AW316" s="212"/>
      <c r="AX316" s="212"/>
      <c r="AY316" s="212"/>
      <c r="AZ316" s="212"/>
      <c r="BA316" s="212"/>
      <c r="BB316" s="212"/>
      <c r="BC316" s="212"/>
      <c r="BD316" s="212"/>
      <c r="BE316" s="212"/>
      <c r="BF316" s="212"/>
      <c r="BG316" s="212"/>
      <c r="BH316" s="212"/>
    </row>
    <row r="317" spans="1:60" ht="22.5" outlineLevel="1" x14ac:dyDescent="0.2">
      <c r="A317" s="233">
        <v>75</v>
      </c>
      <c r="B317" s="234" t="s">
        <v>430</v>
      </c>
      <c r="C317" s="248" t="s">
        <v>431</v>
      </c>
      <c r="D317" s="235" t="s">
        <v>238</v>
      </c>
      <c r="E317" s="236">
        <v>1</v>
      </c>
      <c r="F317" s="237"/>
      <c r="G317" s="238">
        <f>ROUND(E317*F317,2)</f>
        <v>0</v>
      </c>
      <c r="H317" s="237"/>
      <c r="I317" s="238">
        <f>ROUND(E317*H317,2)</f>
        <v>0</v>
      </c>
      <c r="J317" s="237"/>
      <c r="K317" s="238">
        <f>ROUND(E317*J317,2)</f>
        <v>0</v>
      </c>
      <c r="L317" s="238">
        <v>21</v>
      </c>
      <c r="M317" s="238">
        <f>G317*(1+L317/100)</f>
        <v>0</v>
      </c>
      <c r="N317" s="238">
        <v>0</v>
      </c>
      <c r="O317" s="238">
        <f>ROUND(E317*N317,2)</f>
        <v>0</v>
      </c>
      <c r="P317" s="238">
        <v>0</v>
      </c>
      <c r="Q317" s="238">
        <f>ROUND(E317*P317,2)</f>
        <v>0</v>
      </c>
      <c r="R317" s="238" t="s">
        <v>419</v>
      </c>
      <c r="S317" s="238" t="s">
        <v>132</v>
      </c>
      <c r="T317" s="239" t="s">
        <v>132</v>
      </c>
      <c r="U317" s="222">
        <v>1.0649</v>
      </c>
      <c r="V317" s="222">
        <f>ROUND(E317*U317,2)</f>
        <v>1.06</v>
      </c>
      <c r="W317" s="222"/>
      <c r="X317" s="222" t="s">
        <v>133</v>
      </c>
      <c r="Y317" s="212"/>
      <c r="Z317" s="212"/>
      <c r="AA317" s="212"/>
      <c r="AB317" s="212"/>
      <c r="AC317" s="212"/>
      <c r="AD317" s="212"/>
      <c r="AE317" s="212"/>
      <c r="AF317" s="212"/>
      <c r="AG317" s="212" t="s">
        <v>381</v>
      </c>
      <c r="AH317" s="212"/>
      <c r="AI317" s="212"/>
      <c r="AJ317" s="212"/>
      <c r="AK317" s="212"/>
      <c r="AL317" s="212"/>
      <c r="AM317" s="212"/>
      <c r="AN317" s="212"/>
      <c r="AO317" s="212"/>
      <c r="AP317" s="212"/>
      <c r="AQ317" s="212"/>
      <c r="AR317" s="212"/>
      <c r="AS317" s="212"/>
      <c r="AT317" s="212"/>
      <c r="AU317" s="212"/>
      <c r="AV317" s="212"/>
      <c r="AW317" s="212"/>
      <c r="AX317" s="212"/>
      <c r="AY317" s="212"/>
      <c r="AZ317" s="212"/>
      <c r="BA317" s="212"/>
      <c r="BB317" s="212"/>
      <c r="BC317" s="212"/>
      <c r="BD317" s="212"/>
      <c r="BE317" s="212"/>
      <c r="BF317" s="212"/>
      <c r="BG317" s="212"/>
      <c r="BH317" s="212"/>
    </row>
    <row r="318" spans="1:60" outlineLevel="1" x14ac:dyDescent="0.2">
      <c r="A318" s="219"/>
      <c r="B318" s="220"/>
      <c r="C318" s="250" t="s">
        <v>57</v>
      </c>
      <c r="D318" s="224"/>
      <c r="E318" s="225">
        <v>1</v>
      </c>
      <c r="F318" s="222"/>
      <c r="G318" s="222"/>
      <c r="H318" s="222"/>
      <c r="I318" s="222"/>
      <c r="J318" s="222"/>
      <c r="K318" s="222"/>
      <c r="L318" s="222"/>
      <c r="M318" s="222"/>
      <c r="N318" s="222"/>
      <c r="O318" s="222"/>
      <c r="P318" s="222"/>
      <c r="Q318" s="222"/>
      <c r="R318" s="222"/>
      <c r="S318" s="222"/>
      <c r="T318" s="222"/>
      <c r="U318" s="222"/>
      <c r="V318" s="222"/>
      <c r="W318" s="222"/>
      <c r="X318" s="222"/>
      <c r="Y318" s="212"/>
      <c r="Z318" s="212"/>
      <c r="AA318" s="212"/>
      <c r="AB318" s="212"/>
      <c r="AC318" s="212"/>
      <c r="AD318" s="212"/>
      <c r="AE318" s="212"/>
      <c r="AF318" s="212"/>
      <c r="AG318" s="212" t="s">
        <v>138</v>
      </c>
      <c r="AH318" s="212">
        <v>0</v>
      </c>
      <c r="AI318" s="212"/>
      <c r="AJ318" s="212"/>
      <c r="AK318" s="212"/>
      <c r="AL318" s="212"/>
      <c r="AM318" s="212"/>
      <c r="AN318" s="212"/>
      <c r="AO318" s="212"/>
      <c r="AP318" s="212"/>
      <c r="AQ318" s="212"/>
      <c r="AR318" s="212"/>
      <c r="AS318" s="212"/>
      <c r="AT318" s="212"/>
      <c r="AU318" s="212"/>
      <c r="AV318" s="212"/>
      <c r="AW318" s="212"/>
      <c r="AX318" s="212"/>
      <c r="AY318" s="212"/>
      <c r="AZ318" s="212"/>
      <c r="BA318" s="212"/>
      <c r="BB318" s="212"/>
      <c r="BC318" s="212"/>
      <c r="BD318" s="212"/>
      <c r="BE318" s="212"/>
      <c r="BF318" s="212"/>
      <c r="BG318" s="212"/>
      <c r="BH318" s="212"/>
    </row>
    <row r="319" spans="1:60" outlineLevel="1" x14ac:dyDescent="0.2">
      <c r="A319" s="219"/>
      <c r="B319" s="220"/>
      <c r="C319" s="251"/>
      <c r="D319" s="242"/>
      <c r="E319" s="242"/>
      <c r="F319" s="242"/>
      <c r="G319" s="242"/>
      <c r="H319" s="222"/>
      <c r="I319" s="222"/>
      <c r="J319" s="222"/>
      <c r="K319" s="222"/>
      <c r="L319" s="222"/>
      <c r="M319" s="222"/>
      <c r="N319" s="222"/>
      <c r="O319" s="222"/>
      <c r="P319" s="222"/>
      <c r="Q319" s="222"/>
      <c r="R319" s="222"/>
      <c r="S319" s="222"/>
      <c r="T319" s="222"/>
      <c r="U319" s="222"/>
      <c r="V319" s="222"/>
      <c r="W319" s="222"/>
      <c r="X319" s="222"/>
      <c r="Y319" s="212"/>
      <c r="Z319" s="212"/>
      <c r="AA319" s="212"/>
      <c r="AB319" s="212"/>
      <c r="AC319" s="212"/>
      <c r="AD319" s="212"/>
      <c r="AE319" s="212"/>
      <c r="AF319" s="212"/>
      <c r="AG319" s="212" t="s">
        <v>139</v>
      </c>
      <c r="AH319" s="212"/>
      <c r="AI319" s="212"/>
      <c r="AJ319" s="212"/>
      <c r="AK319" s="212"/>
      <c r="AL319" s="212"/>
      <c r="AM319" s="212"/>
      <c r="AN319" s="212"/>
      <c r="AO319" s="212"/>
      <c r="AP319" s="212"/>
      <c r="AQ319" s="212"/>
      <c r="AR319" s="212"/>
      <c r="AS319" s="212"/>
      <c r="AT319" s="212"/>
      <c r="AU319" s="212"/>
      <c r="AV319" s="212"/>
      <c r="AW319" s="212"/>
      <c r="AX319" s="212"/>
      <c r="AY319" s="212"/>
      <c r="AZ319" s="212"/>
      <c r="BA319" s="212"/>
      <c r="BB319" s="212"/>
      <c r="BC319" s="212"/>
      <c r="BD319" s="212"/>
      <c r="BE319" s="212"/>
      <c r="BF319" s="212"/>
      <c r="BG319" s="212"/>
      <c r="BH319" s="212"/>
    </row>
    <row r="320" spans="1:60" ht="22.5" outlineLevel="1" x14ac:dyDescent="0.2">
      <c r="A320" s="233">
        <v>76</v>
      </c>
      <c r="B320" s="234" t="s">
        <v>432</v>
      </c>
      <c r="C320" s="248" t="s">
        <v>433</v>
      </c>
      <c r="D320" s="235" t="s">
        <v>265</v>
      </c>
      <c r="E320" s="236">
        <v>2</v>
      </c>
      <c r="F320" s="237"/>
      <c r="G320" s="238">
        <f>ROUND(E320*F320,2)</f>
        <v>0</v>
      </c>
      <c r="H320" s="237"/>
      <c r="I320" s="238">
        <f>ROUND(E320*H320,2)</f>
        <v>0</v>
      </c>
      <c r="J320" s="237"/>
      <c r="K320" s="238">
        <f>ROUND(E320*J320,2)</f>
        <v>0</v>
      </c>
      <c r="L320" s="238">
        <v>21</v>
      </c>
      <c r="M320" s="238">
        <f>G320*(1+L320/100)</f>
        <v>0</v>
      </c>
      <c r="N320" s="238">
        <v>0</v>
      </c>
      <c r="O320" s="238">
        <f>ROUND(E320*N320,2)</f>
        <v>0</v>
      </c>
      <c r="P320" s="238">
        <v>0</v>
      </c>
      <c r="Q320" s="238">
        <f>ROUND(E320*P320,2)</f>
        <v>0</v>
      </c>
      <c r="R320" s="238" t="s">
        <v>419</v>
      </c>
      <c r="S320" s="238" t="s">
        <v>132</v>
      </c>
      <c r="T320" s="239" t="s">
        <v>132</v>
      </c>
      <c r="U320" s="222">
        <v>0.5645</v>
      </c>
      <c r="V320" s="222">
        <f>ROUND(E320*U320,2)</f>
        <v>1.1299999999999999</v>
      </c>
      <c r="W320" s="222"/>
      <c r="X320" s="222" t="s">
        <v>133</v>
      </c>
      <c r="Y320" s="212"/>
      <c r="Z320" s="212"/>
      <c r="AA320" s="212"/>
      <c r="AB320" s="212"/>
      <c r="AC320" s="212"/>
      <c r="AD320" s="212"/>
      <c r="AE320" s="212"/>
      <c r="AF320" s="212"/>
      <c r="AG320" s="212" t="s">
        <v>381</v>
      </c>
      <c r="AH320" s="212"/>
      <c r="AI320" s="212"/>
      <c r="AJ320" s="212"/>
      <c r="AK320" s="212"/>
      <c r="AL320" s="212"/>
      <c r="AM320" s="212"/>
      <c r="AN320" s="212"/>
      <c r="AO320" s="212"/>
      <c r="AP320" s="212"/>
      <c r="AQ320" s="212"/>
      <c r="AR320" s="212"/>
      <c r="AS320" s="212"/>
      <c r="AT320" s="212"/>
      <c r="AU320" s="212"/>
      <c r="AV320" s="212"/>
      <c r="AW320" s="212"/>
      <c r="AX320" s="212"/>
      <c r="AY320" s="212"/>
      <c r="AZ320" s="212"/>
      <c r="BA320" s="212"/>
      <c r="BB320" s="212"/>
      <c r="BC320" s="212"/>
      <c r="BD320" s="212"/>
      <c r="BE320" s="212"/>
      <c r="BF320" s="212"/>
      <c r="BG320" s="212"/>
      <c r="BH320" s="212"/>
    </row>
    <row r="321" spans="1:60" outlineLevel="1" x14ac:dyDescent="0.2">
      <c r="A321" s="219"/>
      <c r="B321" s="220"/>
      <c r="C321" s="250" t="s">
        <v>426</v>
      </c>
      <c r="D321" s="224"/>
      <c r="E321" s="225">
        <v>2</v>
      </c>
      <c r="F321" s="222"/>
      <c r="G321" s="222"/>
      <c r="H321" s="222"/>
      <c r="I321" s="222"/>
      <c r="J321" s="222"/>
      <c r="K321" s="222"/>
      <c r="L321" s="222"/>
      <c r="M321" s="222"/>
      <c r="N321" s="222"/>
      <c r="O321" s="222"/>
      <c r="P321" s="222"/>
      <c r="Q321" s="222"/>
      <c r="R321" s="222"/>
      <c r="S321" s="222"/>
      <c r="T321" s="222"/>
      <c r="U321" s="222"/>
      <c r="V321" s="222"/>
      <c r="W321" s="222"/>
      <c r="X321" s="222"/>
      <c r="Y321" s="212"/>
      <c r="Z321" s="212"/>
      <c r="AA321" s="212"/>
      <c r="AB321" s="212"/>
      <c r="AC321" s="212"/>
      <c r="AD321" s="212"/>
      <c r="AE321" s="212"/>
      <c r="AF321" s="212"/>
      <c r="AG321" s="212" t="s">
        <v>138</v>
      </c>
      <c r="AH321" s="212">
        <v>0</v>
      </c>
      <c r="AI321" s="212"/>
      <c r="AJ321" s="212"/>
      <c r="AK321" s="212"/>
      <c r="AL321" s="212"/>
      <c r="AM321" s="212"/>
      <c r="AN321" s="212"/>
      <c r="AO321" s="212"/>
      <c r="AP321" s="212"/>
      <c r="AQ321" s="212"/>
      <c r="AR321" s="212"/>
      <c r="AS321" s="212"/>
      <c r="AT321" s="212"/>
      <c r="AU321" s="212"/>
      <c r="AV321" s="212"/>
      <c r="AW321" s="212"/>
      <c r="AX321" s="212"/>
      <c r="AY321" s="212"/>
      <c r="AZ321" s="212"/>
      <c r="BA321" s="212"/>
      <c r="BB321" s="212"/>
      <c r="BC321" s="212"/>
      <c r="BD321" s="212"/>
      <c r="BE321" s="212"/>
      <c r="BF321" s="212"/>
      <c r="BG321" s="212"/>
      <c r="BH321" s="212"/>
    </row>
    <row r="322" spans="1:60" outlineLevel="1" x14ac:dyDescent="0.2">
      <c r="A322" s="219"/>
      <c r="B322" s="220"/>
      <c r="C322" s="251"/>
      <c r="D322" s="242"/>
      <c r="E322" s="242"/>
      <c r="F322" s="242"/>
      <c r="G322" s="242"/>
      <c r="H322" s="222"/>
      <c r="I322" s="222"/>
      <c r="J322" s="222"/>
      <c r="K322" s="222"/>
      <c r="L322" s="222"/>
      <c r="M322" s="222"/>
      <c r="N322" s="222"/>
      <c r="O322" s="222"/>
      <c r="P322" s="222"/>
      <c r="Q322" s="222"/>
      <c r="R322" s="222"/>
      <c r="S322" s="222"/>
      <c r="T322" s="222"/>
      <c r="U322" s="222"/>
      <c r="V322" s="222"/>
      <c r="W322" s="222"/>
      <c r="X322" s="222"/>
      <c r="Y322" s="212"/>
      <c r="Z322" s="212"/>
      <c r="AA322" s="212"/>
      <c r="AB322" s="212"/>
      <c r="AC322" s="212"/>
      <c r="AD322" s="212"/>
      <c r="AE322" s="212"/>
      <c r="AF322" s="212"/>
      <c r="AG322" s="212" t="s">
        <v>139</v>
      </c>
      <c r="AH322" s="212"/>
      <c r="AI322" s="212"/>
      <c r="AJ322" s="212"/>
      <c r="AK322" s="212"/>
      <c r="AL322" s="212"/>
      <c r="AM322" s="212"/>
      <c r="AN322" s="212"/>
      <c r="AO322" s="212"/>
      <c r="AP322" s="212"/>
      <c r="AQ322" s="212"/>
      <c r="AR322" s="212"/>
      <c r="AS322" s="212"/>
      <c r="AT322" s="212"/>
      <c r="AU322" s="212"/>
      <c r="AV322" s="212"/>
      <c r="AW322" s="212"/>
      <c r="AX322" s="212"/>
      <c r="AY322" s="212"/>
      <c r="AZ322" s="212"/>
      <c r="BA322" s="212"/>
      <c r="BB322" s="212"/>
      <c r="BC322" s="212"/>
      <c r="BD322" s="212"/>
      <c r="BE322" s="212"/>
      <c r="BF322" s="212"/>
      <c r="BG322" s="212"/>
      <c r="BH322" s="212"/>
    </row>
    <row r="323" spans="1:60" ht="45" outlineLevel="1" x14ac:dyDescent="0.2">
      <c r="A323" s="233">
        <v>77</v>
      </c>
      <c r="B323" s="234" t="s">
        <v>434</v>
      </c>
      <c r="C323" s="248" t="s">
        <v>435</v>
      </c>
      <c r="D323" s="235" t="s">
        <v>265</v>
      </c>
      <c r="E323" s="236">
        <v>2.6</v>
      </c>
      <c r="F323" s="237"/>
      <c r="G323" s="238">
        <f>ROUND(E323*F323,2)</f>
        <v>0</v>
      </c>
      <c r="H323" s="237"/>
      <c r="I323" s="238">
        <f>ROUND(E323*H323,2)</f>
        <v>0</v>
      </c>
      <c r="J323" s="237"/>
      <c r="K323" s="238">
        <f>ROUND(E323*J323,2)</f>
        <v>0</v>
      </c>
      <c r="L323" s="238">
        <v>21</v>
      </c>
      <c r="M323" s="238">
        <f>G323*(1+L323/100)</f>
        <v>0</v>
      </c>
      <c r="N323" s="238">
        <v>0</v>
      </c>
      <c r="O323" s="238">
        <f>ROUND(E323*N323,2)</f>
        <v>0</v>
      </c>
      <c r="P323" s="238">
        <v>0</v>
      </c>
      <c r="Q323" s="238">
        <f>ROUND(E323*P323,2)</f>
        <v>0</v>
      </c>
      <c r="R323" s="238" t="s">
        <v>419</v>
      </c>
      <c r="S323" s="238" t="s">
        <v>132</v>
      </c>
      <c r="T323" s="239" t="s">
        <v>132</v>
      </c>
      <c r="U323" s="222">
        <v>0.53844999999999998</v>
      </c>
      <c r="V323" s="222">
        <f>ROUND(E323*U323,2)</f>
        <v>1.4</v>
      </c>
      <c r="W323" s="222"/>
      <c r="X323" s="222" t="s">
        <v>133</v>
      </c>
      <c r="Y323" s="212"/>
      <c r="Z323" s="212"/>
      <c r="AA323" s="212"/>
      <c r="AB323" s="212"/>
      <c r="AC323" s="212"/>
      <c r="AD323" s="212"/>
      <c r="AE323" s="212"/>
      <c r="AF323" s="212"/>
      <c r="AG323" s="212" t="s">
        <v>381</v>
      </c>
      <c r="AH323" s="212"/>
      <c r="AI323" s="212"/>
      <c r="AJ323" s="212"/>
      <c r="AK323" s="212"/>
      <c r="AL323" s="212"/>
      <c r="AM323" s="212"/>
      <c r="AN323" s="212"/>
      <c r="AO323" s="212"/>
      <c r="AP323" s="212"/>
      <c r="AQ323" s="212"/>
      <c r="AR323" s="212"/>
      <c r="AS323" s="212"/>
      <c r="AT323" s="212"/>
      <c r="AU323" s="212"/>
      <c r="AV323" s="212"/>
      <c r="AW323" s="212"/>
      <c r="AX323" s="212"/>
      <c r="AY323" s="212"/>
      <c r="AZ323" s="212"/>
      <c r="BA323" s="212"/>
      <c r="BB323" s="212"/>
      <c r="BC323" s="212"/>
      <c r="BD323" s="212"/>
      <c r="BE323" s="212"/>
      <c r="BF323" s="212"/>
      <c r="BG323" s="212"/>
      <c r="BH323" s="212"/>
    </row>
    <row r="324" spans="1:60" outlineLevel="1" x14ac:dyDescent="0.2">
      <c r="A324" s="219"/>
      <c r="B324" s="220"/>
      <c r="C324" s="250" t="s">
        <v>436</v>
      </c>
      <c r="D324" s="224"/>
      <c r="E324" s="225">
        <v>2.6</v>
      </c>
      <c r="F324" s="222"/>
      <c r="G324" s="222"/>
      <c r="H324" s="222"/>
      <c r="I324" s="222"/>
      <c r="J324" s="222"/>
      <c r="K324" s="222"/>
      <c r="L324" s="222"/>
      <c r="M324" s="222"/>
      <c r="N324" s="222"/>
      <c r="O324" s="222"/>
      <c r="P324" s="222"/>
      <c r="Q324" s="222"/>
      <c r="R324" s="222"/>
      <c r="S324" s="222"/>
      <c r="T324" s="222"/>
      <c r="U324" s="222"/>
      <c r="V324" s="222"/>
      <c r="W324" s="222"/>
      <c r="X324" s="222"/>
      <c r="Y324" s="212"/>
      <c r="Z324" s="212"/>
      <c r="AA324" s="212"/>
      <c r="AB324" s="212"/>
      <c r="AC324" s="212"/>
      <c r="AD324" s="212"/>
      <c r="AE324" s="212"/>
      <c r="AF324" s="212"/>
      <c r="AG324" s="212" t="s">
        <v>138</v>
      </c>
      <c r="AH324" s="212">
        <v>0</v>
      </c>
      <c r="AI324" s="212"/>
      <c r="AJ324" s="212"/>
      <c r="AK324" s="212"/>
      <c r="AL324" s="212"/>
      <c r="AM324" s="212"/>
      <c r="AN324" s="212"/>
      <c r="AO324" s="212"/>
      <c r="AP324" s="212"/>
      <c r="AQ324" s="212"/>
      <c r="AR324" s="212"/>
      <c r="AS324" s="212"/>
      <c r="AT324" s="212"/>
      <c r="AU324" s="212"/>
      <c r="AV324" s="212"/>
      <c r="AW324" s="212"/>
      <c r="AX324" s="212"/>
      <c r="AY324" s="212"/>
      <c r="AZ324" s="212"/>
      <c r="BA324" s="212"/>
      <c r="BB324" s="212"/>
      <c r="BC324" s="212"/>
      <c r="BD324" s="212"/>
      <c r="BE324" s="212"/>
      <c r="BF324" s="212"/>
      <c r="BG324" s="212"/>
      <c r="BH324" s="212"/>
    </row>
    <row r="325" spans="1:60" outlineLevel="1" x14ac:dyDescent="0.2">
      <c r="A325" s="219"/>
      <c r="B325" s="220"/>
      <c r="C325" s="251"/>
      <c r="D325" s="242"/>
      <c r="E325" s="242"/>
      <c r="F325" s="242"/>
      <c r="G325" s="242"/>
      <c r="H325" s="222"/>
      <c r="I325" s="222"/>
      <c r="J325" s="222"/>
      <c r="K325" s="222"/>
      <c r="L325" s="222"/>
      <c r="M325" s="222"/>
      <c r="N325" s="222"/>
      <c r="O325" s="222"/>
      <c r="P325" s="222"/>
      <c r="Q325" s="222"/>
      <c r="R325" s="222"/>
      <c r="S325" s="222"/>
      <c r="T325" s="222"/>
      <c r="U325" s="222"/>
      <c r="V325" s="222"/>
      <c r="W325" s="222"/>
      <c r="X325" s="222"/>
      <c r="Y325" s="212"/>
      <c r="Z325" s="212"/>
      <c r="AA325" s="212"/>
      <c r="AB325" s="212"/>
      <c r="AC325" s="212"/>
      <c r="AD325" s="212"/>
      <c r="AE325" s="212"/>
      <c r="AF325" s="212"/>
      <c r="AG325" s="212" t="s">
        <v>139</v>
      </c>
      <c r="AH325" s="212"/>
      <c r="AI325" s="212"/>
      <c r="AJ325" s="212"/>
      <c r="AK325" s="212"/>
      <c r="AL325" s="212"/>
      <c r="AM325" s="212"/>
      <c r="AN325" s="212"/>
      <c r="AO325" s="212"/>
      <c r="AP325" s="212"/>
      <c r="AQ325" s="212"/>
      <c r="AR325" s="212"/>
      <c r="AS325" s="212"/>
      <c r="AT325" s="212"/>
      <c r="AU325" s="212"/>
      <c r="AV325" s="212"/>
      <c r="AW325" s="212"/>
      <c r="AX325" s="212"/>
      <c r="AY325" s="212"/>
      <c r="AZ325" s="212"/>
      <c r="BA325" s="212"/>
      <c r="BB325" s="212"/>
      <c r="BC325" s="212"/>
      <c r="BD325" s="212"/>
      <c r="BE325" s="212"/>
      <c r="BF325" s="212"/>
      <c r="BG325" s="212"/>
      <c r="BH325" s="212"/>
    </row>
    <row r="326" spans="1:60" ht="33.75" outlineLevel="1" x14ac:dyDescent="0.2">
      <c r="A326" s="233">
        <v>78</v>
      </c>
      <c r="B326" s="234" t="s">
        <v>437</v>
      </c>
      <c r="C326" s="248" t="s">
        <v>438</v>
      </c>
      <c r="D326" s="235" t="s">
        <v>238</v>
      </c>
      <c r="E326" s="236">
        <v>2</v>
      </c>
      <c r="F326" s="237"/>
      <c r="G326" s="238">
        <f>ROUND(E326*F326,2)</f>
        <v>0</v>
      </c>
      <c r="H326" s="237"/>
      <c r="I326" s="238">
        <f>ROUND(E326*H326,2)</f>
        <v>0</v>
      </c>
      <c r="J326" s="237"/>
      <c r="K326" s="238">
        <f>ROUND(E326*J326,2)</f>
        <v>0</v>
      </c>
      <c r="L326" s="238">
        <v>21</v>
      </c>
      <c r="M326" s="238">
        <f>G326*(1+L326/100)</f>
        <v>0</v>
      </c>
      <c r="N326" s="238">
        <v>0</v>
      </c>
      <c r="O326" s="238">
        <f>ROUND(E326*N326,2)</f>
        <v>0</v>
      </c>
      <c r="P326" s="238">
        <v>0</v>
      </c>
      <c r="Q326" s="238">
        <f>ROUND(E326*P326,2)</f>
        <v>0</v>
      </c>
      <c r="R326" s="238" t="s">
        <v>419</v>
      </c>
      <c r="S326" s="238" t="s">
        <v>132</v>
      </c>
      <c r="T326" s="239" t="s">
        <v>132</v>
      </c>
      <c r="U326" s="222">
        <v>0.61639999999999995</v>
      </c>
      <c r="V326" s="222">
        <f>ROUND(E326*U326,2)</f>
        <v>1.23</v>
      </c>
      <c r="W326" s="222"/>
      <c r="X326" s="222" t="s">
        <v>133</v>
      </c>
      <c r="Y326" s="212"/>
      <c r="Z326" s="212"/>
      <c r="AA326" s="212"/>
      <c r="AB326" s="212"/>
      <c r="AC326" s="212"/>
      <c r="AD326" s="212"/>
      <c r="AE326" s="212"/>
      <c r="AF326" s="212"/>
      <c r="AG326" s="212" t="s">
        <v>381</v>
      </c>
      <c r="AH326" s="212"/>
      <c r="AI326" s="212"/>
      <c r="AJ326" s="212"/>
      <c r="AK326" s="212"/>
      <c r="AL326" s="212"/>
      <c r="AM326" s="212"/>
      <c r="AN326" s="212"/>
      <c r="AO326" s="212"/>
      <c r="AP326" s="212"/>
      <c r="AQ326" s="212"/>
      <c r="AR326" s="212"/>
      <c r="AS326" s="212"/>
      <c r="AT326" s="212"/>
      <c r="AU326" s="212"/>
      <c r="AV326" s="212"/>
      <c r="AW326" s="212"/>
      <c r="AX326" s="212"/>
      <c r="AY326" s="212"/>
      <c r="AZ326" s="212"/>
      <c r="BA326" s="212"/>
      <c r="BB326" s="212"/>
      <c r="BC326" s="212"/>
      <c r="BD326" s="212"/>
      <c r="BE326" s="212"/>
      <c r="BF326" s="212"/>
      <c r="BG326" s="212"/>
      <c r="BH326" s="212"/>
    </row>
    <row r="327" spans="1:60" outlineLevel="1" x14ac:dyDescent="0.2">
      <c r="A327" s="219"/>
      <c r="B327" s="220"/>
      <c r="C327" s="250" t="s">
        <v>426</v>
      </c>
      <c r="D327" s="224"/>
      <c r="E327" s="225">
        <v>2</v>
      </c>
      <c r="F327" s="222"/>
      <c r="G327" s="222"/>
      <c r="H327" s="222"/>
      <c r="I327" s="222"/>
      <c r="J327" s="222"/>
      <c r="K327" s="222"/>
      <c r="L327" s="222"/>
      <c r="M327" s="222"/>
      <c r="N327" s="222"/>
      <c r="O327" s="222"/>
      <c r="P327" s="222"/>
      <c r="Q327" s="222"/>
      <c r="R327" s="222"/>
      <c r="S327" s="222"/>
      <c r="T327" s="222"/>
      <c r="U327" s="222"/>
      <c r="V327" s="222"/>
      <c r="W327" s="222"/>
      <c r="X327" s="222"/>
      <c r="Y327" s="212"/>
      <c r="Z327" s="212"/>
      <c r="AA327" s="212"/>
      <c r="AB327" s="212"/>
      <c r="AC327" s="212"/>
      <c r="AD327" s="212"/>
      <c r="AE327" s="212"/>
      <c r="AF327" s="212"/>
      <c r="AG327" s="212" t="s">
        <v>138</v>
      </c>
      <c r="AH327" s="212">
        <v>0</v>
      </c>
      <c r="AI327" s="212"/>
      <c r="AJ327" s="212"/>
      <c r="AK327" s="212"/>
      <c r="AL327" s="212"/>
      <c r="AM327" s="212"/>
      <c r="AN327" s="212"/>
      <c r="AO327" s="212"/>
      <c r="AP327" s="212"/>
      <c r="AQ327" s="212"/>
      <c r="AR327" s="212"/>
      <c r="AS327" s="212"/>
      <c r="AT327" s="212"/>
      <c r="AU327" s="212"/>
      <c r="AV327" s="212"/>
      <c r="AW327" s="212"/>
      <c r="AX327" s="212"/>
      <c r="AY327" s="212"/>
      <c r="AZ327" s="212"/>
      <c r="BA327" s="212"/>
      <c r="BB327" s="212"/>
      <c r="BC327" s="212"/>
      <c r="BD327" s="212"/>
      <c r="BE327" s="212"/>
      <c r="BF327" s="212"/>
      <c r="BG327" s="212"/>
      <c r="BH327" s="212"/>
    </row>
    <row r="328" spans="1:60" outlineLevel="1" x14ac:dyDescent="0.2">
      <c r="A328" s="219"/>
      <c r="B328" s="220"/>
      <c r="C328" s="251"/>
      <c r="D328" s="242"/>
      <c r="E328" s="242"/>
      <c r="F328" s="242"/>
      <c r="G328" s="242"/>
      <c r="H328" s="222"/>
      <c r="I328" s="222"/>
      <c r="J328" s="222"/>
      <c r="K328" s="222"/>
      <c r="L328" s="222"/>
      <c r="M328" s="222"/>
      <c r="N328" s="222"/>
      <c r="O328" s="222"/>
      <c r="P328" s="222"/>
      <c r="Q328" s="222"/>
      <c r="R328" s="222"/>
      <c r="S328" s="222"/>
      <c r="T328" s="222"/>
      <c r="U328" s="222"/>
      <c r="V328" s="222"/>
      <c r="W328" s="222"/>
      <c r="X328" s="222"/>
      <c r="Y328" s="212"/>
      <c r="Z328" s="212"/>
      <c r="AA328" s="212"/>
      <c r="AB328" s="212"/>
      <c r="AC328" s="212"/>
      <c r="AD328" s="212"/>
      <c r="AE328" s="212"/>
      <c r="AF328" s="212"/>
      <c r="AG328" s="212" t="s">
        <v>139</v>
      </c>
      <c r="AH328" s="212"/>
      <c r="AI328" s="212"/>
      <c r="AJ328" s="212"/>
      <c r="AK328" s="212"/>
      <c r="AL328" s="212"/>
      <c r="AM328" s="212"/>
      <c r="AN328" s="212"/>
      <c r="AO328" s="212"/>
      <c r="AP328" s="212"/>
      <c r="AQ328" s="212"/>
      <c r="AR328" s="212"/>
      <c r="AS328" s="212"/>
      <c r="AT328" s="212"/>
      <c r="AU328" s="212"/>
      <c r="AV328" s="212"/>
      <c r="AW328" s="212"/>
      <c r="AX328" s="212"/>
      <c r="AY328" s="212"/>
      <c r="AZ328" s="212"/>
      <c r="BA328" s="212"/>
      <c r="BB328" s="212"/>
      <c r="BC328" s="212"/>
      <c r="BD328" s="212"/>
      <c r="BE328" s="212"/>
      <c r="BF328" s="212"/>
      <c r="BG328" s="212"/>
      <c r="BH328" s="212"/>
    </row>
    <row r="329" spans="1:60" outlineLevel="1" x14ac:dyDescent="0.2">
      <c r="A329" s="219">
        <v>79</v>
      </c>
      <c r="B329" s="220" t="s">
        <v>439</v>
      </c>
      <c r="C329" s="254" t="s">
        <v>440</v>
      </c>
      <c r="D329" s="221" t="s">
        <v>0</v>
      </c>
      <c r="E329" s="241"/>
      <c r="F329" s="223"/>
      <c r="G329" s="222">
        <f>ROUND(E329*F329,2)</f>
        <v>0</v>
      </c>
      <c r="H329" s="223"/>
      <c r="I329" s="222">
        <f>ROUND(E329*H329,2)</f>
        <v>0</v>
      </c>
      <c r="J329" s="223"/>
      <c r="K329" s="222">
        <f>ROUND(E329*J329,2)</f>
        <v>0</v>
      </c>
      <c r="L329" s="222">
        <v>21</v>
      </c>
      <c r="M329" s="222">
        <f>G329*(1+L329/100)</f>
        <v>0</v>
      </c>
      <c r="N329" s="222">
        <v>0</v>
      </c>
      <c r="O329" s="222">
        <f>ROUND(E329*N329,2)</f>
        <v>0</v>
      </c>
      <c r="P329" s="222">
        <v>0</v>
      </c>
      <c r="Q329" s="222">
        <f>ROUND(E329*P329,2)</f>
        <v>0</v>
      </c>
      <c r="R329" s="222" t="s">
        <v>419</v>
      </c>
      <c r="S329" s="222" t="s">
        <v>132</v>
      </c>
      <c r="T329" s="222" t="s">
        <v>132</v>
      </c>
      <c r="U329" s="222">
        <v>0</v>
      </c>
      <c r="V329" s="222">
        <f>ROUND(E329*U329,2)</f>
        <v>0</v>
      </c>
      <c r="W329" s="222"/>
      <c r="X329" s="222" t="s">
        <v>375</v>
      </c>
      <c r="Y329" s="212"/>
      <c r="Z329" s="212"/>
      <c r="AA329" s="212"/>
      <c r="AB329" s="212"/>
      <c r="AC329" s="212"/>
      <c r="AD329" s="212"/>
      <c r="AE329" s="212"/>
      <c r="AF329" s="212"/>
      <c r="AG329" s="212" t="s">
        <v>376</v>
      </c>
      <c r="AH329" s="212"/>
      <c r="AI329" s="212"/>
      <c r="AJ329" s="212"/>
      <c r="AK329" s="212"/>
      <c r="AL329" s="212"/>
      <c r="AM329" s="212"/>
      <c r="AN329" s="212"/>
      <c r="AO329" s="212"/>
      <c r="AP329" s="212"/>
      <c r="AQ329" s="212"/>
      <c r="AR329" s="212"/>
      <c r="AS329" s="212"/>
      <c r="AT329" s="212"/>
      <c r="AU329" s="212"/>
      <c r="AV329" s="212"/>
      <c r="AW329" s="212"/>
      <c r="AX329" s="212"/>
      <c r="AY329" s="212"/>
      <c r="AZ329" s="212"/>
      <c r="BA329" s="212"/>
      <c r="BB329" s="212"/>
      <c r="BC329" s="212"/>
      <c r="BD329" s="212"/>
      <c r="BE329" s="212"/>
      <c r="BF329" s="212"/>
      <c r="BG329" s="212"/>
      <c r="BH329" s="212"/>
    </row>
    <row r="330" spans="1:60" outlineLevel="1" x14ac:dyDescent="0.2">
      <c r="A330" s="219"/>
      <c r="B330" s="220"/>
      <c r="C330" s="252" t="s">
        <v>388</v>
      </c>
      <c r="D330" s="244"/>
      <c r="E330" s="244"/>
      <c r="F330" s="244"/>
      <c r="G330" s="244"/>
      <c r="H330" s="222"/>
      <c r="I330" s="222"/>
      <c r="J330" s="222"/>
      <c r="K330" s="222"/>
      <c r="L330" s="222"/>
      <c r="M330" s="222"/>
      <c r="N330" s="222"/>
      <c r="O330" s="222"/>
      <c r="P330" s="222"/>
      <c r="Q330" s="222"/>
      <c r="R330" s="222"/>
      <c r="S330" s="222"/>
      <c r="T330" s="222"/>
      <c r="U330" s="222"/>
      <c r="V330" s="222"/>
      <c r="W330" s="222"/>
      <c r="X330" s="222"/>
      <c r="Y330" s="212"/>
      <c r="Z330" s="212"/>
      <c r="AA330" s="212"/>
      <c r="AB330" s="212"/>
      <c r="AC330" s="212"/>
      <c r="AD330" s="212"/>
      <c r="AE330" s="212"/>
      <c r="AF330" s="212"/>
      <c r="AG330" s="212" t="s">
        <v>136</v>
      </c>
      <c r="AH330" s="212"/>
      <c r="AI330" s="212"/>
      <c r="AJ330" s="212"/>
      <c r="AK330" s="212"/>
      <c r="AL330" s="212"/>
      <c r="AM330" s="212"/>
      <c r="AN330" s="212"/>
      <c r="AO330" s="212"/>
      <c r="AP330" s="212"/>
      <c r="AQ330" s="212"/>
      <c r="AR330" s="212"/>
      <c r="AS330" s="212"/>
      <c r="AT330" s="212"/>
      <c r="AU330" s="212"/>
      <c r="AV330" s="212"/>
      <c r="AW330" s="212"/>
      <c r="AX330" s="212"/>
      <c r="AY330" s="212"/>
      <c r="AZ330" s="212"/>
      <c r="BA330" s="212"/>
      <c r="BB330" s="212"/>
      <c r="BC330" s="212"/>
      <c r="BD330" s="212"/>
      <c r="BE330" s="212"/>
      <c r="BF330" s="212"/>
      <c r="BG330" s="212"/>
      <c r="BH330" s="212"/>
    </row>
    <row r="331" spans="1:60" outlineLevel="1" x14ac:dyDescent="0.2">
      <c r="A331" s="219"/>
      <c r="B331" s="220"/>
      <c r="C331" s="251"/>
      <c r="D331" s="242"/>
      <c r="E331" s="242"/>
      <c r="F331" s="242"/>
      <c r="G331" s="242"/>
      <c r="H331" s="222"/>
      <c r="I331" s="222"/>
      <c r="J331" s="222"/>
      <c r="K331" s="222"/>
      <c r="L331" s="222"/>
      <c r="M331" s="222"/>
      <c r="N331" s="222"/>
      <c r="O331" s="222"/>
      <c r="P331" s="222"/>
      <c r="Q331" s="222"/>
      <c r="R331" s="222"/>
      <c r="S331" s="222"/>
      <c r="T331" s="222"/>
      <c r="U331" s="222"/>
      <c r="V331" s="222"/>
      <c r="W331" s="222"/>
      <c r="X331" s="222"/>
      <c r="Y331" s="212"/>
      <c r="Z331" s="212"/>
      <c r="AA331" s="212"/>
      <c r="AB331" s="212"/>
      <c r="AC331" s="212"/>
      <c r="AD331" s="212"/>
      <c r="AE331" s="212"/>
      <c r="AF331" s="212"/>
      <c r="AG331" s="212" t="s">
        <v>139</v>
      </c>
      <c r="AH331" s="212"/>
      <c r="AI331" s="212"/>
      <c r="AJ331" s="212"/>
      <c r="AK331" s="212"/>
      <c r="AL331" s="212"/>
      <c r="AM331" s="212"/>
      <c r="AN331" s="212"/>
      <c r="AO331" s="212"/>
      <c r="AP331" s="212"/>
      <c r="AQ331" s="212"/>
      <c r="AR331" s="212"/>
      <c r="AS331" s="212"/>
      <c r="AT331" s="212"/>
      <c r="AU331" s="212"/>
      <c r="AV331" s="212"/>
      <c r="AW331" s="212"/>
      <c r="AX331" s="212"/>
      <c r="AY331" s="212"/>
      <c r="AZ331" s="212"/>
      <c r="BA331" s="212"/>
      <c r="BB331" s="212"/>
      <c r="BC331" s="212"/>
      <c r="BD331" s="212"/>
      <c r="BE331" s="212"/>
      <c r="BF331" s="212"/>
      <c r="BG331" s="212"/>
      <c r="BH331" s="212"/>
    </row>
    <row r="332" spans="1:60" x14ac:dyDescent="0.2">
      <c r="A332" s="227" t="s">
        <v>126</v>
      </c>
      <c r="B332" s="228" t="s">
        <v>89</v>
      </c>
      <c r="C332" s="247" t="s">
        <v>90</v>
      </c>
      <c r="D332" s="229"/>
      <c r="E332" s="230"/>
      <c r="F332" s="231"/>
      <c r="G332" s="231">
        <f>SUMIF(AG333:AG338,"&lt;&gt;NOR",G333:G338)</f>
        <v>0</v>
      </c>
      <c r="H332" s="231"/>
      <c r="I332" s="231">
        <f>SUM(I333:I338)</f>
        <v>0</v>
      </c>
      <c r="J332" s="231"/>
      <c r="K332" s="231">
        <f>SUM(K333:K338)</f>
        <v>0</v>
      </c>
      <c r="L332" s="231"/>
      <c r="M332" s="231">
        <f>SUM(M333:M338)</f>
        <v>0</v>
      </c>
      <c r="N332" s="231"/>
      <c r="O332" s="231">
        <f>SUM(O333:O338)</f>
        <v>0.01</v>
      </c>
      <c r="P332" s="231"/>
      <c r="Q332" s="231">
        <f>SUM(Q333:Q338)</f>
        <v>0</v>
      </c>
      <c r="R332" s="231"/>
      <c r="S332" s="231"/>
      <c r="T332" s="232"/>
      <c r="U332" s="226"/>
      <c r="V332" s="226">
        <f>SUM(V333:V338)</f>
        <v>0.96</v>
      </c>
      <c r="W332" s="226"/>
      <c r="X332" s="226"/>
      <c r="AG332" t="s">
        <v>127</v>
      </c>
    </row>
    <row r="333" spans="1:60" outlineLevel="1" x14ac:dyDescent="0.2">
      <c r="A333" s="233">
        <v>80</v>
      </c>
      <c r="B333" s="234" t="s">
        <v>441</v>
      </c>
      <c r="C333" s="248" t="s">
        <v>442</v>
      </c>
      <c r="D333" s="235" t="s">
        <v>130</v>
      </c>
      <c r="E333" s="236">
        <v>10.7</v>
      </c>
      <c r="F333" s="237"/>
      <c r="G333" s="238">
        <f>ROUND(E333*F333,2)</f>
        <v>0</v>
      </c>
      <c r="H333" s="237"/>
      <c r="I333" s="238">
        <f>ROUND(E333*H333,2)</f>
        <v>0</v>
      </c>
      <c r="J333" s="237"/>
      <c r="K333" s="238">
        <f>ROUND(E333*J333,2)</f>
        <v>0</v>
      </c>
      <c r="L333" s="238">
        <v>21</v>
      </c>
      <c r="M333" s="238">
        <f>G333*(1+L333/100)</f>
        <v>0</v>
      </c>
      <c r="N333" s="238">
        <v>4.6999999999999999E-4</v>
      </c>
      <c r="O333" s="238">
        <f>ROUND(E333*N333,2)</f>
        <v>0.01</v>
      </c>
      <c r="P333" s="238">
        <v>0</v>
      </c>
      <c r="Q333" s="238">
        <f>ROUND(E333*P333,2)</f>
        <v>0</v>
      </c>
      <c r="R333" s="238" t="s">
        <v>443</v>
      </c>
      <c r="S333" s="238" t="s">
        <v>132</v>
      </c>
      <c r="T333" s="239" t="s">
        <v>132</v>
      </c>
      <c r="U333" s="222">
        <v>0.09</v>
      </c>
      <c r="V333" s="222">
        <f>ROUND(E333*U333,2)</f>
        <v>0.96</v>
      </c>
      <c r="W333" s="222"/>
      <c r="X333" s="222" t="s">
        <v>133</v>
      </c>
      <c r="Y333" s="212"/>
      <c r="Z333" s="212"/>
      <c r="AA333" s="212"/>
      <c r="AB333" s="212"/>
      <c r="AC333" s="212"/>
      <c r="AD333" s="212"/>
      <c r="AE333" s="212"/>
      <c r="AF333" s="212"/>
      <c r="AG333" s="212" t="s">
        <v>381</v>
      </c>
      <c r="AH333" s="212"/>
      <c r="AI333" s="212"/>
      <c r="AJ333" s="212"/>
      <c r="AK333" s="212"/>
      <c r="AL333" s="212"/>
      <c r="AM333" s="212"/>
      <c r="AN333" s="212"/>
      <c r="AO333" s="212"/>
      <c r="AP333" s="212"/>
      <c r="AQ333" s="212"/>
      <c r="AR333" s="212"/>
      <c r="AS333" s="212"/>
      <c r="AT333" s="212"/>
      <c r="AU333" s="212"/>
      <c r="AV333" s="212"/>
      <c r="AW333" s="212"/>
      <c r="AX333" s="212"/>
      <c r="AY333" s="212"/>
      <c r="AZ333" s="212"/>
      <c r="BA333" s="212"/>
      <c r="BB333" s="212"/>
      <c r="BC333" s="212"/>
      <c r="BD333" s="212"/>
      <c r="BE333" s="212"/>
      <c r="BF333" s="212"/>
      <c r="BG333" s="212"/>
      <c r="BH333" s="212"/>
    </row>
    <row r="334" spans="1:60" outlineLevel="1" x14ac:dyDescent="0.2">
      <c r="A334" s="219"/>
      <c r="B334" s="220"/>
      <c r="C334" s="250" t="s">
        <v>444</v>
      </c>
      <c r="D334" s="224"/>
      <c r="E334" s="225">
        <v>10.7</v>
      </c>
      <c r="F334" s="222"/>
      <c r="G334" s="222"/>
      <c r="H334" s="222"/>
      <c r="I334" s="222"/>
      <c r="J334" s="222"/>
      <c r="K334" s="222"/>
      <c r="L334" s="222"/>
      <c r="M334" s="222"/>
      <c r="N334" s="222"/>
      <c r="O334" s="222"/>
      <c r="P334" s="222"/>
      <c r="Q334" s="222"/>
      <c r="R334" s="222"/>
      <c r="S334" s="222"/>
      <c r="T334" s="222"/>
      <c r="U334" s="222"/>
      <c r="V334" s="222"/>
      <c r="W334" s="222"/>
      <c r="X334" s="222"/>
      <c r="Y334" s="212"/>
      <c r="Z334" s="212"/>
      <c r="AA334" s="212"/>
      <c r="AB334" s="212"/>
      <c r="AC334" s="212"/>
      <c r="AD334" s="212"/>
      <c r="AE334" s="212"/>
      <c r="AF334" s="212"/>
      <c r="AG334" s="212" t="s">
        <v>138</v>
      </c>
      <c r="AH334" s="212">
        <v>0</v>
      </c>
      <c r="AI334" s="212"/>
      <c r="AJ334" s="212"/>
      <c r="AK334" s="212"/>
      <c r="AL334" s="212"/>
      <c r="AM334" s="212"/>
      <c r="AN334" s="212"/>
      <c r="AO334" s="212"/>
      <c r="AP334" s="212"/>
      <c r="AQ334" s="212"/>
      <c r="AR334" s="212"/>
      <c r="AS334" s="212"/>
      <c r="AT334" s="212"/>
      <c r="AU334" s="212"/>
      <c r="AV334" s="212"/>
      <c r="AW334" s="212"/>
      <c r="AX334" s="212"/>
      <c r="AY334" s="212"/>
      <c r="AZ334" s="212"/>
      <c r="BA334" s="212"/>
      <c r="BB334" s="212"/>
      <c r="BC334" s="212"/>
      <c r="BD334" s="212"/>
      <c r="BE334" s="212"/>
      <c r="BF334" s="212"/>
      <c r="BG334" s="212"/>
      <c r="BH334" s="212"/>
    </row>
    <row r="335" spans="1:60" outlineLevel="1" x14ac:dyDescent="0.2">
      <c r="A335" s="219"/>
      <c r="B335" s="220"/>
      <c r="C335" s="251"/>
      <c r="D335" s="242"/>
      <c r="E335" s="242"/>
      <c r="F335" s="242"/>
      <c r="G335" s="242"/>
      <c r="H335" s="222"/>
      <c r="I335" s="222"/>
      <c r="J335" s="222"/>
      <c r="K335" s="222"/>
      <c r="L335" s="222"/>
      <c r="M335" s="222"/>
      <c r="N335" s="222"/>
      <c r="O335" s="222"/>
      <c r="P335" s="222"/>
      <c r="Q335" s="222"/>
      <c r="R335" s="222"/>
      <c r="S335" s="222"/>
      <c r="T335" s="222"/>
      <c r="U335" s="222"/>
      <c r="V335" s="222"/>
      <c r="W335" s="222"/>
      <c r="X335" s="222"/>
      <c r="Y335" s="212"/>
      <c r="Z335" s="212"/>
      <c r="AA335" s="212"/>
      <c r="AB335" s="212"/>
      <c r="AC335" s="212"/>
      <c r="AD335" s="212"/>
      <c r="AE335" s="212"/>
      <c r="AF335" s="212"/>
      <c r="AG335" s="212" t="s">
        <v>139</v>
      </c>
      <c r="AH335" s="212"/>
      <c r="AI335" s="212"/>
      <c r="AJ335" s="212"/>
      <c r="AK335" s="212"/>
      <c r="AL335" s="212"/>
      <c r="AM335" s="212"/>
      <c r="AN335" s="212"/>
      <c r="AO335" s="212"/>
      <c r="AP335" s="212"/>
      <c r="AQ335" s="212"/>
      <c r="AR335" s="212"/>
      <c r="AS335" s="212"/>
      <c r="AT335" s="212"/>
      <c r="AU335" s="212"/>
      <c r="AV335" s="212"/>
      <c r="AW335" s="212"/>
      <c r="AX335" s="212"/>
      <c r="AY335" s="212"/>
      <c r="AZ335" s="212"/>
      <c r="BA335" s="212"/>
      <c r="BB335" s="212"/>
      <c r="BC335" s="212"/>
      <c r="BD335" s="212"/>
      <c r="BE335" s="212"/>
      <c r="BF335" s="212"/>
      <c r="BG335" s="212"/>
      <c r="BH335" s="212"/>
    </row>
    <row r="336" spans="1:60" outlineLevel="1" x14ac:dyDescent="0.2">
      <c r="A336" s="219">
        <v>81</v>
      </c>
      <c r="B336" s="220" t="s">
        <v>445</v>
      </c>
      <c r="C336" s="254" t="s">
        <v>446</v>
      </c>
      <c r="D336" s="221" t="s">
        <v>0</v>
      </c>
      <c r="E336" s="241"/>
      <c r="F336" s="223"/>
      <c r="G336" s="222">
        <f>ROUND(E336*F336,2)</f>
        <v>0</v>
      </c>
      <c r="H336" s="223"/>
      <c r="I336" s="222">
        <f>ROUND(E336*H336,2)</f>
        <v>0</v>
      </c>
      <c r="J336" s="223"/>
      <c r="K336" s="222">
        <f>ROUND(E336*J336,2)</f>
        <v>0</v>
      </c>
      <c r="L336" s="222">
        <v>21</v>
      </c>
      <c r="M336" s="222">
        <f>G336*(1+L336/100)</f>
        <v>0</v>
      </c>
      <c r="N336" s="222">
        <v>0</v>
      </c>
      <c r="O336" s="222">
        <f>ROUND(E336*N336,2)</f>
        <v>0</v>
      </c>
      <c r="P336" s="222">
        <v>0</v>
      </c>
      <c r="Q336" s="222">
        <f>ROUND(E336*P336,2)</f>
        <v>0</v>
      </c>
      <c r="R336" s="222" t="s">
        <v>443</v>
      </c>
      <c r="S336" s="222" t="s">
        <v>132</v>
      </c>
      <c r="T336" s="222" t="s">
        <v>132</v>
      </c>
      <c r="U336" s="222">
        <v>0.02</v>
      </c>
      <c r="V336" s="222">
        <f>ROUND(E336*U336,2)</f>
        <v>0</v>
      </c>
      <c r="W336" s="222"/>
      <c r="X336" s="222" t="s">
        <v>375</v>
      </c>
      <c r="Y336" s="212"/>
      <c r="Z336" s="212"/>
      <c r="AA336" s="212"/>
      <c r="AB336" s="212"/>
      <c r="AC336" s="212"/>
      <c r="AD336" s="212"/>
      <c r="AE336" s="212"/>
      <c r="AF336" s="212"/>
      <c r="AG336" s="212" t="s">
        <v>376</v>
      </c>
      <c r="AH336" s="212"/>
      <c r="AI336" s="212"/>
      <c r="AJ336" s="212"/>
      <c r="AK336" s="212"/>
      <c r="AL336" s="212"/>
      <c r="AM336" s="212"/>
      <c r="AN336" s="212"/>
      <c r="AO336" s="212"/>
      <c r="AP336" s="212"/>
      <c r="AQ336" s="212"/>
      <c r="AR336" s="212"/>
      <c r="AS336" s="212"/>
      <c r="AT336" s="212"/>
      <c r="AU336" s="212"/>
      <c r="AV336" s="212"/>
      <c r="AW336" s="212"/>
      <c r="AX336" s="212"/>
      <c r="AY336" s="212"/>
      <c r="AZ336" s="212"/>
      <c r="BA336" s="212"/>
      <c r="BB336" s="212"/>
      <c r="BC336" s="212"/>
      <c r="BD336" s="212"/>
      <c r="BE336" s="212"/>
      <c r="BF336" s="212"/>
      <c r="BG336" s="212"/>
      <c r="BH336" s="212"/>
    </row>
    <row r="337" spans="1:60" outlineLevel="1" x14ac:dyDescent="0.2">
      <c r="A337" s="219"/>
      <c r="B337" s="220"/>
      <c r="C337" s="252" t="s">
        <v>388</v>
      </c>
      <c r="D337" s="244"/>
      <c r="E337" s="244"/>
      <c r="F337" s="244"/>
      <c r="G337" s="244"/>
      <c r="H337" s="222"/>
      <c r="I337" s="222"/>
      <c r="J337" s="222"/>
      <c r="K337" s="222"/>
      <c r="L337" s="222"/>
      <c r="M337" s="222"/>
      <c r="N337" s="222"/>
      <c r="O337" s="222"/>
      <c r="P337" s="222"/>
      <c r="Q337" s="222"/>
      <c r="R337" s="222"/>
      <c r="S337" s="222"/>
      <c r="T337" s="222"/>
      <c r="U337" s="222"/>
      <c r="V337" s="222"/>
      <c r="W337" s="222"/>
      <c r="X337" s="222"/>
      <c r="Y337" s="212"/>
      <c r="Z337" s="212"/>
      <c r="AA337" s="212"/>
      <c r="AB337" s="212"/>
      <c r="AC337" s="212"/>
      <c r="AD337" s="212"/>
      <c r="AE337" s="212"/>
      <c r="AF337" s="212"/>
      <c r="AG337" s="212" t="s">
        <v>136</v>
      </c>
      <c r="AH337" s="212"/>
      <c r="AI337" s="212"/>
      <c r="AJ337" s="212"/>
      <c r="AK337" s="212"/>
      <c r="AL337" s="212"/>
      <c r="AM337" s="212"/>
      <c r="AN337" s="212"/>
      <c r="AO337" s="212"/>
      <c r="AP337" s="212"/>
      <c r="AQ337" s="212"/>
      <c r="AR337" s="212"/>
      <c r="AS337" s="212"/>
      <c r="AT337" s="212"/>
      <c r="AU337" s="212"/>
      <c r="AV337" s="212"/>
      <c r="AW337" s="212"/>
      <c r="AX337" s="212"/>
      <c r="AY337" s="212"/>
      <c r="AZ337" s="212"/>
      <c r="BA337" s="212"/>
      <c r="BB337" s="212"/>
      <c r="BC337" s="212"/>
      <c r="BD337" s="212"/>
      <c r="BE337" s="212"/>
      <c r="BF337" s="212"/>
      <c r="BG337" s="212"/>
      <c r="BH337" s="212"/>
    </row>
    <row r="338" spans="1:60" outlineLevel="1" x14ac:dyDescent="0.2">
      <c r="A338" s="219"/>
      <c r="B338" s="220"/>
      <c r="C338" s="251"/>
      <c r="D338" s="242"/>
      <c r="E338" s="242"/>
      <c r="F338" s="242"/>
      <c r="G338" s="242"/>
      <c r="H338" s="222"/>
      <c r="I338" s="222"/>
      <c r="J338" s="222"/>
      <c r="K338" s="222"/>
      <c r="L338" s="222"/>
      <c r="M338" s="222"/>
      <c r="N338" s="222"/>
      <c r="O338" s="222"/>
      <c r="P338" s="222"/>
      <c r="Q338" s="222"/>
      <c r="R338" s="222"/>
      <c r="S338" s="222"/>
      <c r="T338" s="222"/>
      <c r="U338" s="222"/>
      <c r="V338" s="222"/>
      <c r="W338" s="222"/>
      <c r="X338" s="222"/>
      <c r="Y338" s="212"/>
      <c r="Z338" s="212"/>
      <c r="AA338" s="212"/>
      <c r="AB338" s="212"/>
      <c r="AC338" s="212"/>
      <c r="AD338" s="212"/>
      <c r="AE338" s="212"/>
      <c r="AF338" s="212"/>
      <c r="AG338" s="212" t="s">
        <v>139</v>
      </c>
      <c r="AH338" s="212"/>
      <c r="AI338" s="212"/>
      <c r="AJ338" s="212"/>
      <c r="AK338" s="212"/>
      <c r="AL338" s="212"/>
      <c r="AM338" s="212"/>
      <c r="AN338" s="212"/>
      <c r="AO338" s="212"/>
      <c r="AP338" s="212"/>
      <c r="AQ338" s="212"/>
      <c r="AR338" s="212"/>
      <c r="AS338" s="212"/>
      <c r="AT338" s="212"/>
      <c r="AU338" s="212"/>
      <c r="AV338" s="212"/>
      <c r="AW338" s="212"/>
      <c r="AX338" s="212"/>
      <c r="AY338" s="212"/>
      <c r="AZ338" s="212"/>
      <c r="BA338" s="212"/>
      <c r="BB338" s="212"/>
      <c r="BC338" s="212"/>
      <c r="BD338" s="212"/>
      <c r="BE338" s="212"/>
      <c r="BF338" s="212"/>
      <c r="BG338" s="212"/>
      <c r="BH338" s="212"/>
    </row>
    <row r="339" spans="1:60" x14ac:dyDescent="0.2">
      <c r="A339" s="227" t="s">
        <v>126</v>
      </c>
      <c r="B339" s="228" t="s">
        <v>91</v>
      </c>
      <c r="C339" s="247" t="s">
        <v>92</v>
      </c>
      <c r="D339" s="229"/>
      <c r="E339" s="230"/>
      <c r="F339" s="231"/>
      <c r="G339" s="231">
        <f>SUMIF(AG340:AG348,"&lt;&gt;NOR",G340:G348)</f>
        <v>0</v>
      </c>
      <c r="H339" s="231"/>
      <c r="I339" s="231">
        <f>SUM(I340:I348)</f>
        <v>0</v>
      </c>
      <c r="J339" s="231"/>
      <c r="K339" s="231">
        <f>SUM(K340:K348)</f>
        <v>0</v>
      </c>
      <c r="L339" s="231"/>
      <c r="M339" s="231">
        <f>SUM(M340:M348)</f>
        <v>0</v>
      </c>
      <c r="N339" s="231"/>
      <c r="O339" s="231">
        <f>SUM(O340:O348)</f>
        <v>0</v>
      </c>
      <c r="P339" s="231"/>
      <c r="Q339" s="231">
        <f>SUM(Q340:Q348)</f>
        <v>0</v>
      </c>
      <c r="R339" s="231"/>
      <c r="S339" s="231"/>
      <c r="T339" s="232"/>
      <c r="U339" s="226"/>
      <c r="V339" s="226">
        <f>SUM(V340:V348)</f>
        <v>2.69</v>
      </c>
      <c r="W339" s="226"/>
      <c r="X339" s="226"/>
      <c r="AG339" t="s">
        <v>127</v>
      </c>
    </row>
    <row r="340" spans="1:60" ht="22.5" outlineLevel="1" x14ac:dyDescent="0.2">
      <c r="A340" s="233">
        <v>82</v>
      </c>
      <c r="B340" s="234" t="s">
        <v>447</v>
      </c>
      <c r="C340" s="248" t="s">
        <v>448</v>
      </c>
      <c r="D340" s="235" t="s">
        <v>265</v>
      </c>
      <c r="E340" s="236">
        <v>14.49</v>
      </c>
      <c r="F340" s="237"/>
      <c r="G340" s="238">
        <f>ROUND(E340*F340,2)</f>
        <v>0</v>
      </c>
      <c r="H340" s="237"/>
      <c r="I340" s="238">
        <f>ROUND(E340*H340,2)</f>
        <v>0</v>
      </c>
      <c r="J340" s="237"/>
      <c r="K340" s="238">
        <f>ROUND(E340*J340,2)</f>
        <v>0</v>
      </c>
      <c r="L340" s="238">
        <v>21</v>
      </c>
      <c r="M340" s="238">
        <f>G340*(1+L340/100)</f>
        <v>0</v>
      </c>
      <c r="N340" s="238">
        <v>0</v>
      </c>
      <c r="O340" s="238">
        <f>ROUND(E340*N340,2)</f>
        <v>0</v>
      </c>
      <c r="P340" s="238">
        <v>0</v>
      </c>
      <c r="Q340" s="238">
        <f>ROUND(E340*P340,2)</f>
        <v>0</v>
      </c>
      <c r="R340" s="238" t="s">
        <v>449</v>
      </c>
      <c r="S340" s="238" t="s">
        <v>132</v>
      </c>
      <c r="T340" s="239" t="s">
        <v>132</v>
      </c>
      <c r="U340" s="222">
        <v>0.1855</v>
      </c>
      <c r="V340" s="222">
        <f>ROUND(E340*U340,2)</f>
        <v>2.69</v>
      </c>
      <c r="W340" s="222"/>
      <c r="X340" s="222" t="s">
        <v>133</v>
      </c>
      <c r="Y340" s="212"/>
      <c r="Z340" s="212"/>
      <c r="AA340" s="212"/>
      <c r="AB340" s="212"/>
      <c r="AC340" s="212"/>
      <c r="AD340" s="212"/>
      <c r="AE340" s="212"/>
      <c r="AF340" s="212"/>
      <c r="AG340" s="212" t="s">
        <v>381</v>
      </c>
      <c r="AH340" s="212"/>
      <c r="AI340" s="212"/>
      <c r="AJ340" s="212"/>
      <c r="AK340" s="212"/>
      <c r="AL340" s="212"/>
      <c r="AM340" s="212"/>
      <c r="AN340" s="212"/>
      <c r="AO340" s="212"/>
      <c r="AP340" s="212"/>
      <c r="AQ340" s="212"/>
      <c r="AR340" s="212"/>
      <c r="AS340" s="212"/>
      <c r="AT340" s="212"/>
      <c r="AU340" s="212"/>
      <c r="AV340" s="212"/>
      <c r="AW340" s="212"/>
      <c r="AX340" s="212"/>
      <c r="AY340" s="212"/>
      <c r="AZ340" s="212"/>
      <c r="BA340" s="212"/>
      <c r="BB340" s="212"/>
      <c r="BC340" s="212"/>
      <c r="BD340" s="212"/>
      <c r="BE340" s="212"/>
      <c r="BF340" s="212"/>
      <c r="BG340" s="212"/>
      <c r="BH340" s="212"/>
    </row>
    <row r="341" spans="1:60" outlineLevel="1" x14ac:dyDescent="0.2">
      <c r="A341" s="219"/>
      <c r="B341" s="220"/>
      <c r="C341" s="250" t="s">
        <v>450</v>
      </c>
      <c r="D341" s="224"/>
      <c r="E341" s="225">
        <v>14.49</v>
      </c>
      <c r="F341" s="222"/>
      <c r="G341" s="222"/>
      <c r="H341" s="222"/>
      <c r="I341" s="222"/>
      <c r="J341" s="222"/>
      <c r="K341" s="222"/>
      <c r="L341" s="222"/>
      <c r="M341" s="222"/>
      <c r="N341" s="222"/>
      <c r="O341" s="222"/>
      <c r="P341" s="222"/>
      <c r="Q341" s="222"/>
      <c r="R341" s="222"/>
      <c r="S341" s="222"/>
      <c r="T341" s="222"/>
      <c r="U341" s="222"/>
      <c r="V341" s="222"/>
      <c r="W341" s="222"/>
      <c r="X341" s="222"/>
      <c r="Y341" s="212"/>
      <c r="Z341" s="212"/>
      <c r="AA341" s="212"/>
      <c r="AB341" s="212"/>
      <c r="AC341" s="212"/>
      <c r="AD341" s="212"/>
      <c r="AE341" s="212"/>
      <c r="AF341" s="212"/>
      <c r="AG341" s="212" t="s">
        <v>138</v>
      </c>
      <c r="AH341" s="212">
        <v>0</v>
      </c>
      <c r="AI341" s="212"/>
      <c r="AJ341" s="212"/>
      <c r="AK341" s="212"/>
      <c r="AL341" s="212"/>
      <c r="AM341" s="212"/>
      <c r="AN341" s="212"/>
      <c r="AO341" s="212"/>
      <c r="AP341" s="212"/>
      <c r="AQ341" s="212"/>
      <c r="AR341" s="212"/>
      <c r="AS341" s="212"/>
      <c r="AT341" s="212"/>
      <c r="AU341" s="212"/>
      <c r="AV341" s="212"/>
      <c r="AW341" s="212"/>
      <c r="AX341" s="212"/>
      <c r="AY341" s="212"/>
      <c r="AZ341" s="212"/>
      <c r="BA341" s="212"/>
      <c r="BB341" s="212"/>
      <c r="BC341" s="212"/>
      <c r="BD341" s="212"/>
      <c r="BE341" s="212"/>
      <c r="BF341" s="212"/>
      <c r="BG341" s="212"/>
      <c r="BH341" s="212"/>
    </row>
    <row r="342" spans="1:60" outlineLevel="1" x14ac:dyDescent="0.2">
      <c r="A342" s="219"/>
      <c r="B342" s="220"/>
      <c r="C342" s="251"/>
      <c r="D342" s="242"/>
      <c r="E342" s="242"/>
      <c r="F342" s="242"/>
      <c r="G342" s="242"/>
      <c r="H342" s="222"/>
      <c r="I342" s="222"/>
      <c r="J342" s="222"/>
      <c r="K342" s="222"/>
      <c r="L342" s="222"/>
      <c r="M342" s="222"/>
      <c r="N342" s="222"/>
      <c r="O342" s="222"/>
      <c r="P342" s="222"/>
      <c r="Q342" s="222"/>
      <c r="R342" s="222"/>
      <c r="S342" s="222"/>
      <c r="T342" s="222"/>
      <c r="U342" s="222"/>
      <c r="V342" s="222"/>
      <c r="W342" s="222"/>
      <c r="X342" s="222"/>
      <c r="Y342" s="212"/>
      <c r="Z342" s="212"/>
      <c r="AA342" s="212"/>
      <c r="AB342" s="212"/>
      <c r="AC342" s="212"/>
      <c r="AD342" s="212"/>
      <c r="AE342" s="212"/>
      <c r="AF342" s="212"/>
      <c r="AG342" s="212" t="s">
        <v>139</v>
      </c>
      <c r="AH342" s="212"/>
      <c r="AI342" s="212"/>
      <c r="AJ342" s="212"/>
      <c r="AK342" s="212"/>
      <c r="AL342" s="212"/>
      <c r="AM342" s="212"/>
      <c r="AN342" s="212"/>
      <c r="AO342" s="212"/>
      <c r="AP342" s="212"/>
      <c r="AQ342" s="212"/>
      <c r="AR342" s="212"/>
      <c r="AS342" s="212"/>
      <c r="AT342" s="212"/>
      <c r="AU342" s="212"/>
      <c r="AV342" s="212"/>
      <c r="AW342" s="212"/>
      <c r="AX342" s="212"/>
      <c r="AY342" s="212"/>
      <c r="AZ342" s="212"/>
      <c r="BA342" s="212"/>
      <c r="BB342" s="212"/>
      <c r="BC342" s="212"/>
      <c r="BD342" s="212"/>
      <c r="BE342" s="212"/>
      <c r="BF342" s="212"/>
      <c r="BG342" s="212"/>
      <c r="BH342" s="212"/>
    </row>
    <row r="343" spans="1:60" outlineLevel="1" x14ac:dyDescent="0.2">
      <c r="A343" s="233">
        <v>83</v>
      </c>
      <c r="B343" s="234" t="s">
        <v>451</v>
      </c>
      <c r="C343" s="248" t="s">
        <v>452</v>
      </c>
      <c r="D343" s="235" t="s">
        <v>146</v>
      </c>
      <c r="E343" s="236">
        <v>3.8249999999999999E-2</v>
      </c>
      <c r="F343" s="237"/>
      <c r="G343" s="238">
        <f>ROUND(E343*F343,2)</f>
        <v>0</v>
      </c>
      <c r="H343" s="237"/>
      <c r="I343" s="238">
        <f>ROUND(E343*H343,2)</f>
        <v>0</v>
      </c>
      <c r="J343" s="237"/>
      <c r="K343" s="238">
        <f>ROUND(E343*J343,2)</f>
        <v>0</v>
      </c>
      <c r="L343" s="238">
        <v>21</v>
      </c>
      <c r="M343" s="238">
        <f>G343*(1+L343/100)</f>
        <v>0</v>
      </c>
      <c r="N343" s="238">
        <v>0</v>
      </c>
      <c r="O343" s="238">
        <f>ROUND(E343*N343,2)</f>
        <v>0</v>
      </c>
      <c r="P343" s="238">
        <v>0</v>
      </c>
      <c r="Q343" s="238">
        <f>ROUND(E343*P343,2)</f>
        <v>0</v>
      </c>
      <c r="R343" s="238" t="s">
        <v>189</v>
      </c>
      <c r="S343" s="238" t="s">
        <v>132</v>
      </c>
      <c r="T343" s="239" t="s">
        <v>132</v>
      </c>
      <c r="U343" s="222">
        <v>0</v>
      </c>
      <c r="V343" s="222">
        <f>ROUND(E343*U343,2)</f>
        <v>0</v>
      </c>
      <c r="W343" s="222"/>
      <c r="X343" s="222" t="s">
        <v>190</v>
      </c>
      <c r="Y343" s="212"/>
      <c r="Z343" s="212"/>
      <c r="AA343" s="212"/>
      <c r="AB343" s="212"/>
      <c r="AC343" s="212"/>
      <c r="AD343" s="212"/>
      <c r="AE343" s="212"/>
      <c r="AF343" s="212"/>
      <c r="AG343" s="212" t="s">
        <v>191</v>
      </c>
      <c r="AH343" s="212"/>
      <c r="AI343" s="212"/>
      <c r="AJ343" s="212"/>
      <c r="AK343" s="212"/>
      <c r="AL343" s="212"/>
      <c r="AM343" s="212"/>
      <c r="AN343" s="212"/>
      <c r="AO343" s="212"/>
      <c r="AP343" s="212"/>
      <c r="AQ343" s="212"/>
      <c r="AR343" s="212"/>
      <c r="AS343" s="212"/>
      <c r="AT343" s="212"/>
      <c r="AU343" s="212"/>
      <c r="AV343" s="212"/>
      <c r="AW343" s="212"/>
      <c r="AX343" s="212"/>
      <c r="AY343" s="212"/>
      <c r="AZ343" s="212"/>
      <c r="BA343" s="212"/>
      <c r="BB343" s="212"/>
      <c r="BC343" s="212"/>
      <c r="BD343" s="212"/>
      <c r="BE343" s="212"/>
      <c r="BF343" s="212"/>
      <c r="BG343" s="212"/>
      <c r="BH343" s="212"/>
    </row>
    <row r="344" spans="1:60" outlineLevel="1" x14ac:dyDescent="0.2">
      <c r="A344" s="219"/>
      <c r="B344" s="220"/>
      <c r="C344" s="250" t="s">
        <v>453</v>
      </c>
      <c r="D344" s="224"/>
      <c r="E344" s="225">
        <v>3.8249999999999999E-2</v>
      </c>
      <c r="F344" s="222"/>
      <c r="G344" s="222"/>
      <c r="H344" s="222"/>
      <c r="I344" s="222"/>
      <c r="J344" s="222"/>
      <c r="K344" s="222"/>
      <c r="L344" s="222"/>
      <c r="M344" s="222"/>
      <c r="N344" s="222"/>
      <c r="O344" s="222"/>
      <c r="P344" s="222"/>
      <c r="Q344" s="222"/>
      <c r="R344" s="222"/>
      <c r="S344" s="222"/>
      <c r="T344" s="222"/>
      <c r="U344" s="222"/>
      <c r="V344" s="222"/>
      <c r="W344" s="222"/>
      <c r="X344" s="222"/>
      <c r="Y344" s="212"/>
      <c r="Z344" s="212"/>
      <c r="AA344" s="212"/>
      <c r="AB344" s="212"/>
      <c r="AC344" s="212"/>
      <c r="AD344" s="212"/>
      <c r="AE344" s="212"/>
      <c r="AF344" s="212"/>
      <c r="AG344" s="212" t="s">
        <v>138</v>
      </c>
      <c r="AH344" s="212">
        <v>0</v>
      </c>
      <c r="AI344" s="212"/>
      <c r="AJ344" s="212"/>
      <c r="AK344" s="212"/>
      <c r="AL344" s="212"/>
      <c r="AM344" s="212"/>
      <c r="AN344" s="212"/>
      <c r="AO344" s="212"/>
      <c r="AP344" s="212"/>
      <c r="AQ344" s="212"/>
      <c r="AR344" s="212"/>
      <c r="AS344" s="212"/>
      <c r="AT344" s="212"/>
      <c r="AU344" s="212"/>
      <c r="AV344" s="212"/>
      <c r="AW344" s="212"/>
      <c r="AX344" s="212"/>
      <c r="AY344" s="212"/>
      <c r="AZ344" s="212"/>
      <c r="BA344" s="212"/>
      <c r="BB344" s="212"/>
      <c r="BC344" s="212"/>
      <c r="BD344" s="212"/>
      <c r="BE344" s="212"/>
      <c r="BF344" s="212"/>
      <c r="BG344" s="212"/>
      <c r="BH344" s="212"/>
    </row>
    <row r="345" spans="1:60" outlineLevel="1" x14ac:dyDescent="0.2">
      <c r="A345" s="219"/>
      <c r="B345" s="220"/>
      <c r="C345" s="251"/>
      <c r="D345" s="242"/>
      <c r="E345" s="242"/>
      <c r="F345" s="242"/>
      <c r="G345" s="242"/>
      <c r="H345" s="222"/>
      <c r="I345" s="222"/>
      <c r="J345" s="222"/>
      <c r="K345" s="222"/>
      <c r="L345" s="222"/>
      <c r="M345" s="222"/>
      <c r="N345" s="222"/>
      <c r="O345" s="222"/>
      <c r="P345" s="222"/>
      <c r="Q345" s="222"/>
      <c r="R345" s="222"/>
      <c r="S345" s="222"/>
      <c r="T345" s="222"/>
      <c r="U345" s="222"/>
      <c r="V345" s="222"/>
      <c r="W345" s="222"/>
      <c r="X345" s="222"/>
      <c r="Y345" s="212"/>
      <c r="Z345" s="212"/>
      <c r="AA345" s="212"/>
      <c r="AB345" s="212"/>
      <c r="AC345" s="212"/>
      <c r="AD345" s="212"/>
      <c r="AE345" s="212"/>
      <c r="AF345" s="212"/>
      <c r="AG345" s="212" t="s">
        <v>139</v>
      </c>
      <c r="AH345" s="212"/>
      <c r="AI345" s="212"/>
      <c r="AJ345" s="212"/>
      <c r="AK345" s="212"/>
      <c r="AL345" s="212"/>
      <c r="AM345" s="212"/>
      <c r="AN345" s="212"/>
      <c r="AO345" s="212"/>
      <c r="AP345" s="212"/>
      <c r="AQ345" s="212"/>
      <c r="AR345" s="212"/>
      <c r="AS345" s="212"/>
      <c r="AT345" s="212"/>
      <c r="AU345" s="212"/>
      <c r="AV345" s="212"/>
      <c r="AW345" s="212"/>
      <c r="AX345" s="212"/>
      <c r="AY345" s="212"/>
      <c r="AZ345" s="212"/>
      <c r="BA345" s="212"/>
      <c r="BB345" s="212"/>
      <c r="BC345" s="212"/>
      <c r="BD345" s="212"/>
      <c r="BE345" s="212"/>
      <c r="BF345" s="212"/>
      <c r="BG345" s="212"/>
      <c r="BH345" s="212"/>
    </row>
    <row r="346" spans="1:60" outlineLevel="1" x14ac:dyDescent="0.2">
      <c r="A346" s="219">
        <v>84</v>
      </c>
      <c r="B346" s="220" t="s">
        <v>454</v>
      </c>
      <c r="C346" s="254" t="s">
        <v>455</v>
      </c>
      <c r="D346" s="221" t="s">
        <v>0</v>
      </c>
      <c r="E346" s="241"/>
      <c r="F346" s="223"/>
      <c r="G346" s="222">
        <f>ROUND(E346*F346,2)</f>
        <v>0</v>
      </c>
      <c r="H346" s="223"/>
      <c r="I346" s="222">
        <f>ROUND(E346*H346,2)</f>
        <v>0</v>
      </c>
      <c r="J346" s="223"/>
      <c r="K346" s="222">
        <f>ROUND(E346*J346,2)</f>
        <v>0</v>
      </c>
      <c r="L346" s="222">
        <v>21</v>
      </c>
      <c r="M346" s="222">
        <f>G346*(1+L346/100)</f>
        <v>0</v>
      </c>
      <c r="N346" s="222">
        <v>0</v>
      </c>
      <c r="O346" s="222">
        <f>ROUND(E346*N346,2)</f>
        <v>0</v>
      </c>
      <c r="P346" s="222">
        <v>0</v>
      </c>
      <c r="Q346" s="222">
        <f>ROUND(E346*P346,2)</f>
        <v>0</v>
      </c>
      <c r="R346" s="222" t="s">
        <v>449</v>
      </c>
      <c r="S346" s="222" t="s">
        <v>132</v>
      </c>
      <c r="T346" s="222" t="s">
        <v>132</v>
      </c>
      <c r="U346" s="222">
        <v>0</v>
      </c>
      <c r="V346" s="222">
        <f>ROUND(E346*U346,2)</f>
        <v>0</v>
      </c>
      <c r="W346" s="222"/>
      <c r="X346" s="222" t="s">
        <v>375</v>
      </c>
      <c r="Y346" s="212"/>
      <c r="Z346" s="212"/>
      <c r="AA346" s="212"/>
      <c r="AB346" s="212"/>
      <c r="AC346" s="212"/>
      <c r="AD346" s="212"/>
      <c r="AE346" s="212"/>
      <c r="AF346" s="212"/>
      <c r="AG346" s="212" t="s">
        <v>376</v>
      </c>
      <c r="AH346" s="212"/>
      <c r="AI346" s="212"/>
      <c r="AJ346" s="212"/>
      <c r="AK346" s="212"/>
      <c r="AL346" s="212"/>
      <c r="AM346" s="212"/>
      <c r="AN346" s="212"/>
      <c r="AO346" s="212"/>
      <c r="AP346" s="212"/>
      <c r="AQ346" s="212"/>
      <c r="AR346" s="212"/>
      <c r="AS346" s="212"/>
      <c r="AT346" s="212"/>
      <c r="AU346" s="212"/>
      <c r="AV346" s="212"/>
      <c r="AW346" s="212"/>
      <c r="AX346" s="212"/>
      <c r="AY346" s="212"/>
      <c r="AZ346" s="212"/>
      <c r="BA346" s="212"/>
      <c r="BB346" s="212"/>
      <c r="BC346" s="212"/>
      <c r="BD346" s="212"/>
      <c r="BE346" s="212"/>
      <c r="BF346" s="212"/>
      <c r="BG346" s="212"/>
      <c r="BH346" s="212"/>
    </row>
    <row r="347" spans="1:60" outlineLevel="1" x14ac:dyDescent="0.2">
      <c r="A347" s="219"/>
      <c r="B347" s="220"/>
      <c r="C347" s="252" t="s">
        <v>388</v>
      </c>
      <c r="D347" s="244"/>
      <c r="E347" s="244"/>
      <c r="F347" s="244"/>
      <c r="G347" s="244"/>
      <c r="H347" s="222"/>
      <c r="I347" s="222"/>
      <c r="J347" s="222"/>
      <c r="K347" s="222"/>
      <c r="L347" s="222"/>
      <c r="M347" s="222"/>
      <c r="N347" s="222"/>
      <c r="O347" s="222"/>
      <c r="P347" s="222"/>
      <c r="Q347" s="222"/>
      <c r="R347" s="222"/>
      <c r="S347" s="222"/>
      <c r="T347" s="222"/>
      <c r="U347" s="222"/>
      <c r="V347" s="222"/>
      <c r="W347" s="222"/>
      <c r="X347" s="222"/>
      <c r="Y347" s="212"/>
      <c r="Z347" s="212"/>
      <c r="AA347" s="212"/>
      <c r="AB347" s="212"/>
      <c r="AC347" s="212"/>
      <c r="AD347" s="212"/>
      <c r="AE347" s="212"/>
      <c r="AF347" s="212"/>
      <c r="AG347" s="212" t="s">
        <v>136</v>
      </c>
      <c r="AH347" s="212"/>
      <c r="AI347" s="212"/>
      <c r="AJ347" s="212"/>
      <c r="AK347" s="212"/>
      <c r="AL347" s="212"/>
      <c r="AM347" s="212"/>
      <c r="AN347" s="212"/>
      <c r="AO347" s="212"/>
      <c r="AP347" s="212"/>
      <c r="AQ347" s="212"/>
      <c r="AR347" s="212"/>
      <c r="AS347" s="212"/>
      <c r="AT347" s="212"/>
      <c r="AU347" s="212"/>
      <c r="AV347" s="212"/>
      <c r="AW347" s="212"/>
      <c r="AX347" s="212"/>
      <c r="AY347" s="212"/>
      <c r="AZ347" s="212"/>
      <c r="BA347" s="212"/>
      <c r="BB347" s="212"/>
      <c r="BC347" s="212"/>
      <c r="BD347" s="212"/>
      <c r="BE347" s="212"/>
      <c r="BF347" s="212"/>
      <c r="BG347" s="212"/>
      <c r="BH347" s="212"/>
    </row>
    <row r="348" spans="1:60" outlineLevel="1" x14ac:dyDescent="0.2">
      <c r="A348" s="219"/>
      <c r="B348" s="220"/>
      <c r="C348" s="251"/>
      <c r="D348" s="242"/>
      <c r="E348" s="242"/>
      <c r="F348" s="242"/>
      <c r="G348" s="242"/>
      <c r="H348" s="222"/>
      <c r="I348" s="222"/>
      <c r="J348" s="222"/>
      <c r="K348" s="222"/>
      <c r="L348" s="222"/>
      <c r="M348" s="222"/>
      <c r="N348" s="222"/>
      <c r="O348" s="222"/>
      <c r="P348" s="222"/>
      <c r="Q348" s="222"/>
      <c r="R348" s="222"/>
      <c r="S348" s="222"/>
      <c r="T348" s="222"/>
      <c r="U348" s="222"/>
      <c r="V348" s="222"/>
      <c r="W348" s="222"/>
      <c r="X348" s="222"/>
      <c r="Y348" s="212"/>
      <c r="Z348" s="212"/>
      <c r="AA348" s="212"/>
      <c r="AB348" s="212"/>
      <c r="AC348" s="212"/>
      <c r="AD348" s="212"/>
      <c r="AE348" s="212"/>
      <c r="AF348" s="212"/>
      <c r="AG348" s="212" t="s">
        <v>139</v>
      </c>
      <c r="AH348" s="212"/>
      <c r="AI348" s="212"/>
      <c r="AJ348" s="212"/>
      <c r="AK348" s="212"/>
      <c r="AL348" s="212"/>
      <c r="AM348" s="212"/>
      <c r="AN348" s="212"/>
      <c r="AO348" s="212"/>
      <c r="AP348" s="212"/>
      <c r="AQ348" s="212"/>
      <c r="AR348" s="212"/>
      <c r="AS348" s="212"/>
      <c r="AT348" s="212"/>
      <c r="AU348" s="212"/>
      <c r="AV348" s="212"/>
      <c r="AW348" s="212"/>
      <c r="AX348" s="212"/>
      <c r="AY348" s="212"/>
      <c r="AZ348" s="212"/>
      <c r="BA348" s="212"/>
      <c r="BB348" s="212"/>
      <c r="BC348" s="212"/>
      <c r="BD348" s="212"/>
      <c r="BE348" s="212"/>
      <c r="BF348" s="212"/>
      <c r="BG348" s="212"/>
      <c r="BH348" s="212"/>
    </row>
    <row r="349" spans="1:60" x14ac:dyDescent="0.2">
      <c r="A349" s="227" t="s">
        <v>126</v>
      </c>
      <c r="B349" s="228" t="s">
        <v>93</v>
      </c>
      <c r="C349" s="247" t="s">
        <v>94</v>
      </c>
      <c r="D349" s="229"/>
      <c r="E349" s="230"/>
      <c r="F349" s="231"/>
      <c r="G349" s="231">
        <f>SUMIF(AG350:AG357,"&lt;&gt;NOR",G350:G357)</f>
        <v>0</v>
      </c>
      <c r="H349" s="231"/>
      <c r="I349" s="231">
        <f>SUM(I350:I357)</f>
        <v>0</v>
      </c>
      <c r="J349" s="231"/>
      <c r="K349" s="231">
        <f>SUM(K350:K357)</f>
        <v>0</v>
      </c>
      <c r="L349" s="231"/>
      <c r="M349" s="231">
        <f>SUM(M350:M357)</f>
        <v>0</v>
      </c>
      <c r="N349" s="231"/>
      <c r="O349" s="231">
        <f>SUM(O350:O357)</f>
        <v>0</v>
      </c>
      <c r="P349" s="231"/>
      <c r="Q349" s="231">
        <f>SUM(Q350:Q357)</f>
        <v>0</v>
      </c>
      <c r="R349" s="231"/>
      <c r="S349" s="231"/>
      <c r="T349" s="232"/>
      <c r="U349" s="226"/>
      <c r="V349" s="226">
        <f>SUM(V350:V357)</f>
        <v>4.3099999999999996</v>
      </c>
      <c r="W349" s="226"/>
      <c r="X349" s="226"/>
      <c r="AG349" t="s">
        <v>127</v>
      </c>
    </row>
    <row r="350" spans="1:60" ht="22.5" outlineLevel="1" x14ac:dyDescent="0.2">
      <c r="A350" s="233">
        <v>85</v>
      </c>
      <c r="B350" s="234" t="s">
        <v>456</v>
      </c>
      <c r="C350" s="248" t="s">
        <v>457</v>
      </c>
      <c r="D350" s="235" t="s">
        <v>130</v>
      </c>
      <c r="E350" s="236">
        <v>28.72</v>
      </c>
      <c r="F350" s="237"/>
      <c r="G350" s="238">
        <f>ROUND(E350*F350,2)</f>
        <v>0</v>
      </c>
      <c r="H350" s="237"/>
      <c r="I350" s="238">
        <f>ROUND(E350*H350,2)</f>
        <v>0</v>
      </c>
      <c r="J350" s="237"/>
      <c r="K350" s="238">
        <f>ROUND(E350*J350,2)</f>
        <v>0</v>
      </c>
      <c r="L350" s="238">
        <v>21</v>
      </c>
      <c r="M350" s="238">
        <f>G350*(1+L350/100)</f>
        <v>0</v>
      </c>
      <c r="N350" s="238">
        <v>1.6000000000000001E-4</v>
      </c>
      <c r="O350" s="238">
        <f>ROUND(E350*N350,2)</f>
        <v>0</v>
      </c>
      <c r="P350" s="238">
        <v>0</v>
      </c>
      <c r="Q350" s="238">
        <f>ROUND(E350*P350,2)</f>
        <v>0</v>
      </c>
      <c r="R350" s="238" t="s">
        <v>458</v>
      </c>
      <c r="S350" s="238" t="s">
        <v>132</v>
      </c>
      <c r="T350" s="239" t="s">
        <v>132</v>
      </c>
      <c r="U350" s="222">
        <v>0.15</v>
      </c>
      <c r="V350" s="222">
        <f>ROUND(E350*U350,2)</f>
        <v>4.3099999999999996</v>
      </c>
      <c r="W350" s="222"/>
      <c r="X350" s="222" t="s">
        <v>133</v>
      </c>
      <c r="Y350" s="212"/>
      <c r="Z350" s="212"/>
      <c r="AA350" s="212"/>
      <c r="AB350" s="212"/>
      <c r="AC350" s="212"/>
      <c r="AD350" s="212"/>
      <c r="AE350" s="212"/>
      <c r="AF350" s="212"/>
      <c r="AG350" s="212" t="s">
        <v>381</v>
      </c>
      <c r="AH350" s="212"/>
      <c r="AI350" s="212"/>
      <c r="AJ350" s="212"/>
      <c r="AK350" s="212"/>
      <c r="AL350" s="212"/>
      <c r="AM350" s="212"/>
      <c r="AN350" s="212"/>
      <c r="AO350" s="212"/>
      <c r="AP350" s="212"/>
      <c r="AQ350" s="212"/>
      <c r="AR350" s="212"/>
      <c r="AS350" s="212"/>
      <c r="AT350" s="212"/>
      <c r="AU350" s="212"/>
      <c r="AV350" s="212"/>
      <c r="AW350" s="212"/>
      <c r="AX350" s="212"/>
      <c r="AY350" s="212"/>
      <c r="AZ350" s="212"/>
      <c r="BA350" s="212"/>
      <c r="BB350" s="212"/>
      <c r="BC350" s="212"/>
      <c r="BD350" s="212"/>
      <c r="BE350" s="212"/>
      <c r="BF350" s="212"/>
      <c r="BG350" s="212"/>
      <c r="BH350" s="212"/>
    </row>
    <row r="351" spans="1:60" outlineLevel="1" x14ac:dyDescent="0.2">
      <c r="A351" s="219"/>
      <c r="B351" s="220"/>
      <c r="C351" s="249" t="s">
        <v>459</v>
      </c>
      <c r="D351" s="240"/>
      <c r="E351" s="240"/>
      <c r="F351" s="240"/>
      <c r="G351" s="240"/>
      <c r="H351" s="222"/>
      <c r="I351" s="222"/>
      <c r="J351" s="222"/>
      <c r="K351" s="222"/>
      <c r="L351" s="222"/>
      <c r="M351" s="222"/>
      <c r="N351" s="222"/>
      <c r="O351" s="222"/>
      <c r="P351" s="222"/>
      <c r="Q351" s="222"/>
      <c r="R351" s="222"/>
      <c r="S351" s="222"/>
      <c r="T351" s="222"/>
      <c r="U351" s="222"/>
      <c r="V351" s="222"/>
      <c r="W351" s="222"/>
      <c r="X351" s="222"/>
      <c r="Y351" s="212"/>
      <c r="Z351" s="212"/>
      <c r="AA351" s="212"/>
      <c r="AB351" s="212"/>
      <c r="AC351" s="212"/>
      <c r="AD351" s="212"/>
      <c r="AE351" s="212"/>
      <c r="AF351" s="212"/>
      <c r="AG351" s="212" t="s">
        <v>136</v>
      </c>
      <c r="AH351" s="212"/>
      <c r="AI351" s="212"/>
      <c r="AJ351" s="212"/>
      <c r="AK351" s="212"/>
      <c r="AL351" s="212"/>
      <c r="AM351" s="212"/>
      <c r="AN351" s="212"/>
      <c r="AO351" s="212"/>
      <c r="AP351" s="212"/>
      <c r="AQ351" s="212"/>
      <c r="AR351" s="212"/>
      <c r="AS351" s="212"/>
      <c r="AT351" s="212"/>
      <c r="AU351" s="212"/>
      <c r="AV351" s="212"/>
      <c r="AW351" s="212"/>
      <c r="AX351" s="212"/>
      <c r="AY351" s="212"/>
      <c r="AZ351" s="212"/>
      <c r="BA351" s="212"/>
      <c r="BB351" s="212"/>
      <c r="BC351" s="212"/>
      <c r="BD351" s="212"/>
      <c r="BE351" s="212"/>
      <c r="BF351" s="212"/>
      <c r="BG351" s="212"/>
      <c r="BH351" s="212"/>
    </row>
    <row r="352" spans="1:60" outlineLevel="1" x14ac:dyDescent="0.2">
      <c r="A352" s="219"/>
      <c r="B352" s="220"/>
      <c r="C352" s="250" t="s">
        <v>460</v>
      </c>
      <c r="D352" s="224"/>
      <c r="E352" s="225"/>
      <c r="F352" s="222"/>
      <c r="G352" s="222"/>
      <c r="H352" s="222"/>
      <c r="I352" s="222"/>
      <c r="J352" s="222"/>
      <c r="K352" s="222"/>
      <c r="L352" s="222"/>
      <c r="M352" s="222"/>
      <c r="N352" s="222"/>
      <c r="O352" s="222"/>
      <c r="P352" s="222"/>
      <c r="Q352" s="222"/>
      <c r="R352" s="222"/>
      <c r="S352" s="222"/>
      <c r="T352" s="222"/>
      <c r="U352" s="222"/>
      <c r="V352" s="222"/>
      <c r="W352" s="222"/>
      <c r="X352" s="222"/>
      <c r="Y352" s="212"/>
      <c r="Z352" s="212"/>
      <c r="AA352" s="212"/>
      <c r="AB352" s="212"/>
      <c r="AC352" s="212"/>
      <c r="AD352" s="212"/>
      <c r="AE352" s="212"/>
      <c r="AF352" s="212"/>
      <c r="AG352" s="212" t="s">
        <v>138</v>
      </c>
      <c r="AH352" s="212">
        <v>0</v>
      </c>
      <c r="AI352" s="212"/>
      <c r="AJ352" s="212"/>
      <c r="AK352" s="212"/>
      <c r="AL352" s="212"/>
      <c r="AM352" s="212"/>
      <c r="AN352" s="212"/>
      <c r="AO352" s="212"/>
      <c r="AP352" s="212"/>
      <c r="AQ352" s="212"/>
      <c r="AR352" s="212"/>
      <c r="AS352" s="212"/>
      <c r="AT352" s="212"/>
      <c r="AU352" s="212"/>
      <c r="AV352" s="212"/>
      <c r="AW352" s="212"/>
      <c r="AX352" s="212"/>
      <c r="AY352" s="212"/>
      <c r="AZ352" s="212"/>
      <c r="BA352" s="212"/>
      <c r="BB352" s="212"/>
      <c r="BC352" s="212"/>
      <c r="BD352" s="212"/>
      <c r="BE352" s="212"/>
      <c r="BF352" s="212"/>
      <c r="BG352" s="212"/>
      <c r="BH352" s="212"/>
    </row>
    <row r="353" spans="1:60" outlineLevel="1" x14ac:dyDescent="0.2">
      <c r="A353" s="219"/>
      <c r="B353" s="220"/>
      <c r="C353" s="250" t="s">
        <v>461</v>
      </c>
      <c r="D353" s="224"/>
      <c r="E353" s="225">
        <v>2.4</v>
      </c>
      <c r="F353" s="222"/>
      <c r="G353" s="222"/>
      <c r="H353" s="222"/>
      <c r="I353" s="222"/>
      <c r="J353" s="222"/>
      <c r="K353" s="222"/>
      <c r="L353" s="222"/>
      <c r="M353" s="222"/>
      <c r="N353" s="222"/>
      <c r="O353" s="222"/>
      <c r="P353" s="222"/>
      <c r="Q353" s="222"/>
      <c r="R353" s="222"/>
      <c r="S353" s="222"/>
      <c r="T353" s="222"/>
      <c r="U353" s="222"/>
      <c r="V353" s="222"/>
      <c r="W353" s="222"/>
      <c r="X353" s="222"/>
      <c r="Y353" s="212"/>
      <c r="Z353" s="212"/>
      <c r="AA353" s="212"/>
      <c r="AB353" s="212"/>
      <c r="AC353" s="212"/>
      <c r="AD353" s="212"/>
      <c r="AE353" s="212"/>
      <c r="AF353" s="212"/>
      <c r="AG353" s="212" t="s">
        <v>138</v>
      </c>
      <c r="AH353" s="212">
        <v>0</v>
      </c>
      <c r="AI353" s="212"/>
      <c r="AJ353" s="212"/>
      <c r="AK353" s="212"/>
      <c r="AL353" s="212"/>
      <c r="AM353" s="212"/>
      <c r="AN353" s="212"/>
      <c r="AO353" s="212"/>
      <c r="AP353" s="212"/>
      <c r="AQ353" s="212"/>
      <c r="AR353" s="212"/>
      <c r="AS353" s="212"/>
      <c r="AT353" s="212"/>
      <c r="AU353" s="212"/>
      <c r="AV353" s="212"/>
      <c r="AW353" s="212"/>
      <c r="AX353" s="212"/>
      <c r="AY353" s="212"/>
      <c r="AZ353" s="212"/>
      <c r="BA353" s="212"/>
      <c r="BB353" s="212"/>
      <c r="BC353" s="212"/>
      <c r="BD353" s="212"/>
      <c r="BE353" s="212"/>
      <c r="BF353" s="212"/>
      <c r="BG353" s="212"/>
      <c r="BH353" s="212"/>
    </row>
    <row r="354" spans="1:60" outlineLevel="1" x14ac:dyDescent="0.2">
      <c r="A354" s="219"/>
      <c r="B354" s="220"/>
      <c r="C354" s="250" t="s">
        <v>462</v>
      </c>
      <c r="D354" s="224"/>
      <c r="E354" s="225">
        <v>2.2000000000000002</v>
      </c>
      <c r="F354" s="222"/>
      <c r="G354" s="222"/>
      <c r="H354" s="222"/>
      <c r="I354" s="222"/>
      <c r="J354" s="222"/>
      <c r="K354" s="222"/>
      <c r="L354" s="222"/>
      <c r="M354" s="222"/>
      <c r="N354" s="222"/>
      <c r="O354" s="222"/>
      <c r="P354" s="222"/>
      <c r="Q354" s="222"/>
      <c r="R354" s="222"/>
      <c r="S354" s="222"/>
      <c r="T354" s="222"/>
      <c r="U354" s="222"/>
      <c r="V354" s="222"/>
      <c r="W354" s="222"/>
      <c r="X354" s="222"/>
      <c r="Y354" s="212"/>
      <c r="Z354" s="212"/>
      <c r="AA354" s="212"/>
      <c r="AB354" s="212"/>
      <c r="AC354" s="212"/>
      <c r="AD354" s="212"/>
      <c r="AE354" s="212"/>
      <c r="AF354" s="212"/>
      <c r="AG354" s="212" t="s">
        <v>138</v>
      </c>
      <c r="AH354" s="212">
        <v>0</v>
      </c>
      <c r="AI354" s="212"/>
      <c r="AJ354" s="212"/>
      <c r="AK354" s="212"/>
      <c r="AL354" s="212"/>
      <c r="AM354" s="212"/>
      <c r="AN354" s="212"/>
      <c r="AO354" s="212"/>
      <c r="AP354" s="212"/>
      <c r="AQ354" s="212"/>
      <c r="AR354" s="212"/>
      <c r="AS354" s="212"/>
      <c r="AT354" s="212"/>
      <c r="AU354" s="212"/>
      <c r="AV354" s="212"/>
      <c r="AW354" s="212"/>
      <c r="AX354" s="212"/>
      <c r="AY354" s="212"/>
      <c r="AZ354" s="212"/>
      <c r="BA354" s="212"/>
      <c r="BB354" s="212"/>
      <c r="BC354" s="212"/>
      <c r="BD354" s="212"/>
      <c r="BE354" s="212"/>
      <c r="BF354" s="212"/>
      <c r="BG354" s="212"/>
      <c r="BH354" s="212"/>
    </row>
    <row r="355" spans="1:60" outlineLevel="1" x14ac:dyDescent="0.2">
      <c r="A355" s="219"/>
      <c r="B355" s="220"/>
      <c r="C355" s="250" t="s">
        <v>463</v>
      </c>
      <c r="D355" s="224"/>
      <c r="E355" s="225">
        <v>4.8</v>
      </c>
      <c r="F355" s="222"/>
      <c r="G355" s="222"/>
      <c r="H355" s="222"/>
      <c r="I355" s="222"/>
      <c r="J355" s="222"/>
      <c r="K355" s="222"/>
      <c r="L355" s="222"/>
      <c r="M355" s="222"/>
      <c r="N355" s="222"/>
      <c r="O355" s="222"/>
      <c r="P355" s="222"/>
      <c r="Q355" s="222"/>
      <c r="R355" s="222"/>
      <c r="S355" s="222"/>
      <c r="T355" s="222"/>
      <c r="U355" s="222"/>
      <c r="V355" s="222"/>
      <c r="W355" s="222"/>
      <c r="X355" s="222"/>
      <c r="Y355" s="212"/>
      <c r="Z355" s="212"/>
      <c r="AA355" s="212"/>
      <c r="AB355" s="212"/>
      <c r="AC355" s="212"/>
      <c r="AD355" s="212"/>
      <c r="AE355" s="212"/>
      <c r="AF355" s="212"/>
      <c r="AG355" s="212" t="s">
        <v>138</v>
      </c>
      <c r="AH355" s="212">
        <v>0</v>
      </c>
      <c r="AI355" s="212"/>
      <c r="AJ355" s="212"/>
      <c r="AK355" s="212"/>
      <c r="AL355" s="212"/>
      <c r="AM355" s="212"/>
      <c r="AN355" s="212"/>
      <c r="AO355" s="212"/>
      <c r="AP355" s="212"/>
      <c r="AQ355" s="212"/>
      <c r="AR355" s="212"/>
      <c r="AS355" s="212"/>
      <c r="AT355" s="212"/>
      <c r="AU355" s="212"/>
      <c r="AV355" s="212"/>
      <c r="AW355" s="212"/>
      <c r="AX355" s="212"/>
      <c r="AY355" s="212"/>
      <c r="AZ355" s="212"/>
      <c r="BA355" s="212"/>
      <c r="BB355" s="212"/>
      <c r="BC355" s="212"/>
      <c r="BD355" s="212"/>
      <c r="BE355" s="212"/>
      <c r="BF355" s="212"/>
      <c r="BG355" s="212"/>
      <c r="BH355" s="212"/>
    </row>
    <row r="356" spans="1:60" outlineLevel="1" x14ac:dyDescent="0.2">
      <c r="A356" s="219"/>
      <c r="B356" s="220"/>
      <c r="C356" s="250" t="s">
        <v>464</v>
      </c>
      <c r="D356" s="224"/>
      <c r="E356" s="225">
        <v>19.32</v>
      </c>
      <c r="F356" s="222"/>
      <c r="G356" s="222"/>
      <c r="H356" s="222"/>
      <c r="I356" s="222"/>
      <c r="J356" s="222"/>
      <c r="K356" s="222"/>
      <c r="L356" s="222"/>
      <c r="M356" s="222"/>
      <c r="N356" s="222"/>
      <c r="O356" s="222"/>
      <c r="P356" s="222"/>
      <c r="Q356" s="222"/>
      <c r="R356" s="222"/>
      <c r="S356" s="222"/>
      <c r="T356" s="222"/>
      <c r="U356" s="222"/>
      <c r="V356" s="222"/>
      <c r="W356" s="222"/>
      <c r="X356" s="222"/>
      <c r="Y356" s="212"/>
      <c r="Z356" s="212"/>
      <c r="AA356" s="212"/>
      <c r="AB356" s="212"/>
      <c r="AC356" s="212"/>
      <c r="AD356" s="212"/>
      <c r="AE356" s="212"/>
      <c r="AF356" s="212"/>
      <c r="AG356" s="212" t="s">
        <v>138</v>
      </c>
      <c r="AH356" s="212">
        <v>0</v>
      </c>
      <c r="AI356" s="212"/>
      <c r="AJ356" s="212"/>
      <c r="AK356" s="212"/>
      <c r="AL356" s="212"/>
      <c r="AM356" s="212"/>
      <c r="AN356" s="212"/>
      <c r="AO356" s="212"/>
      <c r="AP356" s="212"/>
      <c r="AQ356" s="212"/>
      <c r="AR356" s="212"/>
      <c r="AS356" s="212"/>
      <c r="AT356" s="212"/>
      <c r="AU356" s="212"/>
      <c r="AV356" s="212"/>
      <c r="AW356" s="212"/>
      <c r="AX356" s="212"/>
      <c r="AY356" s="212"/>
      <c r="AZ356" s="212"/>
      <c r="BA356" s="212"/>
      <c r="BB356" s="212"/>
      <c r="BC356" s="212"/>
      <c r="BD356" s="212"/>
      <c r="BE356" s="212"/>
      <c r="BF356" s="212"/>
      <c r="BG356" s="212"/>
      <c r="BH356" s="212"/>
    </row>
    <row r="357" spans="1:60" outlineLevel="1" x14ac:dyDescent="0.2">
      <c r="A357" s="219"/>
      <c r="B357" s="220"/>
      <c r="C357" s="251"/>
      <c r="D357" s="242"/>
      <c r="E357" s="242"/>
      <c r="F357" s="242"/>
      <c r="G357" s="242"/>
      <c r="H357" s="222"/>
      <c r="I357" s="222"/>
      <c r="J357" s="222"/>
      <c r="K357" s="222"/>
      <c r="L357" s="222"/>
      <c r="M357" s="222"/>
      <c r="N357" s="222"/>
      <c r="O357" s="222"/>
      <c r="P357" s="222"/>
      <c r="Q357" s="222"/>
      <c r="R357" s="222"/>
      <c r="S357" s="222"/>
      <c r="T357" s="222"/>
      <c r="U357" s="222"/>
      <c r="V357" s="222"/>
      <c r="W357" s="222"/>
      <c r="X357" s="222"/>
      <c r="Y357" s="212"/>
      <c r="Z357" s="212"/>
      <c r="AA357" s="212"/>
      <c r="AB357" s="212"/>
      <c r="AC357" s="212"/>
      <c r="AD357" s="212"/>
      <c r="AE357" s="212"/>
      <c r="AF357" s="212"/>
      <c r="AG357" s="212" t="s">
        <v>139</v>
      </c>
      <c r="AH357" s="212"/>
      <c r="AI357" s="212"/>
      <c r="AJ357" s="212"/>
      <c r="AK357" s="212"/>
      <c r="AL357" s="212"/>
      <c r="AM357" s="212"/>
      <c r="AN357" s="212"/>
      <c r="AO357" s="212"/>
      <c r="AP357" s="212"/>
      <c r="AQ357" s="212"/>
      <c r="AR357" s="212"/>
      <c r="AS357" s="212"/>
      <c r="AT357" s="212"/>
      <c r="AU357" s="212"/>
      <c r="AV357" s="212"/>
      <c r="AW357" s="212"/>
      <c r="AX357" s="212"/>
      <c r="AY357" s="212"/>
      <c r="AZ357" s="212"/>
      <c r="BA357" s="212"/>
      <c r="BB357" s="212"/>
      <c r="BC357" s="212"/>
      <c r="BD357" s="212"/>
      <c r="BE357" s="212"/>
      <c r="BF357" s="212"/>
      <c r="BG357" s="212"/>
      <c r="BH357" s="212"/>
    </row>
    <row r="358" spans="1:60" x14ac:dyDescent="0.2">
      <c r="A358" s="227" t="s">
        <v>126</v>
      </c>
      <c r="B358" s="228" t="s">
        <v>95</v>
      </c>
      <c r="C358" s="247" t="s">
        <v>96</v>
      </c>
      <c r="D358" s="229"/>
      <c r="E358" s="230"/>
      <c r="F358" s="231"/>
      <c r="G358" s="231">
        <f>SUMIF(AG359:AG379,"&lt;&gt;NOR",G359:G379)</f>
        <v>0</v>
      </c>
      <c r="H358" s="231"/>
      <c r="I358" s="231">
        <f>SUM(I359:I379)</f>
        <v>0</v>
      </c>
      <c r="J358" s="231"/>
      <c r="K358" s="231">
        <f>SUM(K359:K379)</f>
        <v>0</v>
      </c>
      <c r="L358" s="231"/>
      <c r="M358" s="231">
        <f>SUM(M359:M379)</f>
        <v>0</v>
      </c>
      <c r="N358" s="231"/>
      <c r="O358" s="231">
        <f>SUM(O359:O379)</f>
        <v>0</v>
      </c>
      <c r="P358" s="231"/>
      <c r="Q358" s="231">
        <f>SUM(Q359:Q379)</f>
        <v>0</v>
      </c>
      <c r="R358" s="231"/>
      <c r="S358" s="231"/>
      <c r="T358" s="232"/>
      <c r="U358" s="226"/>
      <c r="V358" s="226">
        <f>SUM(V359:V379)</f>
        <v>588.5</v>
      </c>
      <c r="W358" s="226"/>
      <c r="X358" s="226"/>
      <c r="AG358" t="s">
        <v>127</v>
      </c>
    </row>
    <row r="359" spans="1:60" ht="22.5" outlineLevel="1" x14ac:dyDescent="0.2">
      <c r="A359" s="233">
        <v>86</v>
      </c>
      <c r="B359" s="234" t="s">
        <v>465</v>
      </c>
      <c r="C359" s="248" t="s">
        <v>466</v>
      </c>
      <c r="D359" s="235" t="s">
        <v>184</v>
      </c>
      <c r="E359" s="236">
        <v>994.74369000000002</v>
      </c>
      <c r="F359" s="237"/>
      <c r="G359" s="238">
        <f>ROUND(E359*F359,2)</f>
        <v>0</v>
      </c>
      <c r="H359" s="237"/>
      <c r="I359" s="238">
        <f>ROUND(E359*H359,2)</f>
        <v>0</v>
      </c>
      <c r="J359" s="237"/>
      <c r="K359" s="238">
        <f>ROUND(E359*J359,2)</f>
        <v>0</v>
      </c>
      <c r="L359" s="238">
        <v>21</v>
      </c>
      <c r="M359" s="238">
        <f>G359*(1+L359/100)</f>
        <v>0</v>
      </c>
      <c r="N359" s="238">
        <v>0</v>
      </c>
      <c r="O359" s="238">
        <f>ROUND(E359*N359,2)</f>
        <v>0</v>
      </c>
      <c r="P359" s="238">
        <v>0</v>
      </c>
      <c r="Q359" s="238">
        <f>ROUND(E359*P359,2)</f>
        <v>0</v>
      </c>
      <c r="R359" s="238" t="s">
        <v>357</v>
      </c>
      <c r="S359" s="238" t="s">
        <v>132</v>
      </c>
      <c r="T359" s="239" t="s">
        <v>132</v>
      </c>
      <c r="U359" s="222">
        <v>0.49</v>
      </c>
      <c r="V359" s="222">
        <f>ROUND(E359*U359,2)</f>
        <v>487.42</v>
      </c>
      <c r="W359" s="222"/>
      <c r="X359" s="222" t="s">
        <v>133</v>
      </c>
      <c r="Y359" s="212"/>
      <c r="Z359" s="212"/>
      <c r="AA359" s="212"/>
      <c r="AB359" s="212"/>
      <c r="AC359" s="212"/>
      <c r="AD359" s="212"/>
      <c r="AE359" s="212"/>
      <c r="AF359" s="212"/>
      <c r="AG359" s="212" t="s">
        <v>467</v>
      </c>
      <c r="AH359" s="212"/>
      <c r="AI359" s="212"/>
      <c r="AJ359" s="212"/>
      <c r="AK359" s="212"/>
      <c r="AL359" s="212"/>
      <c r="AM359" s="212"/>
      <c r="AN359" s="212"/>
      <c r="AO359" s="212"/>
      <c r="AP359" s="212"/>
      <c r="AQ359" s="212"/>
      <c r="AR359" s="212"/>
      <c r="AS359" s="212"/>
      <c r="AT359" s="212"/>
      <c r="AU359" s="212"/>
      <c r="AV359" s="212"/>
      <c r="AW359" s="212"/>
      <c r="AX359" s="212"/>
      <c r="AY359" s="212"/>
      <c r="AZ359" s="212"/>
      <c r="BA359" s="212"/>
      <c r="BB359" s="212"/>
      <c r="BC359" s="212"/>
      <c r="BD359" s="212"/>
      <c r="BE359" s="212"/>
      <c r="BF359" s="212"/>
      <c r="BG359" s="212"/>
      <c r="BH359" s="212"/>
    </row>
    <row r="360" spans="1:60" outlineLevel="1" x14ac:dyDescent="0.2">
      <c r="A360" s="219"/>
      <c r="B360" s="220"/>
      <c r="C360" s="250" t="s">
        <v>468</v>
      </c>
      <c r="D360" s="224"/>
      <c r="E360" s="225">
        <v>999.14368999999999</v>
      </c>
      <c r="F360" s="222"/>
      <c r="G360" s="222"/>
      <c r="H360" s="222"/>
      <c r="I360" s="222"/>
      <c r="J360" s="222"/>
      <c r="K360" s="222"/>
      <c r="L360" s="222"/>
      <c r="M360" s="222"/>
      <c r="N360" s="222"/>
      <c r="O360" s="222"/>
      <c r="P360" s="222"/>
      <c r="Q360" s="222"/>
      <c r="R360" s="222"/>
      <c r="S360" s="222"/>
      <c r="T360" s="222"/>
      <c r="U360" s="222"/>
      <c r="V360" s="222"/>
      <c r="W360" s="222"/>
      <c r="X360" s="222"/>
      <c r="Y360" s="212"/>
      <c r="Z360" s="212"/>
      <c r="AA360" s="212"/>
      <c r="AB360" s="212"/>
      <c r="AC360" s="212"/>
      <c r="AD360" s="212"/>
      <c r="AE360" s="212"/>
      <c r="AF360" s="212"/>
      <c r="AG360" s="212" t="s">
        <v>138</v>
      </c>
      <c r="AH360" s="212">
        <v>0</v>
      </c>
      <c r="AI360" s="212"/>
      <c r="AJ360" s="212"/>
      <c r="AK360" s="212"/>
      <c r="AL360" s="212"/>
      <c r="AM360" s="212"/>
      <c r="AN360" s="212"/>
      <c r="AO360" s="212"/>
      <c r="AP360" s="212"/>
      <c r="AQ360" s="212"/>
      <c r="AR360" s="212"/>
      <c r="AS360" s="212"/>
      <c r="AT360" s="212"/>
      <c r="AU360" s="212"/>
      <c r="AV360" s="212"/>
      <c r="AW360" s="212"/>
      <c r="AX360" s="212"/>
      <c r="AY360" s="212"/>
      <c r="AZ360" s="212"/>
      <c r="BA360" s="212"/>
      <c r="BB360" s="212"/>
      <c r="BC360" s="212"/>
      <c r="BD360" s="212"/>
      <c r="BE360" s="212"/>
      <c r="BF360" s="212"/>
      <c r="BG360" s="212"/>
      <c r="BH360" s="212"/>
    </row>
    <row r="361" spans="1:60" outlineLevel="1" x14ac:dyDescent="0.2">
      <c r="A361" s="219"/>
      <c r="B361" s="220"/>
      <c r="C361" s="250" t="s">
        <v>469</v>
      </c>
      <c r="D361" s="224"/>
      <c r="E361" s="225">
        <v>-4.4000000000000004</v>
      </c>
      <c r="F361" s="222"/>
      <c r="G361" s="222"/>
      <c r="H361" s="222"/>
      <c r="I361" s="222"/>
      <c r="J361" s="222"/>
      <c r="K361" s="222"/>
      <c r="L361" s="222"/>
      <c r="M361" s="222"/>
      <c r="N361" s="222"/>
      <c r="O361" s="222"/>
      <c r="P361" s="222"/>
      <c r="Q361" s="222"/>
      <c r="R361" s="222"/>
      <c r="S361" s="222"/>
      <c r="T361" s="222"/>
      <c r="U361" s="222"/>
      <c r="V361" s="222"/>
      <c r="W361" s="222"/>
      <c r="X361" s="222"/>
      <c r="Y361" s="212"/>
      <c r="Z361" s="212"/>
      <c r="AA361" s="212"/>
      <c r="AB361" s="212"/>
      <c r="AC361" s="212"/>
      <c r="AD361" s="212"/>
      <c r="AE361" s="212"/>
      <c r="AF361" s="212"/>
      <c r="AG361" s="212" t="s">
        <v>138</v>
      </c>
      <c r="AH361" s="212">
        <v>0</v>
      </c>
      <c r="AI361" s="212"/>
      <c r="AJ361" s="212"/>
      <c r="AK361" s="212"/>
      <c r="AL361" s="212"/>
      <c r="AM361" s="212"/>
      <c r="AN361" s="212"/>
      <c r="AO361" s="212"/>
      <c r="AP361" s="212"/>
      <c r="AQ361" s="212"/>
      <c r="AR361" s="212"/>
      <c r="AS361" s="212"/>
      <c r="AT361" s="212"/>
      <c r="AU361" s="212"/>
      <c r="AV361" s="212"/>
      <c r="AW361" s="212"/>
      <c r="AX361" s="212"/>
      <c r="AY361" s="212"/>
      <c r="AZ361" s="212"/>
      <c r="BA361" s="212"/>
      <c r="BB361" s="212"/>
      <c r="BC361" s="212"/>
      <c r="BD361" s="212"/>
      <c r="BE361" s="212"/>
      <c r="BF361" s="212"/>
      <c r="BG361" s="212"/>
      <c r="BH361" s="212"/>
    </row>
    <row r="362" spans="1:60" outlineLevel="1" x14ac:dyDescent="0.2">
      <c r="A362" s="219"/>
      <c r="B362" s="220"/>
      <c r="C362" s="251"/>
      <c r="D362" s="242"/>
      <c r="E362" s="242"/>
      <c r="F362" s="242"/>
      <c r="G362" s="242"/>
      <c r="H362" s="222"/>
      <c r="I362" s="222"/>
      <c r="J362" s="222"/>
      <c r="K362" s="222"/>
      <c r="L362" s="222"/>
      <c r="M362" s="222"/>
      <c r="N362" s="222"/>
      <c r="O362" s="222"/>
      <c r="P362" s="222"/>
      <c r="Q362" s="222"/>
      <c r="R362" s="222"/>
      <c r="S362" s="222"/>
      <c r="T362" s="222"/>
      <c r="U362" s="222"/>
      <c r="V362" s="222"/>
      <c r="W362" s="222"/>
      <c r="X362" s="222"/>
      <c r="Y362" s="212"/>
      <c r="Z362" s="212"/>
      <c r="AA362" s="212"/>
      <c r="AB362" s="212"/>
      <c r="AC362" s="212"/>
      <c r="AD362" s="212"/>
      <c r="AE362" s="212"/>
      <c r="AF362" s="212"/>
      <c r="AG362" s="212" t="s">
        <v>139</v>
      </c>
      <c r="AH362" s="212"/>
      <c r="AI362" s="212"/>
      <c r="AJ362" s="212"/>
      <c r="AK362" s="212"/>
      <c r="AL362" s="212"/>
      <c r="AM362" s="212"/>
      <c r="AN362" s="212"/>
      <c r="AO362" s="212"/>
      <c r="AP362" s="212"/>
      <c r="AQ362" s="212"/>
      <c r="AR362" s="212"/>
      <c r="AS362" s="212"/>
      <c r="AT362" s="212"/>
      <c r="AU362" s="212"/>
      <c r="AV362" s="212"/>
      <c r="AW362" s="212"/>
      <c r="AX362" s="212"/>
      <c r="AY362" s="212"/>
      <c r="AZ362" s="212"/>
      <c r="BA362" s="212"/>
      <c r="BB362" s="212"/>
      <c r="BC362" s="212"/>
      <c r="BD362" s="212"/>
      <c r="BE362" s="212"/>
      <c r="BF362" s="212"/>
      <c r="BG362" s="212"/>
      <c r="BH362" s="212"/>
    </row>
    <row r="363" spans="1:60" ht="22.5" outlineLevel="1" x14ac:dyDescent="0.2">
      <c r="A363" s="233">
        <v>87</v>
      </c>
      <c r="B363" s="234" t="s">
        <v>465</v>
      </c>
      <c r="C363" s="248" t="s">
        <v>466</v>
      </c>
      <c r="D363" s="235" t="s">
        <v>184</v>
      </c>
      <c r="E363" s="236">
        <v>4.4000000000000004</v>
      </c>
      <c r="F363" s="237"/>
      <c r="G363" s="238">
        <f>ROUND(E363*F363,2)</f>
        <v>0</v>
      </c>
      <c r="H363" s="237"/>
      <c r="I363" s="238">
        <f>ROUND(E363*H363,2)</f>
        <v>0</v>
      </c>
      <c r="J363" s="237"/>
      <c r="K363" s="238">
        <f>ROUND(E363*J363,2)</f>
        <v>0</v>
      </c>
      <c r="L363" s="238">
        <v>21</v>
      </c>
      <c r="M363" s="238">
        <f>G363*(1+L363/100)</f>
        <v>0</v>
      </c>
      <c r="N363" s="238">
        <v>0</v>
      </c>
      <c r="O363" s="238">
        <f>ROUND(E363*N363,2)</f>
        <v>0</v>
      </c>
      <c r="P363" s="238">
        <v>0</v>
      </c>
      <c r="Q363" s="238">
        <f>ROUND(E363*P363,2)</f>
        <v>0</v>
      </c>
      <c r="R363" s="238" t="s">
        <v>357</v>
      </c>
      <c r="S363" s="238" t="s">
        <v>132</v>
      </c>
      <c r="T363" s="239" t="s">
        <v>132</v>
      </c>
      <c r="U363" s="222">
        <v>0.49</v>
      </c>
      <c r="V363" s="222">
        <f>ROUND(E363*U363,2)</f>
        <v>2.16</v>
      </c>
      <c r="W363" s="222"/>
      <c r="X363" s="222" t="s">
        <v>133</v>
      </c>
      <c r="Y363" s="212"/>
      <c r="Z363" s="212"/>
      <c r="AA363" s="212"/>
      <c r="AB363" s="212"/>
      <c r="AC363" s="212"/>
      <c r="AD363" s="212"/>
      <c r="AE363" s="212"/>
      <c r="AF363" s="212"/>
      <c r="AG363" s="212" t="s">
        <v>470</v>
      </c>
      <c r="AH363" s="212"/>
      <c r="AI363" s="212"/>
      <c r="AJ363" s="212"/>
      <c r="AK363" s="212"/>
      <c r="AL363" s="212"/>
      <c r="AM363" s="212"/>
      <c r="AN363" s="212"/>
      <c r="AO363" s="212"/>
      <c r="AP363" s="212"/>
      <c r="AQ363" s="212"/>
      <c r="AR363" s="212"/>
      <c r="AS363" s="212"/>
      <c r="AT363" s="212"/>
      <c r="AU363" s="212"/>
      <c r="AV363" s="212"/>
      <c r="AW363" s="212"/>
      <c r="AX363" s="212"/>
      <c r="AY363" s="212"/>
      <c r="AZ363" s="212"/>
      <c r="BA363" s="212"/>
      <c r="BB363" s="212"/>
      <c r="BC363" s="212"/>
      <c r="BD363" s="212"/>
      <c r="BE363" s="212"/>
      <c r="BF363" s="212"/>
      <c r="BG363" s="212"/>
      <c r="BH363" s="212"/>
    </row>
    <row r="364" spans="1:60" outlineLevel="1" x14ac:dyDescent="0.2">
      <c r="A364" s="219"/>
      <c r="B364" s="220"/>
      <c r="C364" s="253"/>
      <c r="D364" s="245"/>
      <c r="E364" s="245"/>
      <c r="F364" s="245"/>
      <c r="G364" s="245"/>
      <c r="H364" s="222"/>
      <c r="I364" s="222"/>
      <c r="J364" s="222"/>
      <c r="K364" s="222"/>
      <c r="L364" s="222"/>
      <c r="M364" s="222"/>
      <c r="N364" s="222"/>
      <c r="O364" s="222"/>
      <c r="P364" s="222"/>
      <c r="Q364" s="222"/>
      <c r="R364" s="222"/>
      <c r="S364" s="222"/>
      <c r="T364" s="222"/>
      <c r="U364" s="222"/>
      <c r="V364" s="222"/>
      <c r="W364" s="222"/>
      <c r="X364" s="222"/>
      <c r="Y364" s="212"/>
      <c r="Z364" s="212"/>
      <c r="AA364" s="212"/>
      <c r="AB364" s="212"/>
      <c r="AC364" s="212"/>
      <c r="AD364" s="212"/>
      <c r="AE364" s="212"/>
      <c r="AF364" s="212"/>
      <c r="AG364" s="212" t="s">
        <v>139</v>
      </c>
      <c r="AH364" s="212"/>
      <c r="AI364" s="212"/>
      <c r="AJ364" s="212"/>
      <c r="AK364" s="212"/>
      <c r="AL364" s="212"/>
      <c r="AM364" s="212"/>
      <c r="AN364" s="212"/>
      <c r="AO364" s="212"/>
      <c r="AP364" s="212"/>
      <c r="AQ364" s="212"/>
      <c r="AR364" s="212"/>
      <c r="AS364" s="212"/>
      <c r="AT364" s="212"/>
      <c r="AU364" s="212"/>
      <c r="AV364" s="212"/>
      <c r="AW364" s="212"/>
      <c r="AX364" s="212"/>
      <c r="AY364" s="212"/>
      <c r="AZ364" s="212"/>
      <c r="BA364" s="212"/>
      <c r="BB364" s="212"/>
      <c r="BC364" s="212"/>
      <c r="BD364" s="212"/>
      <c r="BE364" s="212"/>
      <c r="BF364" s="212"/>
      <c r="BG364" s="212"/>
      <c r="BH364" s="212"/>
    </row>
    <row r="365" spans="1:60" outlineLevel="1" x14ac:dyDescent="0.2">
      <c r="A365" s="233">
        <v>88</v>
      </c>
      <c r="B365" s="234" t="s">
        <v>471</v>
      </c>
      <c r="C365" s="248" t="s">
        <v>472</v>
      </c>
      <c r="D365" s="235" t="s">
        <v>184</v>
      </c>
      <c r="E365" s="236">
        <v>8952.6932099999995</v>
      </c>
      <c r="F365" s="237"/>
      <c r="G365" s="238">
        <f>ROUND(E365*F365,2)</f>
        <v>0</v>
      </c>
      <c r="H365" s="237"/>
      <c r="I365" s="238">
        <f>ROUND(E365*H365,2)</f>
        <v>0</v>
      </c>
      <c r="J365" s="237"/>
      <c r="K365" s="238">
        <f>ROUND(E365*J365,2)</f>
        <v>0</v>
      </c>
      <c r="L365" s="238">
        <v>21</v>
      </c>
      <c r="M365" s="238">
        <f>G365*(1+L365/100)</f>
        <v>0</v>
      </c>
      <c r="N365" s="238">
        <v>0</v>
      </c>
      <c r="O365" s="238">
        <f>ROUND(E365*N365,2)</f>
        <v>0</v>
      </c>
      <c r="P365" s="238">
        <v>0</v>
      </c>
      <c r="Q365" s="238">
        <f>ROUND(E365*P365,2)</f>
        <v>0</v>
      </c>
      <c r="R365" s="238" t="s">
        <v>357</v>
      </c>
      <c r="S365" s="238" t="s">
        <v>132</v>
      </c>
      <c r="T365" s="239" t="s">
        <v>132</v>
      </c>
      <c r="U365" s="222">
        <v>0</v>
      </c>
      <c r="V365" s="222">
        <f>ROUND(E365*U365,2)</f>
        <v>0</v>
      </c>
      <c r="W365" s="222"/>
      <c r="X365" s="222" t="s">
        <v>133</v>
      </c>
      <c r="Y365" s="212"/>
      <c r="Z365" s="212"/>
      <c r="AA365" s="212"/>
      <c r="AB365" s="212"/>
      <c r="AC365" s="212"/>
      <c r="AD365" s="212"/>
      <c r="AE365" s="212"/>
      <c r="AF365" s="212"/>
      <c r="AG365" s="212" t="s">
        <v>467</v>
      </c>
      <c r="AH365" s="212"/>
      <c r="AI365" s="212"/>
      <c r="AJ365" s="212"/>
      <c r="AK365" s="212"/>
      <c r="AL365" s="212"/>
      <c r="AM365" s="212"/>
      <c r="AN365" s="212"/>
      <c r="AO365" s="212"/>
      <c r="AP365" s="212"/>
      <c r="AQ365" s="212"/>
      <c r="AR365" s="212"/>
      <c r="AS365" s="212"/>
      <c r="AT365" s="212"/>
      <c r="AU365" s="212"/>
      <c r="AV365" s="212"/>
      <c r="AW365" s="212"/>
      <c r="AX365" s="212"/>
      <c r="AY365" s="212"/>
      <c r="AZ365" s="212"/>
      <c r="BA365" s="212"/>
      <c r="BB365" s="212"/>
      <c r="BC365" s="212"/>
      <c r="BD365" s="212"/>
      <c r="BE365" s="212"/>
      <c r="BF365" s="212"/>
      <c r="BG365" s="212"/>
      <c r="BH365" s="212"/>
    </row>
    <row r="366" spans="1:60" outlineLevel="1" x14ac:dyDescent="0.2">
      <c r="A366" s="219"/>
      <c r="B366" s="220"/>
      <c r="C366" s="250" t="s">
        <v>473</v>
      </c>
      <c r="D366" s="224"/>
      <c r="E366" s="225">
        <v>8952.6932099999995</v>
      </c>
      <c r="F366" s="222"/>
      <c r="G366" s="222"/>
      <c r="H366" s="222"/>
      <c r="I366" s="222"/>
      <c r="J366" s="222"/>
      <c r="K366" s="222"/>
      <c r="L366" s="222"/>
      <c r="M366" s="222"/>
      <c r="N366" s="222"/>
      <c r="O366" s="222"/>
      <c r="P366" s="222"/>
      <c r="Q366" s="222"/>
      <c r="R366" s="222"/>
      <c r="S366" s="222"/>
      <c r="T366" s="222"/>
      <c r="U366" s="222"/>
      <c r="V366" s="222"/>
      <c r="W366" s="222"/>
      <c r="X366" s="222"/>
      <c r="Y366" s="212"/>
      <c r="Z366" s="212"/>
      <c r="AA366" s="212"/>
      <c r="AB366" s="212"/>
      <c r="AC366" s="212"/>
      <c r="AD366" s="212"/>
      <c r="AE366" s="212"/>
      <c r="AF366" s="212"/>
      <c r="AG366" s="212" t="s">
        <v>138</v>
      </c>
      <c r="AH366" s="212">
        <v>5</v>
      </c>
      <c r="AI366" s="212"/>
      <c r="AJ366" s="212"/>
      <c r="AK366" s="212"/>
      <c r="AL366" s="212"/>
      <c r="AM366" s="212"/>
      <c r="AN366" s="212"/>
      <c r="AO366" s="212"/>
      <c r="AP366" s="212"/>
      <c r="AQ366" s="212"/>
      <c r="AR366" s="212"/>
      <c r="AS366" s="212"/>
      <c r="AT366" s="212"/>
      <c r="AU366" s="212"/>
      <c r="AV366" s="212"/>
      <c r="AW366" s="212"/>
      <c r="AX366" s="212"/>
      <c r="AY366" s="212"/>
      <c r="AZ366" s="212"/>
      <c r="BA366" s="212"/>
      <c r="BB366" s="212"/>
      <c r="BC366" s="212"/>
      <c r="BD366" s="212"/>
      <c r="BE366" s="212"/>
      <c r="BF366" s="212"/>
      <c r="BG366" s="212"/>
      <c r="BH366" s="212"/>
    </row>
    <row r="367" spans="1:60" outlineLevel="1" x14ac:dyDescent="0.2">
      <c r="A367" s="219"/>
      <c r="B367" s="220"/>
      <c r="C367" s="251"/>
      <c r="D367" s="242"/>
      <c r="E367" s="242"/>
      <c r="F367" s="242"/>
      <c r="G367" s="242"/>
      <c r="H367" s="222"/>
      <c r="I367" s="222"/>
      <c r="J367" s="222"/>
      <c r="K367" s="222"/>
      <c r="L367" s="222"/>
      <c r="M367" s="222"/>
      <c r="N367" s="222"/>
      <c r="O367" s="222"/>
      <c r="P367" s="222"/>
      <c r="Q367" s="222"/>
      <c r="R367" s="222"/>
      <c r="S367" s="222"/>
      <c r="T367" s="222"/>
      <c r="U367" s="222"/>
      <c r="V367" s="222"/>
      <c r="W367" s="222"/>
      <c r="X367" s="222"/>
      <c r="Y367" s="212"/>
      <c r="Z367" s="212"/>
      <c r="AA367" s="212"/>
      <c r="AB367" s="212"/>
      <c r="AC367" s="212"/>
      <c r="AD367" s="212"/>
      <c r="AE367" s="212"/>
      <c r="AF367" s="212"/>
      <c r="AG367" s="212" t="s">
        <v>139</v>
      </c>
      <c r="AH367" s="212"/>
      <c r="AI367" s="212"/>
      <c r="AJ367" s="212"/>
      <c r="AK367" s="212"/>
      <c r="AL367" s="212"/>
      <c r="AM367" s="212"/>
      <c r="AN367" s="212"/>
      <c r="AO367" s="212"/>
      <c r="AP367" s="212"/>
      <c r="AQ367" s="212"/>
      <c r="AR367" s="212"/>
      <c r="AS367" s="212"/>
      <c r="AT367" s="212"/>
      <c r="AU367" s="212"/>
      <c r="AV367" s="212"/>
      <c r="AW367" s="212"/>
      <c r="AX367" s="212"/>
      <c r="AY367" s="212"/>
      <c r="AZ367" s="212"/>
      <c r="BA367" s="212"/>
      <c r="BB367" s="212"/>
      <c r="BC367" s="212"/>
      <c r="BD367" s="212"/>
      <c r="BE367" s="212"/>
      <c r="BF367" s="212"/>
      <c r="BG367" s="212"/>
      <c r="BH367" s="212"/>
    </row>
    <row r="368" spans="1:60" outlineLevel="1" x14ac:dyDescent="0.2">
      <c r="A368" s="233">
        <v>89</v>
      </c>
      <c r="B368" s="234" t="s">
        <v>471</v>
      </c>
      <c r="C368" s="248" t="s">
        <v>472</v>
      </c>
      <c r="D368" s="235" t="s">
        <v>184</v>
      </c>
      <c r="E368" s="236">
        <v>61.6</v>
      </c>
      <c r="F368" s="237"/>
      <c r="G368" s="238">
        <f>ROUND(E368*F368,2)</f>
        <v>0</v>
      </c>
      <c r="H368" s="237"/>
      <c r="I368" s="238">
        <f>ROUND(E368*H368,2)</f>
        <v>0</v>
      </c>
      <c r="J368" s="237"/>
      <c r="K368" s="238">
        <f>ROUND(E368*J368,2)</f>
        <v>0</v>
      </c>
      <c r="L368" s="238">
        <v>21</v>
      </c>
      <c r="M368" s="238">
        <f>G368*(1+L368/100)</f>
        <v>0</v>
      </c>
      <c r="N368" s="238">
        <v>0</v>
      </c>
      <c r="O368" s="238">
        <f>ROUND(E368*N368,2)</f>
        <v>0</v>
      </c>
      <c r="P368" s="238">
        <v>0</v>
      </c>
      <c r="Q368" s="238">
        <f>ROUND(E368*P368,2)</f>
        <v>0</v>
      </c>
      <c r="R368" s="238" t="s">
        <v>357</v>
      </c>
      <c r="S368" s="238" t="s">
        <v>132</v>
      </c>
      <c r="T368" s="239" t="s">
        <v>132</v>
      </c>
      <c r="U368" s="222">
        <v>0</v>
      </c>
      <c r="V368" s="222">
        <f>ROUND(E368*U368,2)</f>
        <v>0</v>
      </c>
      <c r="W368" s="222"/>
      <c r="X368" s="222" t="s">
        <v>133</v>
      </c>
      <c r="Y368" s="212"/>
      <c r="Z368" s="212"/>
      <c r="AA368" s="212"/>
      <c r="AB368" s="212"/>
      <c r="AC368" s="212"/>
      <c r="AD368" s="212"/>
      <c r="AE368" s="212"/>
      <c r="AF368" s="212"/>
      <c r="AG368" s="212" t="s">
        <v>470</v>
      </c>
      <c r="AH368" s="212"/>
      <c r="AI368" s="212"/>
      <c r="AJ368" s="212"/>
      <c r="AK368" s="212"/>
      <c r="AL368" s="212"/>
      <c r="AM368" s="212"/>
      <c r="AN368" s="212"/>
      <c r="AO368" s="212"/>
      <c r="AP368" s="212"/>
      <c r="AQ368" s="212"/>
      <c r="AR368" s="212"/>
      <c r="AS368" s="212"/>
      <c r="AT368" s="212"/>
      <c r="AU368" s="212"/>
      <c r="AV368" s="212"/>
      <c r="AW368" s="212"/>
      <c r="AX368" s="212"/>
      <c r="AY368" s="212"/>
      <c r="AZ368" s="212"/>
      <c r="BA368" s="212"/>
      <c r="BB368" s="212"/>
      <c r="BC368" s="212"/>
      <c r="BD368" s="212"/>
      <c r="BE368" s="212"/>
      <c r="BF368" s="212"/>
      <c r="BG368" s="212"/>
      <c r="BH368" s="212"/>
    </row>
    <row r="369" spans="1:60" outlineLevel="1" x14ac:dyDescent="0.2">
      <c r="A369" s="219"/>
      <c r="B369" s="220"/>
      <c r="C369" s="250" t="s">
        <v>474</v>
      </c>
      <c r="D369" s="224"/>
      <c r="E369" s="225">
        <v>61.6</v>
      </c>
      <c r="F369" s="222"/>
      <c r="G369" s="222"/>
      <c r="H369" s="222"/>
      <c r="I369" s="222"/>
      <c r="J369" s="222"/>
      <c r="K369" s="222"/>
      <c r="L369" s="222"/>
      <c r="M369" s="222"/>
      <c r="N369" s="222"/>
      <c r="O369" s="222"/>
      <c r="P369" s="222"/>
      <c r="Q369" s="222"/>
      <c r="R369" s="222"/>
      <c r="S369" s="222"/>
      <c r="T369" s="222"/>
      <c r="U369" s="222"/>
      <c r="V369" s="222"/>
      <c r="W369" s="222"/>
      <c r="X369" s="222"/>
      <c r="Y369" s="212"/>
      <c r="Z369" s="212"/>
      <c r="AA369" s="212"/>
      <c r="AB369" s="212"/>
      <c r="AC369" s="212"/>
      <c r="AD369" s="212"/>
      <c r="AE369" s="212"/>
      <c r="AF369" s="212"/>
      <c r="AG369" s="212" t="s">
        <v>138</v>
      </c>
      <c r="AH369" s="212">
        <v>0</v>
      </c>
      <c r="AI369" s="212"/>
      <c r="AJ369" s="212"/>
      <c r="AK369" s="212"/>
      <c r="AL369" s="212"/>
      <c r="AM369" s="212"/>
      <c r="AN369" s="212"/>
      <c r="AO369" s="212"/>
      <c r="AP369" s="212"/>
      <c r="AQ369" s="212"/>
      <c r="AR369" s="212"/>
      <c r="AS369" s="212"/>
      <c r="AT369" s="212"/>
      <c r="AU369" s="212"/>
      <c r="AV369" s="212"/>
      <c r="AW369" s="212"/>
      <c r="AX369" s="212"/>
      <c r="AY369" s="212"/>
      <c r="AZ369" s="212"/>
      <c r="BA369" s="212"/>
      <c r="BB369" s="212"/>
      <c r="BC369" s="212"/>
      <c r="BD369" s="212"/>
      <c r="BE369" s="212"/>
      <c r="BF369" s="212"/>
      <c r="BG369" s="212"/>
      <c r="BH369" s="212"/>
    </row>
    <row r="370" spans="1:60" outlineLevel="1" x14ac:dyDescent="0.2">
      <c r="A370" s="219"/>
      <c r="B370" s="220"/>
      <c r="C370" s="251"/>
      <c r="D370" s="242"/>
      <c r="E370" s="242"/>
      <c r="F370" s="242"/>
      <c r="G370" s="242"/>
      <c r="H370" s="222"/>
      <c r="I370" s="222"/>
      <c r="J370" s="222"/>
      <c r="K370" s="222"/>
      <c r="L370" s="222"/>
      <c r="M370" s="222"/>
      <c r="N370" s="222"/>
      <c r="O370" s="222"/>
      <c r="P370" s="222"/>
      <c r="Q370" s="222"/>
      <c r="R370" s="222"/>
      <c r="S370" s="222"/>
      <c r="T370" s="222"/>
      <c r="U370" s="222"/>
      <c r="V370" s="222"/>
      <c r="W370" s="222"/>
      <c r="X370" s="222"/>
      <c r="Y370" s="212"/>
      <c r="Z370" s="212"/>
      <c r="AA370" s="212"/>
      <c r="AB370" s="212"/>
      <c r="AC370" s="212"/>
      <c r="AD370" s="212"/>
      <c r="AE370" s="212"/>
      <c r="AF370" s="212"/>
      <c r="AG370" s="212" t="s">
        <v>139</v>
      </c>
      <c r="AH370" s="212"/>
      <c r="AI370" s="212"/>
      <c r="AJ370" s="212"/>
      <c r="AK370" s="212"/>
      <c r="AL370" s="212"/>
      <c r="AM370" s="212"/>
      <c r="AN370" s="212"/>
      <c r="AO370" s="212"/>
      <c r="AP370" s="212"/>
      <c r="AQ370" s="212"/>
      <c r="AR370" s="212"/>
      <c r="AS370" s="212"/>
      <c r="AT370" s="212"/>
      <c r="AU370" s="212"/>
      <c r="AV370" s="212"/>
      <c r="AW370" s="212"/>
      <c r="AX370" s="212"/>
      <c r="AY370" s="212"/>
      <c r="AZ370" s="212"/>
      <c r="BA370" s="212"/>
      <c r="BB370" s="212"/>
      <c r="BC370" s="212"/>
      <c r="BD370" s="212"/>
      <c r="BE370" s="212"/>
      <c r="BF370" s="212"/>
      <c r="BG370" s="212"/>
      <c r="BH370" s="212"/>
    </row>
    <row r="371" spans="1:60" outlineLevel="1" x14ac:dyDescent="0.2">
      <c r="A371" s="233">
        <v>90</v>
      </c>
      <c r="B371" s="234" t="s">
        <v>475</v>
      </c>
      <c r="C371" s="248" t="s">
        <v>476</v>
      </c>
      <c r="D371" s="235" t="s">
        <v>184</v>
      </c>
      <c r="E371" s="236">
        <v>994.74369000000002</v>
      </c>
      <c r="F371" s="237"/>
      <c r="G371" s="238">
        <f>ROUND(E371*F371,2)</f>
        <v>0</v>
      </c>
      <c r="H371" s="237"/>
      <c r="I371" s="238">
        <f>ROUND(E371*H371,2)</f>
        <v>0</v>
      </c>
      <c r="J371" s="237"/>
      <c r="K371" s="238">
        <f>ROUND(E371*J371,2)</f>
        <v>0</v>
      </c>
      <c r="L371" s="238">
        <v>21</v>
      </c>
      <c r="M371" s="238">
        <f>G371*(1+L371/100)</f>
        <v>0</v>
      </c>
      <c r="N371" s="238">
        <v>0</v>
      </c>
      <c r="O371" s="238">
        <f>ROUND(E371*N371,2)</f>
        <v>0</v>
      </c>
      <c r="P371" s="238">
        <v>0</v>
      </c>
      <c r="Q371" s="238">
        <f>ROUND(E371*P371,2)</f>
        <v>0</v>
      </c>
      <c r="R371" s="238" t="s">
        <v>357</v>
      </c>
      <c r="S371" s="238" t="s">
        <v>477</v>
      </c>
      <c r="T371" s="239" t="s">
        <v>477</v>
      </c>
      <c r="U371" s="222">
        <v>0</v>
      </c>
      <c r="V371" s="222">
        <f>ROUND(E371*U371,2)</f>
        <v>0</v>
      </c>
      <c r="W371" s="222"/>
      <c r="X371" s="222" t="s">
        <v>133</v>
      </c>
      <c r="Y371" s="212"/>
      <c r="Z371" s="212"/>
      <c r="AA371" s="212"/>
      <c r="AB371" s="212"/>
      <c r="AC371" s="212"/>
      <c r="AD371" s="212"/>
      <c r="AE371" s="212"/>
      <c r="AF371" s="212"/>
      <c r="AG371" s="212" t="s">
        <v>470</v>
      </c>
      <c r="AH371" s="212"/>
      <c r="AI371" s="212"/>
      <c r="AJ371" s="212"/>
      <c r="AK371" s="212"/>
      <c r="AL371" s="212"/>
      <c r="AM371" s="212"/>
      <c r="AN371" s="212"/>
      <c r="AO371" s="212"/>
      <c r="AP371" s="212"/>
      <c r="AQ371" s="212"/>
      <c r="AR371" s="212"/>
      <c r="AS371" s="212"/>
      <c r="AT371" s="212"/>
      <c r="AU371" s="212"/>
      <c r="AV371" s="212"/>
      <c r="AW371" s="212"/>
      <c r="AX371" s="212"/>
      <c r="AY371" s="212"/>
      <c r="AZ371" s="212"/>
      <c r="BA371" s="212"/>
      <c r="BB371" s="212"/>
      <c r="BC371" s="212"/>
      <c r="BD371" s="212"/>
      <c r="BE371" s="212"/>
      <c r="BF371" s="212"/>
      <c r="BG371" s="212"/>
      <c r="BH371" s="212"/>
    </row>
    <row r="372" spans="1:60" outlineLevel="1" x14ac:dyDescent="0.2">
      <c r="A372" s="219"/>
      <c r="B372" s="220"/>
      <c r="C372" s="250" t="s">
        <v>478</v>
      </c>
      <c r="D372" s="224"/>
      <c r="E372" s="225">
        <v>994.74369000000002</v>
      </c>
      <c r="F372" s="222"/>
      <c r="G372" s="222"/>
      <c r="H372" s="222"/>
      <c r="I372" s="222"/>
      <c r="J372" s="222"/>
      <c r="K372" s="222"/>
      <c r="L372" s="222"/>
      <c r="M372" s="222"/>
      <c r="N372" s="222"/>
      <c r="O372" s="222"/>
      <c r="P372" s="222"/>
      <c r="Q372" s="222"/>
      <c r="R372" s="222"/>
      <c r="S372" s="222"/>
      <c r="T372" s="222"/>
      <c r="U372" s="222"/>
      <c r="V372" s="222"/>
      <c r="W372" s="222"/>
      <c r="X372" s="222"/>
      <c r="Y372" s="212"/>
      <c r="Z372" s="212"/>
      <c r="AA372" s="212"/>
      <c r="AB372" s="212"/>
      <c r="AC372" s="212"/>
      <c r="AD372" s="212"/>
      <c r="AE372" s="212"/>
      <c r="AF372" s="212"/>
      <c r="AG372" s="212" t="s">
        <v>138</v>
      </c>
      <c r="AH372" s="212">
        <v>5</v>
      </c>
      <c r="AI372" s="212"/>
      <c r="AJ372" s="212"/>
      <c r="AK372" s="212"/>
      <c r="AL372" s="212"/>
      <c r="AM372" s="212"/>
      <c r="AN372" s="212"/>
      <c r="AO372" s="212"/>
      <c r="AP372" s="212"/>
      <c r="AQ372" s="212"/>
      <c r="AR372" s="212"/>
      <c r="AS372" s="212"/>
      <c r="AT372" s="212"/>
      <c r="AU372" s="212"/>
      <c r="AV372" s="212"/>
      <c r="AW372" s="212"/>
      <c r="AX372" s="212"/>
      <c r="AY372" s="212"/>
      <c r="AZ372" s="212"/>
      <c r="BA372" s="212"/>
      <c r="BB372" s="212"/>
      <c r="BC372" s="212"/>
      <c r="BD372" s="212"/>
      <c r="BE372" s="212"/>
      <c r="BF372" s="212"/>
      <c r="BG372" s="212"/>
      <c r="BH372" s="212"/>
    </row>
    <row r="373" spans="1:60" outlineLevel="1" x14ac:dyDescent="0.2">
      <c r="A373" s="219"/>
      <c r="B373" s="220"/>
      <c r="C373" s="251"/>
      <c r="D373" s="242"/>
      <c r="E373" s="242"/>
      <c r="F373" s="242"/>
      <c r="G373" s="242"/>
      <c r="H373" s="222"/>
      <c r="I373" s="222"/>
      <c r="J373" s="222"/>
      <c r="K373" s="222"/>
      <c r="L373" s="222"/>
      <c r="M373" s="222"/>
      <c r="N373" s="222"/>
      <c r="O373" s="222"/>
      <c r="P373" s="222"/>
      <c r="Q373" s="222"/>
      <c r="R373" s="222"/>
      <c r="S373" s="222"/>
      <c r="T373" s="222"/>
      <c r="U373" s="222"/>
      <c r="V373" s="222"/>
      <c r="W373" s="222"/>
      <c r="X373" s="222"/>
      <c r="Y373" s="212"/>
      <c r="Z373" s="212"/>
      <c r="AA373" s="212"/>
      <c r="AB373" s="212"/>
      <c r="AC373" s="212"/>
      <c r="AD373" s="212"/>
      <c r="AE373" s="212"/>
      <c r="AF373" s="212"/>
      <c r="AG373" s="212" t="s">
        <v>139</v>
      </c>
      <c r="AH373" s="212"/>
      <c r="AI373" s="212"/>
      <c r="AJ373" s="212"/>
      <c r="AK373" s="212"/>
      <c r="AL373" s="212"/>
      <c r="AM373" s="212"/>
      <c r="AN373" s="212"/>
      <c r="AO373" s="212"/>
      <c r="AP373" s="212"/>
      <c r="AQ373" s="212"/>
      <c r="AR373" s="212"/>
      <c r="AS373" s="212"/>
      <c r="AT373" s="212"/>
      <c r="AU373" s="212"/>
      <c r="AV373" s="212"/>
      <c r="AW373" s="212"/>
      <c r="AX373" s="212"/>
      <c r="AY373" s="212"/>
      <c r="AZ373" s="212"/>
      <c r="BA373" s="212"/>
      <c r="BB373" s="212"/>
      <c r="BC373" s="212"/>
      <c r="BD373" s="212"/>
      <c r="BE373" s="212"/>
      <c r="BF373" s="212"/>
      <c r="BG373" s="212"/>
      <c r="BH373" s="212"/>
    </row>
    <row r="374" spans="1:60" outlineLevel="1" x14ac:dyDescent="0.2">
      <c r="A374" s="233">
        <v>91</v>
      </c>
      <c r="B374" s="234" t="s">
        <v>479</v>
      </c>
      <c r="C374" s="248" t="s">
        <v>480</v>
      </c>
      <c r="D374" s="235" t="s">
        <v>184</v>
      </c>
      <c r="E374" s="236">
        <v>4.4000000000000004</v>
      </c>
      <c r="F374" s="237"/>
      <c r="G374" s="238">
        <f>ROUND(E374*F374,2)</f>
        <v>0</v>
      </c>
      <c r="H374" s="237"/>
      <c r="I374" s="238">
        <f>ROUND(E374*H374,2)</f>
        <v>0</v>
      </c>
      <c r="J374" s="237"/>
      <c r="K374" s="238">
        <f>ROUND(E374*J374,2)</f>
        <v>0</v>
      </c>
      <c r="L374" s="238">
        <v>21</v>
      </c>
      <c r="M374" s="238">
        <f>G374*(1+L374/100)</f>
        <v>0</v>
      </c>
      <c r="N374" s="238">
        <v>0</v>
      </c>
      <c r="O374" s="238">
        <f>ROUND(E374*N374,2)</f>
        <v>0</v>
      </c>
      <c r="P374" s="238">
        <v>0</v>
      </c>
      <c r="Q374" s="238">
        <f>ROUND(E374*P374,2)</f>
        <v>0</v>
      </c>
      <c r="R374" s="238" t="s">
        <v>357</v>
      </c>
      <c r="S374" s="238" t="s">
        <v>481</v>
      </c>
      <c r="T374" s="239" t="s">
        <v>316</v>
      </c>
      <c r="U374" s="222">
        <v>0</v>
      </c>
      <c r="V374" s="222">
        <f>ROUND(E374*U374,2)</f>
        <v>0</v>
      </c>
      <c r="W374" s="222"/>
      <c r="X374" s="222" t="s">
        <v>133</v>
      </c>
      <c r="Y374" s="212"/>
      <c r="Z374" s="212"/>
      <c r="AA374" s="212"/>
      <c r="AB374" s="212"/>
      <c r="AC374" s="212"/>
      <c r="AD374" s="212"/>
      <c r="AE374" s="212"/>
      <c r="AF374" s="212"/>
      <c r="AG374" s="212" t="s">
        <v>470</v>
      </c>
      <c r="AH374" s="212"/>
      <c r="AI374" s="212"/>
      <c r="AJ374" s="212"/>
      <c r="AK374" s="212"/>
      <c r="AL374" s="212"/>
      <c r="AM374" s="212"/>
      <c r="AN374" s="212"/>
      <c r="AO374" s="212"/>
      <c r="AP374" s="212"/>
      <c r="AQ374" s="212"/>
      <c r="AR374" s="212"/>
      <c r="AS374" s="212"/>
      <c r="AT374" s="212"/>
      <c r="AU374" s="212"/>
      <c r="AV374" s="212"/>
      <c r="AW374" s="212"/>
      <c r="AX374" s="212"/>
      <c r="AY374" s="212"/>
      <c r="AZ374" s="212"/>
      <c r="BA374" s="212"/>
      <c r="BB374" s="212"/>
      <c r="BC374" s="212"/>
      <c r="BD374" s="212"/>
      <c r="BE374" s="212"/>
      <c r="BF374" s="212"/>
      <c r="BG374" s="212"/>
      <c r="BH374" s="212"/>
    </row>
    <row r="375" spans="1:60" outlineLevel="1" x14ac:dyDescent="0.2">
      <c r="A375" s="219"/>
      <c r="B375" s="220"/>
      <c r="C375" s="250" t="s">
        <v>482</v>
      </c>
      <c r="D375" s="224"/>
      <c r="E375" s="225">
        <v>4.4000000000000004</v>
      </c>
      <c r="F375" s="222"/>
      <c r="G375" s="222"/>
      <c r="H375" s="222"/>
      <c r="I375" s="222"/>
      <c r="J375" s="222"/>
      <c r="K375" s="222"/>
      <c r="L375" s="222"/>
      <c r="M375" s="222"/>
      <c r="N375" s="222"/>
      <c r="O375" s="222"/>
      <c r="P375" s="222"/>
      <c r="Q375" s="222"/>
      <c r="R375" s="222"/>
      <c r="S375" s="222"/>
      <c r="T375" s="222"/>
      <c r="U375" s="222"/>
      <c r="V375" s="222"/>
      <c r="W375" s="222"/>
      <c r="X375" s="222"/>
      <c r="Y375" s="212"/>
      <c r="Z375" s="212"/>
      <c r="AA375" s="212"/>
      <c r="AB375" s="212"/>
      <c r="AC375" s="212"/>
      <c r="AD375" s="212"/>
      <c r="AE375" s="212"/>
      <c r="AF375" s="212"/>
      <c r="AG375" s="212" t="s">
        <v>138</v>
      </c>
      <c r="AH375" s="212">
        <v>5</v>
      </c>
      <c r="AI375" s="212"/>
      <c r="AJ375" s="212"/>
      <c r="AK375" s="212"/>
      <c r="AL375" s="212"/>
      <c r="AM375" s="212"/>
      <c r="AN375" s="212"/>
      <c r="AO375" s="212"/>
      <c r="AP375" s="212"/>
      <c r="AQ375" s="212"/>
      <c r="AR375" s="212"/>
      <c r="AS375" s="212"/>
      <c r="AT375" s="212"/>
      <c r="AU375" s="212"/>
      <c r="AV375" s="212"/>
      <c r="AW375" s="212"/>
      <c r="AX375" s="212"/>
      <c r="AY375" s="212"/>
      <c r="AZ375" s="212"/>
      <c r="BA375" s="212"/>
      <c r="BB375" s="212"/>
      <c r="BC375" s="212"/>
      <c r="BD375" s="212"/>
      <c r="BE375" s="212"/>
      <c r="BF375" s="212"/>
      <c r="BG375" s="212"/>
      <c r="BH375" s="212"/>
    </row>
    <row r="376" spans="1:60" outlineLevel="1" x14ac:dyDescent="0.2">
      <c r="A376" s="219"/>
      <c r="B376" s="220"/>
      <c r="C376" s="251"/>
      <c r="D376" s="242"/>
      <c r="E376" s="242"/>
      <c r="F376" s="242"/>
      <c r="G376" s="242"/>
      <c r="H376" s="222"/>
      <c r="I376" s="222"/>
      <c r="J376" s="222"/>
      <c r="K376" s="222"/>
      <c r="L376" s="222"/>
      <c r="M376" s="222"/>
      <c r="N376" s="222"/>
      <c r="O376" s="222"/>
      <c r="P376" s="222"/>
      <c r="Q376" s="222"/>
      <c r="R376" s="222"/>
      <c r="S376" s="222"/>
      <c r="T376" s="222"/>
      <c r="U376" s="222"/>
      <c r="V376" s="222"/>
      <c r="W376" s="222"/>
      <c r="X376" s="222"/>
      <c r="Y376" s="212"/>
      <c r="Z376" s="212"/>
      <c r="AA376" s="212"/>
      <c r="AB376" s="212"/>
      <c r="AC376" s="212"/>
      <c r="AD376" s="212"/>
      <c r="AE376" s="212"/>
      <c r="AF376" s="212"/>
      <c r="AG376" s="212" t="s">
        <v>139</v>
      </c>
      <c r="AH376" s="212"/>
      <c r="AI376" s="212"/>
      <c r="AJ376" s="212"/>
      <c r="AK376" s="212"/>
      <c r="AL376" s="212"/>
      <c r="AM376" s="212"/>
      <c r="AN376" s="212"/>
      <c r="AO376" s="212"/>
      <c r="AP376" s="212"/>
      <c r="AQ376" s="212"/>
      <c r="AR376" s="212"/>
      <c r="AS376" s="212"/>
      <c r="AT376" s="212"/>
      <c r="AU376" s="212"/>
      <c r="AV376" s="212"/>
      <c r="AW376" s="212"/>
      <c r="AX376" s="212"/>
      <c r="AY376" s="212"/>
      <c r="AZ376" s="212"/>
      <c r="BA376" s="212"/>
      <c r="BB376" s="212"/>
      <c r="BC376" s="212"/>
      <c r="BD376" s="212"/>
      <c r="BE376" s="212"/>
      <c r="BF376" s="212"/>
      <c r="BG376" s="212"/>
      <c r="BH376" s="212"/>
    </row>
    <row r="377" spans="1:60" ht="22.5" outlineLevel="1" x14ac:dyDescent="0.2">
      <c r="A377" s="233">
        <v>92</v>
      </c>
      <c r="B377" s="234" t="s">
        <v>483</v>
      </c>
      <c r="C377" s="248" t="s">
        <v>484</v>
      </c>
      <c r="D377" s="235" t="s">
        <v>184</v>
      </c>
      <c r="E377" s="236">
        <v>999.14368999999999</v>
      </c>
      <c r="F377" s="237"/>
      <c r="G377" s="238">
        <f>ROUND(E377*F377,2)</f>
        <v>0</v>
      </c>
      <c r="H377" s="237"/>
      <c r="I377" s="238">
        <f>ROUND(E377*H377,2)</f>
        <v>0</v>
      </c>
      <c r="J377" s="237"/>
      <c r="K377" s="238">
        <f>ROUND(E377*J377,2)</f>
        <v>0</v>
      </c>
      <c r="L377" s="238">
        <v>21</v>
      </c>
      <c r="M377" s="238">
        <f>G377*(1+L377/100)</f>
        <v>0</v>
      </c>
      <c r="N377" s="238">
        <v>0</v>
      </c>
      <c r="O377" s="238">
        <f>ROUND(E377*N377,2)</f>
        <v>0</v>
      </c>
      <c r="P377" s="238">
        <v>0</v>
      </c>
      <c r="Q377" s="238">
        <f>ROUND(E377*P377,2)</f>
        <v>0</v>
      </c>
      <c r="R377" s="238" t="s">
        <v>485</v>
      </c>
      <c r="S377" s="238" t="s">
        <v>132</v>
      </c>
      <c r="T377" s="239" t="s">
        <v>132</v>
      </c>
      <c r="U377" s="222">
        <v>9.9000000000000005E-2</v>
      </c>
      <c r="V377" s="222">
        <f>ROUND(E377*U377,2)</f>
        <v>98.92</v>
      </c>
      <c r="W377" s="222"/>
      <c r="X377" s="222" t="s">
        <v>486</v>
      </c>
      <c r="Y377" s="212"/>
      <c r="Z377" s="212"/>
      <c r="AA377" s="212"/>
      <c r="AB377" s="212"/>
      <c r="AC377" s="212"/>
      <c r="AD377" s="212"/>
      <c r="AE377" s="212"/>
      <c r="AF377" s="212"/>
      <c r="AG377" s="212" t="s">
        <v>487</v>
      </c>
      <c r="AH377" s="212"/>
      <c r="AI377" s="212"/>
      <c r="AJ377" s="212"/>
      <c r="AK377" s="212"/>
      <c r="AL377" s="212"/>
      <c r="AM377" s="212"/>
      <c r="AN377" s="212"/>
      <c r="AO377" s="212"/>
      <c r="AP377" s="212"/>
      <c r="AQ377" s="212"/>
      <c r="AR377" s="212"/>
      <c r="AS377" s="212"/>
      <c r="AT377" s="212"/>
      <c r="AU377" s="212"/>
      <c r="AV377" s="212"/>
      <c r="AW377" s="212"/>
      <c r="AX377" s="212"/>
      <c r="AY377" s="212"/>
      <c r="AZ377" s="212"/>
      <c r="BA377" s="212"/>
      <c r="BB377" s="212"/>
      <c r="BC377" s="212"/>
      <c r="BD377" s="212"/>
      <c r="BE377" s="212"/>
      <c r="BF377" s="212"/>
      <c r="BG377" s="212"/>
      <c r="BH377" s="212"/>
    </row>
    <row r="378" spans="1:60" outlineLevel="1" x14ac:dyDescent="0.2">
      <c r="A378" s="219"/>
      <c r="B378" s="220"/>
      <c r="C378" s="249" t="s">
        <v>488</v>
      </c>
      <c r="D378" s="240"/>
      <c r="E378" s="240"/>
      <c r="F378" s="240"/>
      <c r="G378" s="240"/>
      <c r="H378" s="222"/>
      <c r="I378" s="222"/>
      <c r="J378" s="222"/>
      <c r="K378" s="222"/>
      <c r="L378" s="222"/>
      <c r="M378" s="222"/>
      <c r="N378" s="222"/>
      <c r="O378" s="222"/>
      <c r="P378" s="222"/>
      <c r="Q378" s="222"/>
      <c r="R378" s="222"/>
      <c r="S378" s="222"/>
      <c r="T378" s="222"/>
      <c r="U378" s="222"/>
      <c r="V378" s="222"/>
      <c r="W378" s="222"/>
      <c r="X378" s="222"/>
      <c r="Y378" s="212"/>
      <c r="Z378" s="212"/>
      <c r="AA378" s="212"/>
      <c r="AB378" s="212"/>
      <c r="AC378" s="212"/>
      <c r="AD378" s="212"/>
      <c r="AE378" s="212"/>
      <c r="AF378" s="212"/>
      <c r="AG378" s="212" t="s">
        <v>136</v>
      </c>
      <c r="AH378" s="212"/>
      <c r="AI378" s="212"/>
      <c r="AJ378" s="212"/>
      <c r="AK378" s="212"/>
      <c r="AL378" s="212"/>
      <c r="AM378" s="212"/>
      <c r="AN378" s="212"/>
      <c r="AO378" s="212"/>
      <c r="AP378" s="212"/>
      <c r="AQ378" s="212"/>
      <c r="AR378" s="212"/>
      <c r="AS378" s="212"/>
      <c r="AT378" s="212"/>
      <c r="AU378" s="212"/>
      <c r="AV378" s="212"/>
      <c r="AW378" s="212"/>
      <c r="AX378" s="212"/>
      <c r="AY378" s="212"/>
      <c r="AZ378" s="212"/>
      <c r="BA378" s="212"/>
      <c r="BB378" s="212"/>
      <c r="BC378" s="212"/>
      <c r="BD378" s="212"/>
      <c r="BE378" s="212"/>
      <c r="BF378" s="212"/>
      <c r="BG378" s="212"/>
      <c r="BH378" s="212"/>
    </row>
    <row r="379" spans="1:60" outlineLevel="1" x14ac:dyDescent="0.2">
      <c r="A379" s="219"/>
      <c r="B379" s="220"/>
      <c r="C379" s="251"/>
      <c r="D379" s="242"/>
      <c r="E379" s="242"/>
      <c r="F379" s="242"/>
      <c r="G379" s="242"/>
      <c r="H379" s="222"/>
      <c r="I379" s="222"/>
      <c r="J379" s="222"/>
      <c r="K379" s="222"/>
      <c r="L379" s="222"/>
      <c r="M379" s="222"/>
      <c r="N379" s="222"/>
      <c r="O379" s="222"/>
      <c r="P379" s="222"/>
      <c r="Q379" s="222"/>
      <c r="R379" s="222"/>
      <c r="S379" s="222"/>
      <c r="T379" s="222"/>
      <c r="U379" s="222"/>
      <c r="V379" s="222"/>
      <c r="W379" s="222"/>
      <c r="X379" s="222"/>
      <c r="Y379" s="212"/>
      <c r="Z379" s="212"/>
      <c r="AA379" s="212"/>
      <c r="AB379" s="212"/>
      <c r="AC379" s="212"/>
      <c r="AD379" s="212"/>
      <c r="AE379" s="212"/>
      <c r="AF379" s="212"/>
      <c r="AG379" s="212" t="s">
        <v>139</v>
      </c>
      <c r="AH379" s="212"/>
      <c r="AI379" s="212"/>
      <c r="AJ379" s="212"/>
      <c r="AK379" s="212"/>
      <c r="AL379" s="212"/>
      <c r="AM379" s="212"/>
      <c r="AN379" s="212"/>
      <c r="AO379" s="212"/>
      <c r="AP379" s="212"/>
      <c r="AQ379" s="212"/>
      <c r="AR379" s="212"/>
      <c r="AS379" s="212"/>
      <c r="AT379" s="212"/>
      <c r="AU379" s="212"/>
      <c r="AV379" s="212"/>
      <c r="AW379" s="212"/>
      <c r="AX379" s="212"/>
      <c r="AY379" s="212"/>
      <c r="AZ379" s="212"/>
      <c r="BA379" s="212"/>
      <c r="BB379" s="212"/>
      <c r="BC379" s="212"/>
      <c r="BD379" s="212"/>
      <c r="BE379" s="212"/>
      <c r="BF379" s="212"/>
      <c r="BG379" s="212"/>
      <c r="BH379" s="212"/>
    </row>
    <row r="380" spans="1:60" x14ac:dyDescent="0.2">
      <c r="A380" s="227" t="s">
        <v>126</v>
      </c>
      <c r="B380" s="228" t="s">
        <v>98</v>
      </c>
      <c r="C380" s="247" t="s">
        <v>27</v>
      </c>
      <c r="D380" s="229"/>
      <c r="E380" s="230"/>
      <c r="F380" s="231"/>
      <c r="G380" s="231">
        <f>SUMIF(AG381:AG384,"&lt;&gt;NOR",G381:G384)</f>
        <v>0</v>
      </c>
      <c r="H380" s="231"/>
      <c r="I380" s="231">
        <f>SUM(I381:I384)</f>
        <v>0</v>
      </c>
      <c r="J380" s="231"/>
      <c r="K380" s="231">
        <f>SUM(K381:K384)</f>
        <v>0</v>
      </c>
      <c r="L380" s="231"/>
      <c r="M380" s="231">
        <f>SUM(M381:M384)</f>
        <v>0</v>
      </c>
      <c r="N380" s="231"/>
      <c r="O380" s="231">
        <f>SUM(O381:O384)</f>
        <v>0</v>
      </c>
      <c r="P380" s="231"/>
      <c r="Q380" s="231">
        <f>SUM(Q381:Q384)</f>
        <v>0</v>
      </c>
      <c r="R380" s="231"/>
      <c r="S380" s="231"/>
      <c r="T380" s="232"/>
      <c r="U380" s="226"/>
      <c r="V380" s="226">
        <f>SUM(V381:V384)</f>
        <v>0</v>
      </c>
      <c r="W380" s="226"/>
      <c r="X380" s="226"/>
      <c r="AG380" t="s">
        <v>127</v>
      </c>
    </row>
    <row r="381" spans="1:60" outlineLevel="1" x14ac:dyDescent="0.2">
      <c r="A381" s="233">
        <v>93</v>
      </c>
      <c r="B381" s="234" t="s">
        <v>489</v>
      </c>
      <c r="C381" s="248" t="s">
        <v>490</v>
      </c>
      <c r="D381" s="235" t="s">
        <v>491</v>
      </c>
      <c r="E381" s="236">
        <v>1</v>
      </c>
      <c r="F381" s="237"/>
      <c r="G381" s="238">
        <f>ROUND(E381*F381,2)</f>
        <v>0</v>
      </c>
      <c r="H381" s="237"/>
      <c r="I381" s="238">
        <f>ROUND(E381*H381,2)</f>
        <v>0</v>
      </c>
      <c r="J381" s="237"/>
      <c r="K381" s="238">
        <f>ROUND(E381*J381,2)</f>
        <v>0</v>
      </c>
      <c r="L381" s="238">
        <v>21</v>
      </c>
      <c r="M381" s="238">
        <f>G381*(1+L381/100)</f>
        <v>0</v>
      </c>
      <c r="N381" s="238">
        <v>0</v>
      </c>
      <c r="O381" s="238">
        <f>ROUND(E381*N381,2)</f>
        <v>0</v>
      </c>
      <c r="P381" s="238">
        <v>0</v>
      </c>
      <c r="Q381" s="238">
        <f>ROUND(E381*P381,2)</f>
        <v>0</v>
      </c>
      <c r="R381" s="238"/>
      <c r="S381" s="238" t="s">
        <v>132</v>
      </c>
      <c r="T381" s="239" t="s">
        <v>316</v>
      </c>
      <c r="U381" s="222">
        <v>0</v>
      </c>
      <c r="V381" s="222">
        <f>ROUND(E381*U381,2)</f>
        <v>0</v>
      </c>
      <c r="W381" s="222"/>
      <c r="X381" s="222" t="s">
        <v>492</v>
      </c>
      <c r="Y381" s="212"/>
      <c r="Z381" s="212"/>
      <c r="AA381" s="212"/>
      <c r="AB381" s="212"/>
      <c r="AC381" s="212"/>
      <c r="AD381" s="212"/>
      <c r="AE381" s="212"/>
      <c r="AF381" s="212"/>
      <c r="AG381" s="212" t="s">
        <v>493</v>
      </c>
      <c r="AH381" s="212"/>
      <c r="AI381" s="212"/>
      <c r="AJ381" s="212"/>
      <c r="AK381" s="212"/>
      <c r="AL381" s="212"/>
      <c r="AM381" s="212"/>
      <c r="AN381" s="212"/>
      <c r="AO381" s="212"/>
      <c r="AP381" s="212"/>
      <c r="AQ381" s="212"/>
      <c r="AR381" s="212"/>
      <c r="AS381" s="212"/>
      <c r="AT381" s="212"/>
      <c r="AU381" s="212"/>
      <c r="AV381" s="212"/>
      <c r="AW381" s="212"/>
      <c r="AX381" s="212"/>
      <c r="AY381" s="212"/>
      <c r="AZ381" s="212"/>
      <c r="BA381" s="212"/>
      <c r="BB381" s="212"/>
      <c r="BC381" s="212"/>
      <c r="BD381" s="212"/>
      <c r="BE381" s="212"/>
      <c r="BF381" s="212"/>
      <c r="BG381" s="212"/>
      <c r="BH381" s="212"/>
    </row>
    <row r="382" spans="1:60" outlineLevel="1" x14ac:dyDescent="0.2">
      <c r="A382" s="219"/>
      <c r="B382" s="220"/>
      <c r="C382" s="253"/>
      <c r="D382" s="245"/>
      <c r="E382" s="245"/>
      <c r="F382" s="245"/>
      <c r="G382" s="245"/>
      <c r="H382" s="222"/>
      <c r="I382" s="222"/>
      <c r="J382" s="222"/>
      <c r="K382" s="222"/>
      <c r="L382" s="222"/>
      <c r="M382" s="222"/>
      <c r="N382" s="222"/>
      <c r="O382" s="222"/>
      <c r="P382" s="222"/>
      <c r="Q382" s="222"/>
      <c r="R382" s="222"/>
      <c r="S382" s="222"/>
      <c r="T382" s="222"/>
      <c r="U382" s="222"/>
      <c r="V382" s="222"/>
      <c r="W382" s="222"/>
      <c r="X382" s="222"/>
      <c r="Y382" s="212"/>
      <c r="Z382" s="212"/>
      <c r="AA382" s="212"/>
      <c r="AB382" s="212"/>
      <c r="AC382" s="212"/>
      <c r="AD382" s="212"/>
      <c r="AE382" s="212"/>
      <c r="AF382" s="212"/>
      <c r="AG382" s="212" t="s">
        <v>139</v>
      </c>
      <c r="AH382" s="212"/>
      <c r="AI382" s="212"/>
      <c r="AJ382" s="212"/>
      <c r="AK382" s="212"/>
      <c r="AL382" s="212"/>
      <c r="AM382" s="212"/>
      <c r="AN382" s="212"/>
      <c r="AO382" s="212"/>
      <c r="AP382" s="212"/>
      <c r="AQ382" s="212"/>
      <c r="AR382" s="212"/>
      <c r="AS382" s="212"/>
      <c r="AT382" s="212"/>
      <c r="AU382" s="212"/>
      <c r="AV382" s="212"/>
      <c r="AW382" s="212"/>
      <c r="AX382" s="212"/>
      <c r="AY382" s="212"/>
      <c r="AZ382" s="212"/>
      <c r="BA382" s="212"/>
      <c r="BB382" s="212"/>
      <c r="BC382" s="212"/>
      <c r="BD382" s="212"/>
      <c r="BE382" s="212"/>
      <c r="BF382" s="212"/>
      <c r="BG382" s="212"/>
      <c r="BH382" s="212"/>
    </row>
    <row r="383" spans="1:60" outlineLevel="1" x14ac:dyDescent="0.2">
      <c r="A383" s="233">
        <v>94</v>
      </c>
      <c r="B383" s="234" t="s">
        <v>494</v>
      </c>
      <c r="C383" s="248" t="s">
        <v>495</v>
      </c>
      <c r="D383" s="235" t="s">
        <v>491</v>
      </c>
      <c r="E383" s="236">
        <v>1</v>
      </c>
      <c r="F383" s="237"/>
      <c r="G383" s="238">
        <f>ROUND(E383*F383,2)</f>
        <v>0</v>
      </c>
      <c r="H383" s="237"/>
      <c r="I383" s="238">
        <f>ROUND(E383*H383,2)</f>
        <v>0</v>
      </c>
      <c r="J383" s="237"/>
      <c r="K383" s="238">
        <f>ROUND(E383*J383,2)</f>
        <v>0</v>
      </c>
      <c r="L383" s="238">
        <v>21</v>
      </c>
      <c r="M383" s="238">
        <f>G383*(1+L383/100)</f>
        <v>0</v>
      </c>
      <c r="N383" s="238">
        <v>0</v>
      </c>
      <c r="O383" s="238">
        <f>ROUND(E383*N383,2)</f>
        <v>0</v>
      </c>
      <c r="P383" s="238">
        <v>0</v>
      </c>
      <c r="Q383" s="238">
        <f>ROUND(E383*P383,2)</f>
        <v>0</v>
      </c>
      <c r="R383" s="238"/>
      <c r="S383" s="238" t="s">
        <v>132</v>
      </c>
      <c r="T383" s="239" t="s">
        <v>316</v>
      </c>
      <c r="U383" s="222">
        <v>0</v>
      </c>
      <c r="V383" s="222">
        <f>ROUND(E383*U383,2)</f>
        <v>0</v>
      </c>
      <c r="W383" s="222"/>
      <c r="X383" s="222" t="s">
        <v>492</v>
      </c>
      <c r="Y383" s="212"/>
      <c r="Z383" s="212"/>
      <c r="AA383" s="212"/>
      <c r="AB383" s="212"/>
      <c r="AC383" s="212"/>
      <c r="AD383" s="212"/>
      <c r="AE383" s="212"/>
      <c r="AF383" s="212"/>
      <c r="AG383" s="212" t="s">
        <v>496</v>
      </c>
      <c r="AH383" s="212"/>
      <c r="AI383" s="212"/>
      <c r="AJ383" s="212"/>
      <c r="AK383" s="212"/>
      <c r="AL383" s="212"/>
      <c r="AM383" s="212"/>
      <c r="AN383" s="212"/>
      <c r="AO383" s="212"/>
      <c r="AP383" s="212"/>
      <c r="AQ383" s="212"/>
      <c r="AR383" s="212"/>
      <c r="AS383" s="212"/>
      <c r="AT383" s="212"/>
      <c r="AU383" s="212"/>
      <c r="AV383" s="212"/>
      <c r="AW383" s="212"/>
      <c r="AX383" s="212"/>
      <c r="AY383" s="212"/>
      <c r="AZ383" s="212"/>
      <c r="BA383" s="212"/>
      <c r="BB383" s="212"/>
      <c r="BC383" s="212"/>
      <c r="BD383" s="212"/>
      <c r="BE383" s="212"/>
      <c r="BF383" s="212"/>
      <c r="BG383" s="212"/>
      <c r="BH383" s="212"/>
    </row>
    <row r="384" spans="1:60" outlineLevel="1" x14ac:dyDescent="0.2">
      <c r="A384" s="219"/>
      <c r="B384" s="220"/>
      <c r="C384" s="253"/>
      <c r="D384" s="245"/>
      <c r="E384" s="245"/>
      <c r="F384" s="245"/>
      <c r="G384" s="245"/>
      <c r="H384" s="222"/>
      <c r="I384" s="222"/>
      <c r="J384" s="222"/>
      <c r="K384" s="222"/>
      <c r="L384" s="222"/>
      <c r="M384" s="222"/>
      <c r="N384" s="222"/>
      <c r="O384" s="222"/>
      <c r="P384" s="222"/>
      <c r="Q384" s="222"/>
      <c r="R384" s="222"/>
      <c r="S384" s="222"/>
      <c r="T384" s="222"/>
      <c r="U384" s="222"/>
      <c r="V384" s="222"/>
      <c r="W384" s="222"/>
      <c r="X384" s="222"/>
      <c r="Y384" s="212"/>
      <c r="Z384" s="212"/>
      <c r="AA384" s="212"/>
      <c r="AB384" s="212"/>
      <c r="AC384" s="212"/>
      <c r="AD384" s="212"/>
      <c r="AE384" s="212"/>
      <c r="AF384" s="212"/>
      <c r="AG384" s="212" t="s">
        <v>139</v>
      </c>
      <c r="AH384" s="212"/>
      <c r="AI384" s="212"/>
      <c r="AJ384" s="212"/>
      <c r="AK384" s="212"/>
      <c r="AL384" s="212"/>
      <c r="AM384" s="212"/>
      <c r="AN384" s="212"/>
      <c r="AO384" s="212"/>
      <c r="AP384" s="212"/>
      <c r="AQ384" s="212"/>
      <c r="AR384" s="212"/>
      <c r="AS384" s="212"/>
      <c r="AT384" s="212"/>
      <c r="AU384" s="212"/>
      <c r="AV384" s="212"/>
      <c r="AW384" s="212"/>
      <c r="AX384" s="212"/>
      <c r="AY384" s="212"/>
      <c r="AZ384" s="212"/>
      <c r="BA384" s="212"/>
      <c r="BB384" s="212"/>
      <c r="BC384" s="212"/>
      <c r="BD384" s="212"/>
      <c r="BE384" s="212"/>
      <c r="BF384" s="212"/>
      <c r="BG384" s="212"/>
      <c r="BH384" s="212"/>
    </row>
    <row r="385" spans="1:33" x14ac:dyDescent="0.2">
      <c r="A385" s="3"/>
      <c r="B385" s="4"/>
      <c r="C385" s="255"/>
      <c r="D385" s="6"/>
      <c r="E385" s="3"/>
      <c r="F385" s="3"/>
      <c r="G385" s="3"/>
      <c r="H385" s="3"/>
      <c r="I385" s="3"/>
      <c r="J385" s="3"/>
      <c r="K385" s="3"/>
      <c r="L385" s="3"/>
      <c r="M385" s="3"/>
      <c r="N385" s="3"/>
      <c r="O385" s="3"/>
      <c r="P385" s="3"/>
      <c r="Q385" s="3"/>
      <c r="R385" s="3"/>
      <c r="S385" s="3"/>
      <c r="T385" s="3"/>
      <c r="U385" s="3"/>
      <c r="V385" s="3"/>
      <c r="W385" s="3"/>
      <c r="X385" s="3"/>
      <c r="AE385">
        <v>15</v>
      </c>
      <c r="AF385">
        <v>21</v>
      </c>
      <c r="AG385" t="s">
        <v>113</v>
      </c>
    </row>
    <row r="386" spans="1:33" x14ac:dyDescent="0.2">
      <c r="A386" s="215"/>
      <c r="B386" s="216" t="s">
        <v>29</v>
      </c>
      <c r="C386" s="256"/>
      <c r="D386" s="217"/>
      <c r="E386" s="218"/>
      <c r="F386" s="218"/>
      <c r="G386" s="246">
        <f>G8+G71+G92+G111+G119+G173+G195+G213+G235+G241+G255+G260+G264+G274+G281+G304+G332+G339+G349+G358+G380</f>
        <v>0</v>
      </c>
      <c r="H386" s="3"/>
      <c r="I386" s="3"/>
      <c r="J386" s="3"/>
      <c r="K386" s="3"/>
      <c r="L386" s="3"/>
      <c r="M386" s="3"/>
      <c r="N386" s="3"/>
      <c r="O386" s="3"/>
      <c r="P386" s="3"/>
      <c r="Q386" s="3"/>
      <c r="R386" s="3"/>
      <c r="S386" s="3"/>
      <c r="T386" s="3"/>
      <c r="U386" s="3"/>
      <c r="V386" s="3"/>
      <c r="W386" s="3"/>
      <c r="X386" s="3"/>
      <c r="AE386">
        <f>SUMIF(L7:L384,AE385,G7:G384)</f>
        <v>0</v>
      </c>
      <c r="AF386">
        <f>SUMIF(L7:L384,AF385,G7:G384)</f>
        <v>0</v>
      </c>
      <c r="AG386" t="s">
        <v>497</v>
      </c>
    </row>
    <row r="387" spans="1:33" x14ac:dyDescent="0.2">
      <c r="C387" s="257"/>
      <c r="D387" s="10"/>
      <c r="AG387" t="s">
        <v>498</v>
      </c>
    </row>
    <row r="388" spans="1:33" x14ac:dyDescent="0.2">
      <c r="D388" s="10"/>
    </row>
    <row r="389" spans="1:33" x14ac:dyDescent="0.2">
      <c r="D389" s="10"/>
    </row>
    <row r="390" spans="1:33" x14ac:dyDescent="0.2">
      <c r="D390" s="10"/>
    </row>
    <row r="391" spans="1:33" x14ac:dyDescent="0.2">
      <c r="D391" s="10"/>
    </row>
    <row r="392" spans="1:33" x14ac:dyDescent="0.2">
      <c r="D392" s="10"/>
    </row>
    <row r="393" spans="1:33" x14ac:dyDescent="0.2">
      <c r="D393" s="10"/>
    </row>
    <row r="394" spans="1:33" x14ac:dyDescent="0.2">
      <c r="D394" s="10"/>
    </row>
    <row r="395" spans="1:33" x14ac:dyDescent="0.2">
      <c r="D395" s="10"/>
    </row>
    <row r="396" spans="1:33" x14ac:dyDescent="0.2">
      <c r="D396" s="10"/>
    </row>
    <row r="397" spans="1:33" x14ac:dyDescent="0.2">
      <c r="D397" s="10"/>
    </row>
    <row r="398" spans="1:33" x14ac:dyDescent="0.2">
      <c r="D398" s="10"/>
    </row>
    <row r="399" spans="1:33" x14ac:dyDescent="0.2">
      <c r="D399" s="10"/>
    </row>
    <row r="400" spans="1:33"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WdGgLzEg68Ydmay8w/a2bn9KaoAi706xdITLvC9wIST6poxOxB6Szhroj4M6Eei4eKUXULyI8etYhU+cXx9UJQ==" saltValue="qapZXNu3t+5sCFp82d7sqQ==" spinCount="100000" sheet="1"/>
  <mergeCells count="138">
    <mergeCell ref="C373:G373"/>
    <mergeCell ref="C376:G376"/>
    <mergeCell ref="C378:G378"/>
    <mergeCell ref="C379:G379"/>
    <mergeCell ref="C382:G382"/>
    <mergeCell ref="C384:G384"/>
    <mergeCell ref="C351:G351"/>
    <mergeCell ref="C357:G357"/>
    <mergeCell ref="C362:G362"/>
    <mergeCell ref="C364:G364"/>
    <mergeCell ref="C367:G367"/>
    <mergeCell ref="C370:G370"/>
    <mergeCell ref="C337:G337"/>
    <mergeCell ref="C338:G338"/>
    <mergeCell ref="C342:G342"/>
    <mergeCell ref="C345:G345"/>
    <mergeCell ref="C347:G347"/>
    <mergeCell ref="C348:G348"/>
    <mergeCell ref="C322:G322"/>
    <mergeCell ref="C325:G325"/>
    <mergeCell ref="C328:G328"/>
    <mergeCell ref="C330:G330"/>
    <mergeCell ref="C331:G331"/>
    <mergeCell ref="C335:G335"/>
    <mergeCell ref="C303:G303"/>
    <mergeCell ref="C307:G307"/>
    <mergeCell ref="C310:G310"/>
    <mergeCell ref="C313:G313"/>
    <mergeCell ref="C316:G316"/>
    <mergeCell ref="C319:G319"/>
    <mergeCell ref="C286:G286"/>
    <mergeCell ref="C291:G291"/>
    <mergeCell ref="C294:G294"/>
    <mergeCell ref="C297:G297"/>
    <mergeCell ref="C300:G300"/>
    <mergeCell ref="C302:G302"/>
    <mergeCell ref="C272:G272"/>
    <mergeCell ref="C273:G273"/>
    <mergeCell ref="C277:G277"/>
    <mergeCell ref="C279:G279"/>
    <mergeCell ref="C280:G280"/>
    <mergeCell ref="C284:G284"/>
    <mergeCell ref="C254:G254"/>
    <mergeCell ref="C259:G259"/>
    <mergeCell ref="C262:G262"/>
    <mergeCell ref="C263:G263"/>
    <mergeCell ref="C267:G267"/>
    <mergeCell ref="C270:G270"/>
    <mergeCell ref="C231:G231"/>
    <mergeCell ref="C234:G234"/>
    <mergeCell ref="C237:G237"/>
    <mergeCell ref="C240:G240"/>
    <mergeCell ref="C244:G244"/>
    <mergeCell ref="C252:G252"/>
    <mergeCell ref="C215:G215"/>
    <mergeCell ref="C216:G216"/>
    <mergeCell ref="C219:G219"/>
    <mergeCell ref="C222:G222"/>
    <mergeCell ref="C225:G225"/>
    <mergeCell ref="C228:G228"/>
    <mergeCell ref="C197:G197"/>
    <mergeCell ref="C199:G199"/>
    <mergeCell ref="C201:G201"/>
    <mergeCell ref="C202:G202"/>
    <mergeCell ref="C204:G204"/>
    <mergeCell ref="C212:G212"/>
    <mergeCell ref="C183:G183"/>
    <mergeCell ref="C184:G184"/>
    <mergeCell ref="C186:G186"/>
    <mergeCell ref="C188:G188"/>
    <mergeCell ref="C192:G192"/>
    <mergeCell ref="C194:G194"/>
    <mergeCell ref="C171:G171"/>
    <mergeCell ref="C172:G172"/>
    <mergeCell ref="C175:G175"/>
    <mergeCell ref="C178:G178"/>
    <mergeCell ref="C180:G180"/>
    <mergeCell ref="C181:G181"/>
    <mergeCell ref="C155:G155"/>
    <mergeCell ref="C157:G157"/>
    <mergeCell ref="C159:G159"/>
    <mergeCell ref="C162:G162"/>
    <mergeCell ref="C165:G165"/>
    <mergeCell ref="C169:G169"/>
    <mergeCell ref="C129:G129"/>
    <mergeCell ref="C131:G131"/>
    <mergeCell ref="C133:G133"/>
    <mergeCell ref="C136:G136"/>
    <mergeCell ref="C145:G145"/>
    <mergeCell ref="C147:G147"/>
    <mergeCell ref="C116:G116"/>
    <mergeCell ref="C118:G118"/>
    <mergeCell ref="C121:G121"/>
    <mergeCell ref="C123:G123"/>
    <mergeCell ref="C125:G125"/>
    <mergeCell ref="C126:G126"/>
    <mergeCell ref="C102:G102"/>
    <mergeCell ref="C104:G104"/>
    <mergeCell ref="C106:G106"/>
    <mergeCell ref="C107:G107"/>
    <mergeCell ref="C110:G110"/>
    <mergeCell ref="C114:G114"/>
    <mergeCell ref="C87:G87"/>
    <mergeCell ref="C89:G89"/>
    <mergeCell ref="C91:G91"/>
    <mergeCell ref="C94:G94"/>
    <mergeCell ref="C97:G97"/>
    <mergeCell ref="C100:G100"/>
    <mergeCell ref="C67:G67"/>
    <mergeCell ref="C70:G70"/>
    <mergeCell ref="C73:G73"/>
    <mergeCell ref="C77:G77"/>
    <mergeCell ref="C82:G82"/>
    <mergeCell ref="C84:G84"/>
    <mergeCell ref="C49:G49"/>
    <mergeCell ref="C51:G51"/>
    <mergeCell ref="C54:G54"/>
    <mergeCell ref="C56:G56"/>
    <mergeCell ref="C59:G59"/>
    <mergeCell ref="C62:G62"/>
    <mergeCell ref="C33:G33"/>
    <mergeCell ref="C35:G35"/>
    <mergeCell ref="C37:G37"/>
    <mergeCell ref="C40:G40"/>
    <mergeCell ref="C43:G43"/>
    <mergeCell ref="C45:G45"/>
    <mergeCell ref="C16:G16"/>
    <mergeCell ref="C18:G18"/>
    <mergeCell ref="C20:G20"/>
    <mergeCell ref="C22:G22"/>
    <mergeCell ref="C26:G26"/>
    <mergeCell ref="C28:G28"/>
    <mergeCell ref="A1:G1"/>
    <mergeCell ref="C2:G2"/>
    <mergeCell ref="C3:G3"/>
    <mergeCell ref="C4:G4"/>
    <mergeCell ref="C10:G10"/>
    <mergeCell ref="C12:G12"/>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48</vt:i4>
      </vt:variant>
    </vt:vector>
  </HeadingPairs>
  <TitlesOfParts>
    <vt:vector size="52" baseType="lpstr">
      <vt:lpstr>Pokyny pro vyplnění</vt:lpstr>
      <vt:lpstr>Stavba</vt:lpstr>
      <vt:lpstr>VzorPolozky</vt:lpstr>
      <vt:lpstr>01 2009_4,kk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'01 2009_4,kk Pol'!Názvy_tisku</vt:lpstr>
      <vt:lpstr>oadresa</vt:lpstr>
      <vt:lpstr>Stavba!Objednatel</vt:lpstr>
      <vt:lpstr>Stavba!Objekt</vt:lpstr>
      <vt:lpstr>'01 2009_4,kk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2019-03-19T12:27:02Z</cp:lastPrinted>
  <dcterms:created xsi:type="dcterms:W3CDTF">2009-04-08T07:15:50Z</dcterms:created>
  <dcterms:modified xsi:type="dcterms:W3CDTF">2021-03-23T09:32:34Z</dcterms:modified>
</cp:coreProperties>
</file>