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Ceresnovy park - Legionarska51527/"/>
    </mc:Choice>
  </mc:AlternateContent>
  <xr:revisionPtr revIDLastSave="2" documentId="13_ncr:1_{F66D6CA8-8515-4420-806A-38EDF2C53773}" xr6:coauthVersionLast="47" xr6:coauthVersionMax="47" xr10:uidLastSave="{6037C70E-F1A2-4D09-8EE0-921CCDD23B64}"/>
  <bookViews>
    <workbookView xWindow="-120" yWindow="-120" windowWidth="29040" windowHeight="15840" activeTab="1" xr2:uid="{00000000-000D-0000-FFFF-FFFF00000000}"/>
  </bookViews>
  <sheets>
    <sheet name="Rekapitulácia stavby" sheetId="1" r:id="rId1"/>
    <sheet name="SO-01 - SO-10" sheetId="2" r:id="rId2"/>
  </sheets>
  <definedNames>
    <definedName name="_xlnm._FilterDatabase" localSheetId="1" hidden="1">'SO-01 - SO-10'!$C$10:$K$22</definedName>
    <definedName name="_xlnm.Print_Titles" localSheetId="0">'Rekapitulácia stavby'!$5:$5</definedName>
    <definedName name="_xlnm.Print_Titles" localSheetId="1">'SO-01 - SO-10'!$10:$10</definedName>
    <definedName name="_xlnm.Print_Area" localSheetId="0">'Rekapitulácia stavby'!#REF!,'Rekapitulácia stavby'!$C$1:$AQ$25</definedName>
    <definedName name="_xlnm.Print_Area" localSheetId="1">'SO-01 - SO-10'!#REF!,'SO-01 - SO-10'!$C$5:$J$8,'SO-01 - SO-10'!$C$9:$J$22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4" i="2" l="1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0" i="2"/>
  <c r="J419" i="2"/>
  <c r="J418" i="2"/>
  <c r="J417" i="2"/>
  <c r="J416" i="2"/>
  <c r="J415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AY22" i="1" l="1"/>
  <c r="AX22" i="1"/>
  <c r="AY21" i="1"/>
  <c r="AX21" i="1"/>
  <c r="AY19" i="1"/>
  <c r="AX19" i="1"/>
  <c r="AY18" i="1"/>
  <c r="AX18" i="1"/>
  <c r="AY16" i="1"/>
  <c r="AX16" i="1"/>
  <c r="AY14" i="1"/>
  <c r="AX14" i="1"/>
  <c r="AY12" i="1"/>
  <c r="AX12" i="1"/>
  <c r="AY11" i="1"/>
  <c r="AX11" i="1"/>
  <c r="AY9" i="1"/>
  <c r="AX9" i="1"/>
  <c r="AY8" i="1"/>
  <c r="AX8" i="1"/>
  <c r="BI22" i="2"/>
  <c r="BH22" i="2"/>
  <c r="BG22" i="2"/>
  <c r="BE22" i="2"/>
  <c r="T22" i="2"/>
  <c r="R22" i="2"/>
  <c r="P22" i="2"/>
  <c r="BI21" i="2"/>
  <c r="BH21" i="2"/>
  <c r="BG21" i="2"/>
  <c r="BE21" i="2"/>
  <c r="T21" i="2"/>
  <c r="R21" i="2"/>
  <c r="P21" i="2"/>
  <c r="BI20" i="2"/>
  <c r="BH20" i="2"/>
  <c r="BG20" i="2"/>
  <c r="BE20" i="2"/>
  <c r="T20" i="2"/>
  <c r="R20" i="2"/>
  <c r="P20" i="2"/>
  <c r="BI17" i="2"/>
  <c r="BH17" i="2"/>
  <c r="BG17" i="2"/>
  <c r="BE17" i="2"/>
  <c r="T17" i="2"/>
  <c r="R17" i="2"/>
  <c r="P17" i="2"/>
  <c r="BI16" i="2"/>
  <c r="BH16" i="2"/>
  <c r="BG16" i="2"/>
  <c r="BE16" i="2"/>
  <c r="T16" i="2"/>
  <c r="R16" i="2"/>
  <c r="P16" i="2"/>
  <c r="BI14" i="2"/>
  <c r="BH14" i="2"/>
  <c r="BG14" i="2"/>
  <c r="BE14" i="2"/>
  <c r="T14" i="2"/>
  <c r="T13" i="2" s="1"/>
  <c r="R14" i="2"/>
  <c r="R13" i="2" s="1"/>
  <c r="P14" i="2"/>
  <c r="P13" i="2" s="1"/>
  <c r="BK22" i="2"/>
  <c r="BK21" i="2"/>
  <c r="J20" i="2"/>
  <c r="J17" i="2"/>
  <c r="J22" i="2"/>
  <c r="J21" i="2"/>
  <c r="BK20" i="2"/>
  <c r="BK17" i="2"/>
  <c r="J16" i="2"/>
  <c r="J14" i="2"/>
  <c r="BK16" i="2"/>
  <c r="BK14" i="2"/>
  <c r="BC11" i="1" l="1"/>
  <c r="BD11" i="1"/>
  <c r="AU14" i="1"/>
  <c r="P15" i="2"/>
  <c r="P12" i="2" s="1"/>
  <c r="BK19" i="2"/>
  <c r="J19" i="2" s="1"/>
  <c r="R19" i="2"/>
  <c r="R18" i="2" s="1"/>
  <c r="T15" i="2"/>
  <c r="T12" i="2" s="1"/>
  <c r="BK15" i="2"/>
  <c r="J15" i="2" s="1"/>
  <c r="R15" i="2"/>
  <c r="R12" i="2" s="1"/>
  <c r="P19" i="2"/>
  <c r="P18" i="2" s="1"/>
  <c r="T19" i="2"/>
  <c r="T18" i="2" s="1"/>
  <c r="BF16" i="2"/>
  <c r="BF21" i="2"/>
  <c r="BF14" i="2"/>
  <c r="BF17" i="2"/>
  <c r="BF20" i="2"/>
  <c r="BF22" i="2"/>
  <c r="BK13" i="2"/>
  <c r="AZ22" i="1"/>
  <c r="BB22" i="1"/>
  <c r="BB8" i="1"/>
  <c r="AV22" i="1"/>
  <c r="AZ9" i="1"/>
  <c r="BC9" i="1"/>
  <c r="AZ12" i="1"/>
  <c r="BB12" i="1"/>
  <c r="AZ14" i="1"/>
  <c r="BB14" i="1"/>
  <c r="AV8" i="1"/>
  <c r="BD8" i="1"/>
  <c r="AV9" i="1"/>
  <c r="BD9" i="1"/>
  <c r="BD12" i="1"/>
  <c r="AV16" i="1"/>
  <c r="BC16" i="1"/>
  <c r="AZ18" i="1"/>
  <c r="BC18" i="1"/>
  <c r="BB19" i="1"/>
  <c r="BD21" i="1"/>
  <c r="BC8" i="1"/>
  <c r="AZ16" i="1"/>
  <c r="AV19" i="1"/>
  <c r="AZ21" i="1"/>
  <c r="BC22" i="1"/>
  <c r="AZ11" i="1"/>
  <c r="BC14" i="1"/>
  <c r="BB16" i="1"/>
  <c r="BB18" i="1"/>
  <c r="AZ19" i="1"/>
  <c r="BD19" i="1"/>
  <c r="BD22" i="1"/>
  <c r="AZ8" i="1"/>
  <c r="AV11" i="1"/>
  <c r="AV12" i="1"/>
  <c r="AV14" i="1"/>
  <c r="BD16" i="1"/>
  <c r="BD18" i="1"/>
  <c r="BB21" i="1"/>
  <c r="BC21" i="1"/>
  <c r="BB9" i="1"/>
  <c r="BB11" i="1"/>
  <c r="BC12" i="1"/>
  <c r="BD14" i="1"/>
  <c r="AV18" i="1"/>
  <c r="BC19" i="1"/>
  <c r="AV21" i="1"/>
  <c r="AS7" i="1"/>
  <c r="T11" i="2" l="1"/>
  <c r="P11" i="2"/>
  <c r="AU8" i="1" s="1"/>
  <c r="R11" i="2"/>
  <c r="BK12" i="2"/>
  <c r="AU21" i="1"/>
  <c r="AU19" i="1"/>
  <c r="AU18" i="1"/>
  <c r="AU11" i="1"/>
  <c r="AU22" i="1"/>
  <c r="AU16" i="1"/>
  <c r="AU12" i="1"/>
  <c r="J13" i="2"/>
  <c r="BK18" i="2"/>
  <c r="J18" i="2" s="1"/>
  <c r="BA14" i="1"/>
  <c r="AU9" i="1" l="1"/>
  <c r="J12" i="2"/>
  <c r="BK11" i="2"/>
  <c r="BD7" i="1"/>
  <c r="BC7" i="1"/>
  <c r="AW14" i="1"/>
  <c r="AT14" i="1" s="1"/>
  <c r="AZ7" i="1"/>
  <c r="BB7" i="1"/>
  <c r="BA12" i="1" l="1"/>
  <c r="AW16" i="1"/>
  <c r="AT16" i="1" s="1"/>
  <c r="AW18" i="1"/>
  <c r="AT18" i="1" s="1"/>
  <c r="AW21" i="1"/>
  <c r="AT21" i="1" s="1"/>
  <c r="AU7" i="1"/>
  <c r="AY7" i="1"/>
  <c r="AV7" i="1"/>
  <c r="AX7" i="1"/>
  <c r="BA21" i="1" l="1"/>
  <c r="AW12" i="1"/>
  <c r="AT12" i="1" s="1"/>
  <c r="BA9" i="1"/>
  <c r="BA16" i="1"/>
  <c r="BA18" i="1"/>
  <c r="AW19" i="1"/>
  <c r="AT19" i="1" s="1"/>
  <c r="AW22" i="1" l="1"/>
  <c r="AT22" i="1" s="1"/>
  <c r="BA19" i="1"/>
  <c r="AW9" i="1"/>
  <c r="AT9" i="1" s="1"/>
  <c r="BA8" i="1"/>
  <c r="BA11" i="1" l="1"/>
  <c r="AW11" i="1"/>
  <c r="AT11" i="1" s="1"/>
  <c r="BA22" i="1"/>
  <c r="AW8" i="1"/>
  <c r="AT8" i="1" s="1"/>
  <c r="BA7" i="1" l="1"/>
  <c r="AW7" i="1" l="1"/>
  <c r="AT7" i="1" l="1"/>
</calcChain>
</file>

<file path=xl/sharedStrings.xml><?xml version="1.0" encoding="utf-8"?>
<sst xmlns="http://schemas.openxmlformats.org/spreadsheetml/2006/main" count="2522" uniqueCount="877">
  <si>
    <t/>
  </si>
  <si>
    <t>{8fbdf3af-19ac-49c1-a674-2e2aef03723d}</t>
  </si>
  <si>
    <t>20</t>
  </si>
  <si>
    <t>Miesto:</t>
  </si>
  <si>
    <t>DPH</t>
  </si>
  <si>
    <t>znížená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</si>
  <si>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</si>
  <si>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</si>
  <si>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</si>
  <si>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</si>
  <si>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</si>
  <si>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</si>
  <si>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</si>
  <si>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</si>
  <si>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</si>
  <si>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</si>
  <si>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</si>
  <si>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</si>
  <si>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</si>
  <si>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</si>
  <si>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</si>
  <si>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</si>
  <si>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</si>
  <si>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D</t>
  </si>
  <si>
    <t>0</t>
  </si>
  <si>
    <t>###NOIMPORT###</t>
  </si>
  <si>
    <t>IMPORT</t>
  </si>
  <si>
    <t>{00000000-0000-0000-0000-000000000000}</t>
  </si>
  <si>
    <t>1</t>
  </si>
  <si>
    <t>{9ea9a62a-52b0-4383-b0a2-80061c1e0fca}</t>
  </si>
  <si>
    <t>/</t>
  </si>
  <si>
    <t>SO-01</t>
  </si>
  <si>
    <t>Busta S. Chalupku</t>
  </si>
  <si>
    <t>Časť</t>
  </si>
  <si>
    <t>2</t>
  </si>
  <si>
    <t>{d5733d4a-6c7e-47f6-a531-bc16ae362151}</t>
  </si>
  <si>
    <t>SO-02</t>
  </si>
  <si>
    <t>Spevnené plochy</t>
  </si>
  <si>
    <t>{f5400370-c286-49aa-afc1-27825cdc3426}</t>
  </si>
  <si>
    <t>SO-03</t>
  </si>
  <si>
    <t>{b4afa91e-ddd2-4369-bedb-3b79427b5d07}</t>
  </si>
  <si>
    <t>SO-04</t>
  </si>
  <si>
    <t>{006051e3-b490-48d2-affa-787802641671}</t>
  </si>
  <si>
    <t>SO-05</t>
  </si>
  <si>
    <t>{c81393d3-6117-4280-837d-81d78e899a92}</t>
  </si>
  <si>
    <t>SO-06</t>
  </si>
  <si>
    <t>{72ab90b2-394d-4eba-8005-724ca77f6cf5}</t>
  </si>
  <si>
    <t>SO-07</t>
  </si>
  <si>
    <t>Zasakovacie pásy</t>
  </si>
  <si>
    <t>{e74db863-f3e2-4732-8ca3-90816fa3d016}</t>
  </si>
  <si>
    <t>SO-08</t>
  </si>
  <si>
    <t>Oplotenie</t>
  </si>
  <si>
    <t>{d415f866-9bce-4fce-912e-7bf6f2a726b4}</t>
  </si>
  <si>
    <t>SO-09</t>
  </si>
  <si>
    <t>{6f6fd8ba-2b43-417d-a094-6ff4fafd289f}</t>
  </si>
  <si>
    <t>{1bbc0b5d-2e90-4ccc-8ee8-8b84ea53435a}</t>
  </si>
  <si>
    <t>SO-10</t>
  </si>
  <si>
    <t>Multifunkčné ihrisko</t>
  </si>
  <si>
    <t>{90b3d644-c488-45d7-8a03-f12813895511}</t>
  </si>
  <si>
    <t>Objekt:</t>
  </si>
  <si>
    <t>E1 - I. etapa</t>
  </si>
  <si>
    <t>Časť:</t>
  </si>
  <si>
    <t>Cena celkom [EUR]</t>
  </si>
  <si>
    <t>-1</t>
  </si>
  <si>
    <t>VRN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</si>
  <si>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</si>
  <si>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</si>
  <si>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</si>
  <si>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</si>
  <si>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</si>
  <si>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</si>
  <si>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</si>
  <si>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</si>
  <si>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</si>
  <si>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</si>
  <si>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</si>
  <si>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</si>
  <si>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</si>
  <si>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</si>
  <si>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</si>
  <si>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</si>
  <si>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5</t>
  </si>
  <si>
    <t>K</t>
  </si>
  <si>
    <t>622473255.S</t>
  </si>
  <si>
    <t>Hydrofóbny impregnačný náter betónových konštrukcií</t>
  </si>
  <si>
    <t>m2</t>
  </si>
  <si>
    <t>4</t>
  </si>
  <si>
    <t>449590353</t>
  </si>
  <si>
    <t>9</t>
  </si>
  <si>
    <t>Ostatné konštrukcie a práce-búranie</t>
  </si>
  <si>
    <t>938571031.S</t>
  </si>
  <si>
    <t>Otryskanie a reprofilácia degradovaného betónu,  -0,10700t</t>
  </si>
  <si>
    <t>-1009008046</t>
  </si>
  <si>
    <t>965024121.S</t>
  </si>
  <si>
    <t>Búranie kamenných obkladov alebo dlažieb z dosiek alebo mozaiky,  -0,19200t</t>
  </si>
  <si>
    <t>-1391530972</t>
  </si>
  <si>
    <t>PSV</t>
  </si>
  <si>
    <t>Práce a dodávky PSV</t>
  </si>
  <si>
    <t>782</t>
  </si>
  <si>
    <t>Obklady z prírodného a konglomerovaného kameňa</t>
  </si>
  <si>
    <t>782111160.S</t>
  </si>
  <si>
    <t xml:space="preserve">Montáž obkladov kamennými doskami </t>
  </si>
  <si>
    <t>16</t>
  </si>
  <si>
    <t>-1745697979</t>
  </si>
  <si>
    <t>M</t>
  </si>
  <si>
    <t>583840008700</t>
  </si>
  <si>
    <t>Obklad/dlažba žulová, rezané, hrúbka 30 mm</t>
  </si>
  <si>
    <t>32</t>
  </si>
  <si>
    <t>2001849322</t>
  </si>
  <si>
    <t>3</t>
  </si>
  <si>
    <t>998782101.S</t>
  </si>
  <si>
    <t>Presun hmôt pre kamenné obklady v objektoch výšky do 6 m</t>
  </si>
  <si>
    <t>t</t>
  </si>
  <si>
    <t>-537183670</t>
  </si>
  <si>
    <t>SO-02 - Spevnené plochy</t>
  </si>
  <si>
    <t>Zakladanie</t>
  </si>
  <si>
    <t>30</t>
  </si>
  <si>
    <t>271573001.S</t>
  </si>
  <si>
    <t>Násyp pod základové konštrukcie so zhutnením zo štrkopiesku fr.0-32 mm</t>
  </si>
  <si>
    <t>m3</t>
  </si>
  <si>
    <t>31</t>
  </si>
  <si>
    <t>274321312.S</t>
  </si>
  <si>
    <t>Betón základových pásov, železový (bez výstuže), tr. C 20/25</t>
  </si>
  <si>
    <t>274361821.S</t>
  </si>
  <si>
    <t>Výstuž základových pásov z ocele B500 (10505)</t>
  </si>
  <si>
    <t>289971211.S</t>
  </si>
  <si>
    <t>Zhotovenie vrstvy z geotextílie na upravenom povrchu sklon do 1 : 5 , šírky od 0 do 3 m</t>
  </si>
  <si>
    <t>693110004500.S</t>
  </si>
  <si>
    <t>Geotextília polypropylénová netkaná 300 g/m2</t>
  </si>
  <si>
    <t>8</t>
  </si>
  <si>
    <t>Komunikácie</t>
  </si>
  <si>
    <t>13</t>
  </si>
  <si>
    <t>564210111.S</t>
  </si>
  <si>
    <t>Podklad alebo kryt pre mlátový chodník z vápencovej drviny fr. 0-4 mm s rozprestretím, vlhčením a zhutnením do hr. 50-60 mm, plochy do 200 m2</t>
  </si>
  <si>
    <t>14</t>
  </si>
  <si>
    <t>564210311.S</t>
  </si>
  <si>
    <t>Podklad pre mlátovú cestu zo štrkopiesku fr. 4-8 mm s rozprestretím, vlhčením a zhutnením hr. 100 mm, plochy do 200 m2</t>
  </si>
  <si>
    <t>23</t>
  </si>
  <si>
    <t>564750111.S</t>
  </si>
  <si>
    <t>Podklad alebo kryt z kameniva hrubého riečneho veľ. 60-90 mm s rozprestretím, hr. 150 mm</t>
  </si>
  <si>
    <t>564760211.S</t>
  </si>
  <si>
    <t>Podklad alebo kryt z kameniva hrubého drveného veľ. 16-32 mm s rozprestretím a zhutnením hr. 200 mm</t>
  </si>
  <si>
    <t>7</t>
  </si>
  <si>
    <t>451317777.S</t>
  </si>
  <si>
    <t>Podklad pod dlažbu vodorovne alebo v sklone do 1:5 hr. 100mm z bet. tr. C 8/10</t>
  </si>
  <si>
    <t>15</t>
  </si>
  <si>
    <t>564760311.S</t>
  </si>
  <si>
    <t>Podklad pre mlátový chodník z kameniva hrubého drveného fr. 16-32 mm s rozprestretím a zhutnením hr. 200 mm, plochy do 200 m2</t>
  </si>
  <si>
    <t>28</t>
  </si>
  <si>
    <t>596811310.S</t>
  </si>
  <si>
    <t>Kladenie betónovej dlažby s vyplnením škár do lôžka z kameniva, veľ. do 0,09 m2 plochy do 50 m2</t>
  </si>
  <si>
    <t>29</t>
  </si>
  <si>
    <t>592460003300.S</t>
  </si>
  <si>
    <t>Dlažba betónová, rozmer 200x200x50 mm</t>
  </si>
  <si>
    <t>596911144.S</t>
  </si>
  <si>
    <t>Kladenie betónovej zámkovej dlažby komunikácií pre peších hr. 60 mm pre peších nad 300 m2 so zriadením lôžka z kameniva hr. 30 mm</t>
  </si>
  <si>
    <t>592460007700.S</t>
  </si>
  <si>
    <t>Dlažba betónová škárová, rozmer 200x200x60 mm, 200x100x60, 200x300x60 mm mmprírodná - Rettango kombi EKO</t>
  </si>
  <si>
    <t>451577877.S</t>
  </si>
  <si>
    <t>Podklad pod dlažbu v ploche vodorovnej alebo v sklone do 1:5 hr. od 30 do 50 mm zo štrkopiesku 4/8 mm</t>
  </si>
  <si>
    <t>916561112.S</t>
  </si>
  <si>
    <t>Osadenie záhonového alebo parkového obrubníka betón., do lôžka z bet. pros. tr. C 16/20 s bočnou oporou</t>
  </si>
  <si>
    <t>m</t>
  </si>
  <si>
    <t>17</t>
  </si>
  <si>
    <t>592170001800.S</t>
  </si>
  <si>
    <t>Obrubník parkový, lxšxv 1000x50x200 mm, prírodný</t>
  </si>
  <si>
    <t>ks</t>
  </si>
  <si>
    <t>19</t>
  </si>
  <si>
    <t>917712111</t>
  </si>
  <si>
    <t>Osadenie a dodávka kovového obrubníka ( Oceľová stavebná samofixačná obruba s rovnými a pravouhlými hrotmi, hr. 2 mm, výška 200 mm, dĺ. 2 m )</t>
  </si>
  <si>
    <t>918101112</t>
  </si>
  <si>
    <t>Lôžko pod obrubníky, krajníky alebo obruby z dlažobných kociek z betónu prostého tr. C 16/20</t>
  </si>
  <si>
    <t>21</t>
  </si>
  <si>
    <t>918101121</t>
  </si>
  <si>
    <t>Lôžko pod obrubníky, krajníky alebo obruby zo štrku fr. 8/16</t>
  </si>
  <si>
    <t>18</t>
  </si>
  <si>
    <t>918101121.S</t>
  </si>
  <si>
    <t>Lôžko pod obrubníky, krajníky alebo obruby z dlažobných kociek zo suchého betónu tr. C 12/15</t>
  </si>
  <si>
    <t>11</t>
  </si>
  <si>
    <t>935111311.S</t>
  </si>
  <si>
    <t>Osadenie priekopového žľabu z betónových priekopových tvárnic šírky nad 800 do 1200 mm</t>
  </si>
  <si>
    <t>12</t>
  </si>
  <si>
    <t>592270000400.S</t>
  </si>
  <si>
    <t>Tvárnica priekopová TBM 51-30, rozmer 1125x300 mm</t>
  </si>
  <si>
    <t>99</t>
  </si>
  <si>
    <t>Presun hmôt HSV</t>
  </si>
  <si>
    <t>27</t>
  </si>
  <si>
    <t>998223011.S</t>
  </si>
  <si>
    <t>Presun hmôt pre pozemné komunikácie s krytom dláždeným (822 2.3, 822 5.3) akejkoľvek dĺžky objektu</t>
  </si>
  <si>
    <t>763</t>
  </si>
  <si>
    <t>Konštrukcie - drevostavby</t>
  </si>
  <si>
    <t>763750100</t>
  </si>
  <si>
    <t>Montáž drevených podláh na terasy, balkóny, móla</t>
  </si>
  <si>
    <t>10</t>
  </si>
  <si>
    <t>611980004200.S</t>
  </si>
  <si>
    <t>Drevená podlahová doska exteriérová, hrúbka 20 mm, impregnovaná</t>
  </si>
  <si>
    <t>611980004800</t>
  </si>
  <si>
    <t>Drevený hranol podkladový, vxš 40x60 mm, pre drevené podlahy</t>
  </si>
  <si>
    <t>26</t>
  </si>
  <si>
    <t>998763101</t>
  </si>
  <si>
    <t>Presun hmôt pre drevostavby v objektoch výšky do 12 m</t>
  </si>
  <si>
    <t>772</t>
  </si>
  <si>
    <t>Podlahy z prírodného a konglomerovaného kameňa</t>
  </si>
  <si>
    <t>33</t>
  </si>
  <si>
    <t>772211306.S</t>
  </si>
  <si>
    <t>Montáž obkladu schodiskových stupňov doskami z pravideľných tvarov hr. 150 mm do vystuženého lôžka z betonu suchého</t>
  </si>
  <si>
    <t>34</t>
  </si>
  <si>
    <t>583840012200.S</t>
  </si>
  <si>
    <t>Doska obkladová kamenná, žulový blok 350 x 150 x 1000 mm</t>
  </si>
  <si>
    <t>35</t>
  </si>
  <si>
    <t>998772101.S</t>
  </si>
  <si>
    <t>Presun hmôt pre kamennú dlažbu v objektoch výšky do 6 m</t>
  </si>
  <si>
    <t>SO-03 - Sadové úpravy</t>
  </si>
  <si>
    <t>Zemné práce</t>
  </si>
  <si>
    <t>146</t>
  </si>
  <si>
    <t>111151221.S</t>
  </si>
  <si>
    <t>Kosenie parkového trávnika od 1000 do 10 000 m2 s odvozom do 20 km a so zložením, v rovine alebo na svahu do 1:5</t>
  </si>
  <si>
    <t>142</t>
  </si>
  <si>
    <t>111301111.S</t>
  </si>
  <si>
    <t>Zobratie mačiny hr. do 100 mm</t>
  </si>
  <si>
    <t>168</t>
  </si>
  <si>
    <t>112101114.S</t>
  </si>
  <si>
    <t>Vyrúbanie stromu, priem. kmeňa do 500 mm ( vrátane odvozu drevnej hmoty )</t>
  </si>
  <si>
    <t>169</t>
  </si>
  <si>
    <t>112201014.S</t>
  </si>
  <si>
    <t>Odstránenie pňa ručne, priemeru do 500 mm ( vrátane odvozu drevnej hmoty )</t>
  </si>
  <si>
    <t>180402111</t>
  </si>
  <si>
    <t>Založenie trávnika výsevom v rovine do 1:5</t>
  </si>
  <si>
    <t>0057211200</t>
  </si>
  <si>
    <t>Trávové semeno - 20 g/sqm</t>
  </si>
  <si>
    <t>kg</t>
  </si>
  <si>
    <t>153</t>
  </si>
  <si>
    <t>183104623.S</t>
  </si>
  <si>
    <t>Kopanie jamky priemer 600 mm a hĺbka 600 mm pre výsadbu sadeníc v pôde zaburinenej, zemina tr.3</t>
  </si>
  <si>
    <t>145</t>
  </si>
  <si>
    <t>183453111.S</t>
  </si>
  <si>
    <t xml:space="preserve">Kyprenie rotačným kypričom </t>
  </si>
  <si>
    <t>ha</t>
  </si>
  <si>
    <t>136</t>
  </si>
  <si>
    <t>184802611</t>
  </si>
  <si>
    <t>Chemické odburinenie po založení kultúry v rovine alebo na svahu do 1:5 postrekom naširoko</t>
  </si>
  <si>
    <t>137</t>
  </si>
  <si>
    <t>252340000200</t>
  </si>
  <si>
    <t>Postrekový prípravok Kapazín na ničenie burín alebo drevín, 5 l balenie</t>
  </si>
  <si>
    <t>147</t>
  </si>
  <si>
    <t>184803112.S</t>
  </si>
  <si>
    <t xml:space="preserve">Rez a tvarovanie živých plotov alebo stien priamych </t>
  </si>
  <si>
    <t>164</t>
  </si>
  <si>
    <t>184807111.S</t>
  </si>
  <si>
    <t>Ochrana stromu debnením pred poškodením stavebnou činnosťou zhotovenie - solitér malý</t>
  </si>
  <si>
    <t>165</t>
  </si>
  <si>
    <t>184807111.S1</t>
  </si>
  <si>
    <t>Ochrana stromu debnením pred poškodením stavebnou činnosťou zhotovenie - solitér veľký</t>
  </si>
  <si>
    <t>166</t>
  </si>
  <si>
    <t>184807112.S</t>
  </si>
  <si>
    <t>Ochrana stromu debnením pred poškodením stavebnou činnosťou odstránenie - solitér malý</t>
  </si>
  <si>
    <t>167</t>
  </si>
  <si>
    <t>184807112.S2</t>
  </si>
  <si>
    <t>Ochrana stromu debnením pred poškodením stavebnou činnosťou odstránenie - solitér veľký</t>
  </si>
  <si>
    <t>138</t>
  </si>
  <si>
    <t>184852010</t>
  </si>
  <si>
    <t>Hnojenie trávnika v rovine alebo na svahu do 1:5 umelým hnojivom</t>
  </si>
  <si>
    <t>139</t>
  </si>
  <si>
    <t>0910000100</t>
  </si>
  <si>
    <t xml:space="preserve">Hnojivo záhradné ( napr. NPK 2g/m2 ) </t>
  </si>
  <si>
    <t>140</t>
  </si>
  <si>
    <t>185803111</t>
  </si>
  <si>
    <t xml:space="preserve">Ošetrenie trávnika a záhonov v rovine alebo na svahu ( 2 x zálievka ) </t>
  </si>
  <si>
    <t>141</t>
  </si>
  <si>
    <t>185851111</t>
  </si>
  <si>
    <t>Dovoz vody pre zálievku rastlín na vzdialenosť do 6000 m</t>
  </si>
  <si>
    <t>183101211</t>
  </si>
  <si>
    <t>Hĺbenie jamiek pre výsadbu v hornine 1 až 4 s výmenou pôdy do 50% v rovine alebo na svahu do 1:5 objemu do 0, 01 m3</t>
  </si>
  <si>
    <t>183204112</t>
  </si>
  <si>
    <t>Výsadba trvaliek do pripravovanej pôdy so zaliatím s jednoduchými koreňami trvaliek</t>
  </si>
  <si>
    <t>100</t>
  </si>
  <si>
    <t>Pol7</t>
  </si>
  <si>
    <t>Doronicum orientale 'Magnificum'</t>
  </si>
  <si>
    <t>148</t>
  </si>
  <si>
    <t>Pol71</t>
  </si>
  <si>
    <t>Miscanthus sinensis 'Gracillimus'</t>
  </si>
  <si>
    <t>149</t>
  </si>
  <si>
    <t>Pol72</t>
  </si>
  <si>
    <t>Molinia arundicaea 'Karl Foerster'</t>
  </si>
  <si>
    <t>150</t>
  </si>
  <si>
    <t>Pol73</t>
  </si>
  <si>
    <t>Pennisteum alopecuroides</t>
  </si>
  <si>
    <t>151</t>
  </si>
  <si>
    <t>Pol74</t>
  </si>
  <si>
    <t>Molinia caerulea 'Edith Dudszus'</t>
  </si>
  <si>
    <t>152</t>
  </si>
  <si>
    <t>Pol75</t>
  </si>
  <si>
    <t>Deschampsia cespitosa</t>
  </si>
  <si>
    <t>101</t>
  </si>
  <si>
    <t>Pol9</t>
  </si>
  <si>
    <t>Echinacea 'Marmalade'</t>
  </si>
  <si>
    <t>102</t>
  </si>
  <si>
    <t>Pol10</t>
  </si>
  <si>
    <t>Echinacea 'Cleopatra'</t>
  </si>
  <si>
    <t>103</t>
  </si>
  <si>
    <t>Pol11</t>
  </si>
  <si>
    <t>Coreopsis 'Full Moon'</t>
  </si>
  <si>
    <t>104</t>
  </si>
  <si>
    <t>Pol33</t>
  </si>
  <si>
    <t>Helenium 'Can Can'</t>
  </si>
  <si>
    <t>105</t>
  </si>
  <si>
    <t>Pol13</t>
  </si>
  <si>
    <t>Rudbeckia fulgida 'Goldstrum'</t>
  </si>
  <si>
    <t>106</t>
  </si>
  <si>
    <t>Pol14</t>
  </si>
  <si>
    <t>Aster novi-belgii 'White Ladies'</t>
  </si>
  <si>
    <t>107</t>
  </si>
  <si>
    <t>Pol15</t>
  </si>
  <si>
    <t>Centranthus ruber</t>
  </si>
  <si>
    <t>108</t>
  </si>
  <si>
    <t>Pol16</t>
  </si>
  <si>
    <t>Monarda 'Fireball'</t>
  </si>
  <si>
    <t>109</t>
  </si>
  <si>
    <t>Pol17</t>
  </si>
  <si>
    <t>Echinacea purpurea 'Pica Bella'</t>
  </si>
  <si>
    <t>110</t>
  </si>
  <si>
    <t>Pol18</t>
  </si>
  <si>
    <t>Echinacea 'Hot Summer'</t>
  </si>
  <si>
    <t>111</t>
  </si>
  <si>
    <t>Pol19</t>
  </si>
  <si>
    <t>Verbena bonariensis</t>
  </si>
  <si>
    <t>112</t>
  </si>
  <si>
    <t>Pol20</t>
  </si>
  <si>
    <t>Eupatoria 'Baby Joe'</t>
  </si>
  <si>
    <t>113</t>
  </si>
  <si>
    <t>Pol21</t>
  </si>
  <si>
    <t>Aster novi-belgii 'Winston Churchill'</t>
  </si>
  <si>
    <t>114</t>
  </si>
  <si>
    <t>Pol22</t>
  </si>
  <si>
    <t>Baptisia 'Pink Truffles'</t>
  </si>
  <si>
    <t>115</t>
  </si>
  <si>
    <t>Pol23</t>
  </si>
  <si>
    <t>Boltonia asteroides 'Snowbank'</t>
  </si>
  <si>
    <t>116</t>
  </si>
  <si>
    <t>Pol24</t>
  </si>
  <si>
    <t>Euphorbia palustris 'Walenburdg's Glorie</t>
  </si>
  <si>
    <t>127</t>
  </si>
  <si>
    <t>183101212.S</t>
  </si>
  <si>
    <t>Hĺbenie jamiek pre výsadbu v horn. 1-4 s výmenou pôdy do 50% v rovine alebo na svahu do 1:5 objemu nad 0,01 do 0,02 m3</t>
  </si>
  <si>
    <t>50</t>
  </si>
  <si>
    <t>184102211</t>
  </si>
  <si>
    <t>Výsadba kríku bez balu do vopred vyhĺbenej jamky v rovine alebo na svahu do 1:5 výšky do 1 m</t>
  </si>
  <si>
    <t>122</t>
  </si>
  <si>
    <t>Pol3.1</t>
  </si>
  <si>
    <t>Ligustrum vulgare 'Atrovirens'</t>
  </si>
  <si>
    <t>123</t>
  </si>
  <si>
    <t>Pol4</t>
  </si>
  <si>
    <t>Cornus sanquinea 'Winter Beauty'</t>
  </si>
  <si>
    <t>124</t>
  </si>
  <si>
    <t>Pol5</t>
  </si>
  <si>
    <t>Cornus alba 'Sibirica'</t>
  </si>
  <si>
    <t>125</t>
  </si>
  <si>
    <t>Pol61</t>
  </si>
  <si>
    <t>Parthenocissus tricusp. Veitchii</t>
  </si>
  <si>
    <t>126</t>
  </si>
  <si>
    <t>Pol7.1</t>
  </si>
  <si>
    <t xml:space="preserve">Hedera helix  ' Hibernica' </t>
  </si>
  <si>
    <t>57</t>
  </si>
  <si>
    <t>184201111</t>
  </si>
  <si>
    <t>Výsadba stromu do predom vyhĺbenej jamky v rovine alebo na svahu do 1:5 pri výške kmeňa do 1, 8 m</t>
  </si>
  <si>
    <t>128</t>
  </si>
  <si>
    <t>183104713</t>
  </si>
  <si>
    <t>Kopanie jamky priem. 1500 mm, hĺbky 1000 mm v pôde nezaburinenej, zemina tr. 3</t>
  </si>
  <si>
    <t>129</t>
  </si>
  <si>
    <t>184000001</t>
  </si>
  <si>
    <t xml:space="preserve">Ošetrovanie stromov, prerezávanie, ochrana proti škodcom, hnojenie a tvarový rez </t>
  </si>
  <si>
    <t>58</t>
  </si>
  <si>
    <t>Pol2</t>
  </si>
  <si>
    <t>Pyrus calleryana ‘Chanticleer‘ obv. kmeňa 18/20 cm</t>
  </si>
  <si>
    <t>59</t>
  </si>
  <si>
    <t>Pol3</t>
  </si>
  <si>
    <t>Tilia cordata "Green Globe"</t>
  </si>
  <si>
    <t>130</t>
  </si>
  <si>
    <t>5812115000</t>
  </si>
  <si>
    <t>Zemina výsadbová ( záhradnický substrát )</t>
  </si>
  <si>
    <t>131</t>
  </si>
  <si>
    <t>184807912</t>
  </si>
  <si>
    <t xml:space="preserve">Dodávka a montáž -  PERFOROVANÁ RÚRA OKOLO OBVODU KOREŇOVÉHO BALU - obalená filtračnou textíliou, vyplnená ľahčeným granulátom </t>
  </si>
  <si>
    <t>bm</t>
  </si>
  <si>
    <t>132</t>
  </si>
  <si>
    <t>184808314</t>
  </si>
  <si>
    <t>Hnojenie rýchle rastúcich drevin pripravenými hnojivami 0, 20kg/sadenicu</t>
  </si>
  <si>
    <t>133</t>
  </si>
  <si>
    <t>2519115500</t>
  </si>
  <si>
    <t>Hnojivo priemyslové na dreviny a kríky ( napr. Silvamix MG )</t>
  </si>
  <si>
    <t>61</t>
  </si>
  <si>
    <t>184202111</t>
  </si>
  <si>
    <t>Zakotvenie dreviny</t>
  </si>
  <si>
    <t>62</t>
  </si>
  <si>
    <t>05217210001</t>
  </si>
  <si>
    <t>KOTVOS KSB - Z2, Z3</t>
  </si>
  <si>
    <t>64</t>
  </si>
  <si>
    <t>184808322</t>
  </si>
  <si>
    <t>Hnojenie ostatných drevín umelým hnojivom, vrátane dodávky hnojiva</t>
  </si>
  <si>
    <t>134</t>
  </si>
  <si>
    <t>184921093</t>
  </si>
  <si>
    <t>Mulčovanie rastlín pri hrúbke mulča nad 50 do 100 mm v rovine alebo na svahu do 1:5</t>
  </si>
  <si>
    <t>135</t>
  </si>
  <si>
    <t>0554151000</t>
  </si>
  <si>
    <t>Mulčovacia kôra - borovicová</t>
  </si>
  <si>
    <t>l</t>
  </si>
  <si>
    <t>998231311</t>
  </si>
  <si>
    <t>Presun hmôt pre sadovnícke a krajinárske úpravy do 5000 m vodorovne bez zvislého presunu</t>
  </si>
  <si>
    <t>HZS</t>
  </si>
  <si>
    <t>Hodinové zúčtovacie sadzby</t>
  </si>
  <si>
    <t>162</t>
  </si>
  <si>
    <t>HZS000112.S1</t>
  </si>
  <si>
    <t>Sadovnícke práce náročnejšie, ucelené, obtiažne, rutinné (Tr. 2) v rozsahu viac ako 8 hodín náročnejšie ( jarná údržba trvaliek )</t>
  </si>
  <si>
    <t>hod</t>
  </si>
  <si>
    <t>163</t>
  </si>
  <si>
    <t>HZS000112.S2</t>
  </si>
  <si>
    <t>Sadovnícke práce náročnejšie, ucelené, obtiažne, rutinné (Tr. 2) v rozsahu viac ako 8 hodín náročnejšie ( jesenná údržba trvaliek )</t>
  </si>
  <si>
    <t>Vedľajšie rozpočtové náklady</t>
  </si>
  <si>
    <t>170</t>
  </si>
  <si>
    <t>000600021.S</t>
  </si>
  <si>
    <t>Ochranné zóny - prevádzkové oplotenie staveniska ( montáž, prenájom a demontáž )</t>
  </si>
  <si>
    <t>SO-04 - Mobiliár a herné prvky</t>
  </si>
  <si>
    <t>131211101.S</t>
  </si>
  <si>
    <t>Hĺbenie jám v  hornine tr.3 súdržných - ručným náradím</t>
  </si>
  <si>
    <t>131211119.S</t>
  </si>
  <si>
    <t>Príplatok za lepivosť pri hĺbení jám ručným náradím v hornine tr. 3</t>
  </si>
  <si>
    <t>63</t>
  </si>
  <si>
    <t>275313521.S</t>
  </si>
  <si>
    <t>Betón základových pätiek, prostý tr. C 12/15</t>
  </si>
  <si>
    <t>D1</t>
  </si>
  <si>
    <t>Lavičky ATYP- Psí park</t>
  </si>
  <si>
    <t>Pol30</t>
  </si>
  <si>
    <t>Lavička ATYP 01- hranol 400x200x7000 mm</t>
  </si>
  <si>
    <t>Pol31</t>
  </si>
  <si>
    <t>Zemný vrut</t>
  </si>
  <si>
    <t>D4</t>
  </si>
  <si>
    <t>Lavičky ATYP- Amfiteáter (06)</t>
  </si>
  <si>
    <t>Pol37</t>
  </si>
  <si>
    <t>hranol 400x150x6000 mm</t>
  </si>
  <si>
    <t>Pol38</t>
  </si>
  <si>
    <t>hranol 400x150x5000 mm</t>
  </si>
  <si>
    <t>Pol39</t>
  </si>
  <si>
    <t>Zemný vrut ( napr. Krinner KSF M 76x1000-M12 )</t>
  </si>
  <si>
    <t>D8</t>
  </si>
  <si>
    <t>TYPOVÝ MOBILIÁR</t>
  </si>
  <si>
    <t>936104212</t>
  </si>
  <si>
    <t>Osadenie odpadkového koša + spodná stavba</t>
  </si>
  <si>
    <t>5538168047</t>
  </si>
  <si>
    <t xml:space="preserve">Odpadkový kôš MMCITÉ EVO-EVK  255 </t>
  </si>
  <si>
    <t>5538168048</t>
  </si>
  <si>
    <t xml:space="preserve">Odpadkový kôš MMCITÉ EVO-EVK 155 </t>
  </si>
  <si>
    <t>936124122</t>
  </si>
  <si>
    <t>Osadenie parkovej lavičky + spodná stavba</t>
  </si>
  <si>
    <t>5538168001</t>
  </si>
  <si>
    <t xml:space="preserve">Parková lavička MMCITÉ EVL- EVO </t>
  </si>
  <si>
    <t>936174312</t>
  </si>
  <si>
    <t>Osadenie stojana na bicykle, resp. stojana na sáčky + spodná stavba</t>
  </si>
  <si>
    <t>5538168125</t>
  </si>
  <si>
    <t xml:space="preserve">Stojan na bicykle MMCITÉ EVS-EVO </t>
  </si>
  <si>
    <t>5538168126</t>
  </si>
  <si>
    <t xml:space="preserve">Stojan so sáčkami na psie exkrementy MMCITÉ VALET VT510 </t>
  </si>
  <si>
    <t>9361743121</t>
  </si>
  <si>
    <t>Doprava mobiliáru</t>
  </si>
  <si>
    <t>súb</t>
  </si>
  <si>
    <t>767</t>
  </si>
  <si>
    <t>Konštrukcie doplnkové kovové</t>
  </si>
  <si>
    <t>767914110.S</t>
  </si>
  <si>
    <t>Montáž oplotenia rámového, na oceľové stĺpiky, vo výške do 1,0 m</t>
  </si>
  <si>
    <t>553510025700</t>
  </si>
  <si>
    <t>Panel AXIS D, veľkosť oka 200x50 mm, vxl 1,2x2,48 m, poplastovaný na pozinkovanej oceli, pre panelový plotový systém, DIRICKX</t>
  </si>
  <si>
    <t>767916550.S</t>
  </si>
  <si>
    <t xml:space="preserve">Osadenie stĺpika oceľového plotového výšky do 2 m </t>
  </si>
  <si>
    <t>553510022500.S</t>
  </si>
  <si>
    <t>Stĺpik, d 38 mm, výška 1,5 m, poplastovaný s PVC čiapkou</t>
  </si>
  <si>
    <t>767920010.S</t>
  </si>
  <si>
    <t>Montáž vrát a vrátok k panelovému oploteniu osadzovaných na stĺpiky oceľové, s plochou jednotlivo do 2 m2</t>
  </si>
  <si>
    <t>553510010520.S</t>
  </si>
  <si>
    <t>Bránka jednokrídlová, šxv 1,5x1,2 m, úprava Zn+PVC, výplň jokel 25x25 mm, farba RAL</t>
  </si>
  <si>
    <t>783</t>
  </si>
  <si>
    <t>Nátery</t>
  </si>
  <si>
    <t>60</t>
  </si>
  <si>
    <t>783626000</t>
  </si>
  <si>
    <t>Nátery stolárskych výrobkov syntetické lazurovacím lakom napustením</t>
  </si>
  <si>
    <t>783626200</t>
  </si>
  <si>
    <t>Nátery stolárskych výrobkov syntetické lazurovacím lakom 2x lakovaním</t>
  </si>
  <si>
    <t>SO-05 - Verejné osvetlenie</t>
  </si>
  <si>
    <t>Svietidlo</t>
  </si>
  <si>
    <t>LED svietidlo parkové typu P1 podľa špecifikácie zariadení  ALEBO EKVIVALENT</t>
  </si>
  <si>
    <t>Svietidlo.1</t>
  </si>
  <si>
    <t>LED svietidlo parkové typu P2 podľa špecifikácie zariadení  ALEBO EKVIVALENT</t>
  </si>
  <si>
    <t>Základy</t>
  </si>
  <si>
    <t>Prefabrikovaný základ pre parkové svietidlo, vrátane výkopu základovej jamy a osadenia, uvedenie okolia do pôvodného stavu.</t>
  </si>
  <si>
    <t>Svorkovnica</t>
  </si>
  <si>
    <t>Stožiarová svorkovnica napr. EKM 2072 ALEBO EKVIVALENT vrátane poistiek, montáž svorkovnice, pripevnenie, úprava káblov, montáž vodičov, zapojenie vývodu pre svietidlo, uzatvorenie svorkovnice, min. IP43</t>
  </si>
  <si>
    <t>Svietidlo.2</t>
  </si>
  <si>
    <t>LED svietidlo cestné typu L1 podľa špecifikácie zariadení  ALEBO EKVIVALENT</t>
  </si>
  <si>
    <t>Demontáže</t>
  </si>
  <si>
    <t>Demontáž existujúceho svietidla do výšky 6m</t>
  </si>
  <si>
    <t>Demontáže.1</t>
  </si>
  <si>
    <t>Demontáž existujúceho svetelného miesta - demontáž a likvidácia elektrovýzbroje, stožiara, betónového základu.</t>
  </si>
  <si>
    <t>Stožiar</t>
  </si>
  <si>
    <t>Prevedenie ochranného náteru existujúcich stožiarov výšky 6m, odtieň DB 702S</t>
  </si>
  <si>
    <t>Svietidlo.3</t>
  </si>
  <si>
    <t>LED svietidlo zemné typu Z_SV podľa špecifikácie zariadení  ALEBO EKVIVALENT</t>
  </si>
  <si>
    <t>Svetelný bod Z_SV</t>
  </si>
  <si>
    <t>Zemný box pre zemné svietidlo</t>
  </si>
  <si>
    <t>Betónový základ - dl</t>
  </si>
  <si>
    <t>Betónový základ pre zemné svietidlo Výkop betónového základu v dlažbe, odvoz sutiny na skládku, zhutnenie dna výkopu, zhotovenie betónového základu kruhového tvaru v súlade s tvarom svietidla, osadenie svietidla do základu, úprava dlažobných kociek v okol</t>
  </si>
  <si>
    <t>22</t>
  </si>
  <si>
    <t>Napojenie</t>
  </si>
  <si>
    <t>Gélová spojka priebežná pre pripojenie zemných svietidiel</t>
  </si>
  <si>
    <t>24</t>
  </si>
  <si>
    <t>Výkopové práce</t>
  </si>
  <si>
    <t>Výkop v zemine do hĺbky 70 cm, ručne, pokládka chráničiek, pokládka uzemňovacieho vedenia, fólia, piesok, uvedenie do pôvodného stavu.</t>
  </si>
  <si>
    <t>Výkopové práce.1</t>
  </si>
  <si>
    <t>Výkop v chodníku do hĺbky 30 cm v dlažbe, odvoz sutiny na skládku, pokládka chráničiek, fólia, piesok, pokládka uzemňovacieho vedenia, pokládka dlažby, uvedenie do pôvodného stavu</t>
  </si>
  <si>
    <t>Uzemňovacie vedenie</t>
  </si>
  <si>
    <t>Uzemňovacie vedenie, pásovina FeZn 30x4mm v zemi (1kg=1,06m). Pokládka uzemňovacieho vedenia, pásoviny FeZn 30x4 mm do výkopu</t>
  </si>
  <si>
    <t>Uzemňovacie vedeni.1</t>
  </si>
  <si>
    <t>Guľatina FeZn 10mm (1kg/1,61m). Uloženie do výkopu, montáž, úprava, pripevnenie k stožiaru.</t>
  </si>
  <si>
    <t>Uzemňovacie vedeni.2</t>
  </si>
  <si>
    <t>Svorka odbočovacia spojovacia (pásovina-pásovina), FeZn</t>
  </si>
  <si>
    <t>Uzemňovacie vedeni.3</t>
  </si>
  <si>
    <t>Svorka SR03 (pásovina-guľatina) d=8-10mm, FeZn</t>
  </si>
  <si>
    <t>36</t>
  </si>
  <si>
    <t>Uzemňovacie vedeni.4</t>
  </si>
  <si>
    <t>Svorka odbočovacia pripojovacia (guľatina-stožiar), FeZn</t>
  </si>
  <si>
    <t>Uzemňovacie vedeni.5</t>
  </si>
  <si>
    <t>Gumoasfaltová hydroizolácia. Izolácia spojov v zemi.</t>
  </si>
  <si>
    <t>Káblové vedenie</t>
  </si>
  <si>
    <t>Kábel CYKY-J 4x10</t>
  </si>
  <si>
    <t>Káblové vedenie.1</t>
  </si>
  <si>
    <t>Kábel CYKY-J 3x1,5</t>
  </si>
  <si>
    <t>Káblové vedenie.2</t>
  </si>
  <si>
    <t>Kábel H07RN-F 3x2,5</t>
  </si>
  <si>
    <t>Chránička</t>
  </si>
  <si>
    <t>Chranička ohybná Ф63mm, zaťahovanie kábla</t>
  </si>
  <si>
    <t>25</t>
  </si>
  <si>
    <t>Chránička.1</t>
  </si>
  <si>
    <t>Chranička ohybná Ф20mm so zaťahovacím lankom, zaťahovanie kábla</t>
  </si>
  <si>
    <t>Chránička.2</t>
  </si>
  <si>
    <t>Chranička optického kábla 40/32,6mm, predpríprava pre metropolitnú sieť</t>
  </si>
  <si>
    <t>Napojenie.1</t>
  </si>
  <si>
    <t>Zhotovenie napojenia z existujúceho svetelného miesta, vrátane podružného materiálu, výkopových a búracích prác</t>
  </si>
  <si>
    <t>Vytýčenie</t>
  </si>
  <si>
    <t>Predrealizačné vytýčenie inžinierskych sietí</t>
  </si>
  <si>
    <t>mer.</t>
  </si>
  <si>
    <t>Revízne správy</t>
  </si>
  <si>
    <t>Suhrnná revízia vrátane prípojok a vedení</t>
  </si>
  <si>
    <t>Inžinierské práce</t>
  </si>
  <si>
    <t>Geodetické zameranie svietididel v teréne / sv.bod, vrátané káblových vedení</t>
  </si>
  <si>
    <t>Projektová dokumentá</t>
  </si>
  <si>
    <t>Projektová dokumentácia skutočného vyhotovenia</t>
  </si>
  <si>
    <t>SO-06 - Zdravotechnika - závlaha</t>
  </si>
  <si>
    <t>Potrubia závlahy</t>
  </si>
  <si>
    <t>Pol01</t>
  </si>
  <si>
    <t>Hlavné potrubie VH DN50</t>
  </si>
  <si>
    <t>Pol65</t>
  </si>
  <si>
    <t>Spojka DN50</t>
  </si>
  <si>
    <t>Pol66</t>
  </si>
  <si>
    <t>Gulový ventil DN50</t>
  </si>
  <si>
    <t>Pol67.1</t>
  </si>
  <si>
    <t>montáž hlavného potrubia</t>
  </si>
  <si>
    <t>Pol02</t>
  </si>
  <si>
    <t>Potrubie V1-V17 DN32</t>
  </si>
  <si>
    <t>Pol68.1</t>
  </si>
  <si>
    <t>Spojka DN32</t>
  </si>
  <si>
    <t>Pol67.2</t>
  </si>
  <si>
    <t>montáž potrubia V1-V17</t>
  </si>
  <si>
    <t>Pol03</t>
  </si>
  <si>
    <t>Kvapková závlaha Vk1-11 DN32</t>
  </si>
  <si>
    <t>Pol68</t>
  </si>
  <si>
    <t>Pol69</t>
  </si>
  <si>
    <t>Kvapková závlaha Vk DN16</t>
  </si>
  <si>
    <t>Pol70</t>
  </si>
  <si>
    <t>Spojka DN16</t>
  </si>
  <si>
    <t>Pol67</t>
  </si>
  <si>
    <t>montáž</t>
  </si>
  <si>
    <t>D5</t>
  </si>
  <si>
    <t>Postrekovače</t>
  </si>
  <si>
    <t>Pol79</t>
  </si>
  <si>
    <t>Vysúvateľný postrekovač</t>
  </si>
  <si>
    <t>Pol102</t>
  </si>
  <si>
    <t>D6</t>
  </si>
  <si>
    <t>Šachty s elektroventilmi</t>
  </si>
  <si>
    <t>Pol81</t>
  </si>
  <si>
    <t>ventilový box s 4 elektroventilmi</t>
  </si>
  <si>
    <t>Pol82</t>
  </si>
  <si>
    <t>ventilový box s 5 elektroventilmi</t>
  </si>
  <si>
    <t>Pol83</t>
  </si>
  <si>
    <t>ventilový box s hydrantom</t>
  </si>
  <si>
    <t>Pol101</t>
  </si>
  <si>
    <t>D7</t>
  </si>
  <si>
    <t>Elektrické rozvody</t>
  </si>
  <si>
    <t>Pol84</t>
  </si>
  <si>
    <t>kábel ovládania elektroventilov LIYY/5 žilový</t>
  </si>
  <si>
    <t>Pol85</t>
  </si>
  <si>
    <t>kábel ovládania elektroventilov LIYY/7 žilový</t>
  </si>
  <si>
    <t>Pol87</t>
  </si>
  <si>
    <t>kábel ovládania elektroventilov LIYY/10 žilový</t>
  </si>
  <si>
    <t>Pol88</t>
  </si>
  <si>
    <t>kábel ovládania elektroventilov LIYY/14 žilový</t>
  </si>
  <si>
    <t>Pol89</t>
  </si>
  <si>
    <t>Chránička na potrubie PVC DN 110</t>
  </si>
  <si>
    <t>D9</t>
  </si>
  <si>
    <t>Ovládanie</t>
  </si>
  <si>
    <t>Pol201</t>
  </si>
  <si>
    <t>odvetrávací komín do šachty + montáž</t>
  </si>
  <si>
    <t>kpl.</t>
  </si>
  <si>
    <t>Pol202</t>
  </si>
  <si>
    <t>výmena poklopu do vodomernej šachty za uzamykateľný</t>
  </si>
  <si>
    <t>Pol90</t>
  </si>
  <si>
    <t>riadiaca jednotka XC Hybrid-1200, 12 sekcií, vonk. model/pre 9V solenoidy</t>
  </si>
  <si>
    <t>Pol91</t>
  </si>
  <si>
    <t>solárny panel SPXCH pre riad.jednotky XC Hybrid</t>
  </si>
  <si>
    <t>Pol92</t>
  </si>
  <si>
    <t>dažďový senzor WR-CLIK, bezdrôtový</t>
  </si>
  <si>
    <t>Pol93</t>
  </si>
  <si>
    <t>elektromagnetický ventil</t>
  </si>
  <si>
    <t>Pol94</t>
  </si>
  <si>
    <t>solenoid 9V/DC</t>
  </si>
  <si>
    <t>Pol95</t>
  </si>
  <si>
    <t>príslušenstvo</t>
  </si>
  <si>
    <t>Pol96</t>
  </si>
  <si>
    <t>pomocný materiál na montáž</t>
  </si>
  <si>
    <t>SO-07 - Zasakovacie pásy</t>
  </si>
  <si>
    <t>132201202.S</t>
  </si>
  <si>
    <t>Výkop ryhy šírky 600-2000 mm horn.3 od 100 do 1000 m3</t>
  </si>
  <si>
    <t>132201209.S</t>
  </si>
  <si>
    <t>Príplatok k cenám za lepivosť pri hĺbení rýh š. nad 600 do 2 000 mm zapaž. i nezapažených, s urovnaním dna v hornine 3</t>
  </si>
  <si>
    <t>162201102.S</t>
  </si>
  <si>
    <t>Vodorovné premiestnenie výkopku z horniny 1-4 nad 20-50m</t>
  </si>
  <si>
    <t>162301111.S</t>
  </si>
  <si>
    <t>Vodorovné premiestnenie výkopku po nespevnenej ceste z horniny tr.1-4, do 100 m3 na vzdialenosť nad 50 do 500 m</t>
  </si>
  <si>
    <t>167101102.S</t>
  </si>
  <si>
    <t>Nakladanie neuľahnutého výkopku z hornín tr.1-4 nad 100 do 1000 m3</t>
  </si>
  <si>
    <t>171101101.S</t>
  </si>
  <si>
    <t xml:space="preserve">Uloženie sypaniny do násypu </t>
  </si>
  <si>
    <t>182101101.S</t>
  </si>
  <si>
    <t>Svahovanie trvalých svahov v zárezoch v hornine triedy 1-4</t>
  </si>
  <si>
    <t>182201101.S</t>
  </si>
  <si>
    <t>Svahovanie trvalých svahov v násype</t>
  </si>
  <si>
    <t>182301123.S</t>
  </si>
  <si>
    <t>Rozprestretie zmesi substrátu a kameniva na svaho so sklonom nad 1:5, plocha do 500 m2, hr.nad 150 do 200 mm</t>
  </si>
  <si>
    <t>103640000100.S</t>
  </si>
  <si>
    <t>Zemina pre terénne úpravy - ornica</t>
  </si>
  <si>
    <t>583410002900.S</t>
  </si>
  <si>
    <t>Kamenivo drvené hrubé frakcia 16-32 mm</t>
  </si>
  <si>
    <t>211521111.S</t>
  </si>
  <si>
    <t>Výplň odvodňovacieho rebra alebo trativodu do rýh kamenivom hrubým drveným frakcie 32-64</t>
  </si>
  <si>
    <t>211971110.S</t>
  </si>
  <si>
    <t>Zhotovenie opláštenia výplne z geotextílie, v ryhe alebo v záreze so stenami šikmými o skl. do 1:2,5</t>
  </si>
  <si>
    <t>211971121.S</t>
  </si>
  <si>
    <t>Zhotov. oplášt. výplne z geotext. v ryhe alebo v záreze pri rozvinutej šírke oplášt. od 0 do 2, 5 m</t>
  </si>
  <si>
    <t>212532111.S</t>
  </si>
  <si>
    <t>Lôžko pre trativod z kameniva hrubého drveného frakcie 16-32 mm</t>
  </si>
  <si>
    <t>212572121.S</t>
  </si>
  <si>
    <t>Lôžko pre trativod z kameniva drobného ťaženého</t>
  </si>
  <si>
    <t>212711115.S</t>
  </si>
  <si>
    <t>Trativod z rúr z prostého betónu bez lôžka, vnútorného priemeru rúrok 300 mm</t>
  </si>
  <si>
    <t>998222011.S</t>
  </si>
  <si>
    <t>Presun hmôt pre pozemné komunikácie s krytom z kameniva (8222, 8225) akejkoľvek dĺžky objektu</t>
  </si>
  <si>
    <t>SO-08 - Oplotenie</t>
  </si>
  <si>
    <t>Zvislé a kompletné konštrukcie</t>
  </si>
  <si>
    <t>327210100.S</t>
  </si>
  <si>
    <t>Montáž oporných a zárubných múrov z drôtokamenných košov z dvojzákrutovej šesťuholníkovej siete - pletených, priemer drôtu 2,7mm, povrchová ochrana</t>
  </si>
  <si>
    <t>313920002800.S</t>
  </si>
  <si>
    <t>Drôtokamenné koše - pletené, typ siete 6x8, priemer drôtu 2,7 mm, povrchová ochrana (Zn+Al)</t>
  </si>
  <si>
    <t>327210130.S</t>
  </si>
  <si>
    <t>Montáž obkladov z drôtokamenných košov z dvojzákrutovej šesťuholníkovej oceľovej siete - pletenej, povrchová ochrana</t>
  </si>
  <si>
    <t>313920003200.S</t>
  </si>
  <si>
    <t>583820001400.S</t>
  </si>
  <si>
    <t>Kamenivo do drôtokamenných košov</t>
  </si>
  <si>
    <t>632451730.S</t>
  </si>
  <si>
    <t>Vyspravenie betonových exteriérových povrchov - múrikov</t>
  </si>
  <si>
    <t>962042321.S</t>
  </si>
  <si>
    <t>Búranie muriva alebo vybúranie otvorov plochy nad 4 m2 z betónu prostého nadzákladného,  -2,20000t</t>
  </si>
  <si>
    <t>976081111.S</t>
  </si>
  <si>
    <t>Vybúranie kovového oplotenia zamurovaného v akomkoľvek druhu muriva,  -0,00300t</t>
  </si>
  <si>
    <t>979081111.S</t>
  </si>
  <si>
    <t>Odvoz sutiny a vybúraných hmôt na skládku do 1 km</t>
  </si>
  <si>
    <t>979081121.S</t>
  </si>
  <si>
    <t>Odvoz sutiny a vybúraných hmôt na skládku za každý ďalší 1 km</t>
  </si>
  <si>
    <t>979089012.S</t>
  </si>
  <si>
    <t>Poplatok za skladovanie - betón, tehly, dlaždice (17 01) ostatné</t>
  </si>
  <si>
    <t>783201812</t>
  </si>
  <si>
    <t>Odstránenie starých náterov z kovových stavebných doplnkových konštrukcií oceľovou kefou</t>
  </si>
  <si>
    <t>783222100</t>
  </si>
  <si>
    <t>Nátery kov.stav.doplnk.konštr. syntetické farby šedej na vzduchu schnúce dvojnásobné - 70µm</t>
  </si>
  <si>
    <t>783226100</t>
  </si>
  <si>
    <t>Nátery kov.stav.doplnk.konštr. syntetické na vzduchu schnúce základný - 35µm</t>
  </si>
  <si>
    <t>SO-09 - Spevnené plochy - parkovisko</t>
  </si>
  <si>
    <t>113107132.S</t>
  </si>
  <si>
    <t>Odstránenie krytu v ploche do 200 m2 z betónu prostého, hr. vrstvy 150 do 300 mm,  -0,50000t</t>
  </si>
  <si>
    <t>113107222.S</t>
  </si>
  <si>
    <t>Odstránenie krytu v ploche nad 200 m2 z kameniva hrubého drveného, hr. 100 do 200 mm,  -0,23500t</t>
  </si>
  <si>
    <t>113107242.S</t>
  </si>
  <si>
    <t>Odstránenie krytu asfaltového v ploche nad 200 m2, hr. nad 50 do 100 mm,  -0,18100t</t>
  </si>
  <si>
    <t>113205121.S</t>
  </si>
  <si>
    <t>Vytrhanie obrúb betónových, cestných ležatých,  -0,29000t</t>
  </si>
  <si>
    <t>Vodorovné konštrukcie</t>
  </si>
  <si>
    <t>Podklad pod dlažbu v ploche vodorovnej alebo v sklone do 1:5 hr. od 30 do 100 mm zo štrkopiesku fr. 4/8 mm</t>
  </si>
  <si>
    <t>596911163.S</t>
  </si>
  <si>
    <t>Kladenie betónovej zámkovej dlažby komunikácií pre peších hr. 80 mm pre peších nad 100 do 300 m2 so zriadením lôžka z kameniva hr. 30 mm</t>
  </si>
  <si>
    <t>592460011700.S</t>
  </si>
  <si>
    <t>Dlažba betónová bezškárová, rozmer 200x200x80 mm</t>
  </si>
  <si>
    <t>596912212.S</t>
  </si>
  <si>
    <t>Kladenie betónovej dlažby z vegetačných tvárnic hr. 80 mm, do lôžka z kameniva ťaženého, veľkosti do 0,25 m2, plochy nad 50 do 100 m2</t>
  </si>
  <si>
    <t>592460020100.S</t>
  </si>
  <si>
    <t>Dlažba betónová zatrávňovacia, rozmer 500x250x80 mm, prírodná ( ERBA Premac )</t>
  </si>
  <si>
    <t>911383211.S</t>
  </si>
  <si>
    <t>Odstránenie múrika betónového, výšky 1,0 m</t>
  </si>
  <si>
    <t>917862112.S</t>
  </si>
  <si>
    <t>Osadenie chodník. obrubníka betónového stojatého do lôžka z betónu prosteho tr. C 16/20 s bočnou oporou</t>
  </si>
  <si>
    <t>592170002200.S</t>
  </si>
  <si>
    <t>Obrubník cestný, lxšxv 1000x150x260 mm, skosenie 120/40 mm</t>
  </si>
  <si>
    <t>HZS000111.S</t>
  </si>
  <si>
    <t>Stavebno montážne práce menej náročne, pomocné alebo manupulačné (Tr. 1) v rozsahu viac ako 8 hodín</t>
  </si>
  <si>
    <t>E2 - II. etapa</t>
  </si>
  <si>
    <t>Pol62</t>
  </si>
  <si>
    <t>Pol63</t>
  </si>
  <si>
    <t>Calamagrotis x acutiflora "Waldenbuch"</t>
  </si>
  <si>
    <t>Pol64</t>
  </si>
  <si>
    <t>Stipa gigantea</t>
  </si>
  <si>
    <t>Pol25</t>
  </si>
  <si>
    <t>Astilbe 'Erica'</t>
  </si>
  <si>
    <t>Pol26</t>
  </si>
  <si>
    <t>Astilbe 'Cattleya'</t>
  </si>
  <si>
    <t>Pol27</t>
  </si>
  <si>
    <t>Aruncus dioicus 'Horatio'</t>
  </si>
  <si>
    <t>Pol28</t>
  </si>
  <si>
    <t>Rodgersia pinnata</t>
  </si>
  <si>
    <t>Pol29</t>
  </si>
  <si>
    <t>Vinca minor 'Alba'</t>
  </si>
  <si>
    <t>37</t>
  </si>
  <si>
    <t>3D Umelecké dielo 01</t>
  </si>
  <si>
    <t>Pol44</t>
  </si>
  <si>
    <t>hranol 400x400x200mm</t>
  </si>
  <si>
    <t>Pol45</t>
  </si>
  <si>
    <t>Pol46</t>
  </si>
  <si>
    <t>Pol47</t>
  </si>
  <si>
    <t>Pol48</t>
  </si>
  <si>
    <t>Pol49</t>
  </si>
  <si>
    <t>Pol50</t>
  </si>
  <si>
    <t>Pol51</t>
  </si>
  <si>
    <t>Pol52</t>
  </si>
  <si>
    <t>Práce a dodávky M</t>
  </si>
  <si>
    <t>21-M</t>
  </si>
  <si>
    <t>Elektromontáže</t>
  </si>
  <si>
    <t>Pol1</t>
  </si>
  <si>
    <t>LED reflektor typu R1 podľa špecifikácie zariadení  ALEBO EKVIVALENT</t>
  </si>
  <si>
    <t>Pol36</t>
  </si>
  <si>
    <t>Stožiar oceľový prírubový výšky 6m podľa špecifikácie zariadení ALEBO EKVIVALENT, povrchová úprava v odtieni DB 702S.</t>
  </si>
  <si>
    <t>Pol97</t>
  </si>
  <si>
    <t>Púzdrový základ pre stožiar prírubový výšky 6m, vrátane výkopu stoźiarovej jamy.</t>
  </si>
  <si>
    <t>Pol98</t>
  </si>
  <si>
    <t>Základový rošt pre stožiar prírubový ZR1-5</t>
  </si>
  <si>
    <t>Pol99</t>
  </si>
  <si>
    <t>Kábel CYKY-J 3x6</t>
  </si>
  <si>
    <t>Pol100</t>
  </si>
  <si>
    <t>Kábel AYKY-J 4x16</t>
  </si>
  <si>
    <t>Pol103</t>
  </si>
  <si>
    <t>Chranička ohybná Ф40mm, zaťahovanie kábla</t>
  </si>
  <si>
    <t>Pol104</t>
  </si>
  <si>
    <t>Zhotovenie napojenia z existujúceho RVO, vrátane podružného materiálu.</t>
  </si>
  <si>
    <t>Pol105</t>
  </si>
  <si>
    <t>Rozvádzač RVO SPORT podľa špecifikácie zariadení</t>
  </si>
  <si>
    <t>Pol106</t>
  </si>
  <si>
    <t>Riadiaca jednotka do RVO podľa špecifikácie</t>
  </si>
  <si>
    <t>Pol107</t>
  </si>
  <si>
    <t>Montáž rozvádzača RVO</t>
  </si>
  <si>
    <t>Pol108</t>
  </si>
  <si>
    <t>113152330.S</t>
  </si>
  <si>
    <t>Frézovanie asf. podkladu alebo krytu, plochy cez 500 do 1000 m2, pruh š. cez 0,5 m do 1 m, hr. 50-100 mm  0,127 t</t>
  </si>
  <si>
    <t>578141111.S</t>
  </si>
  <si>
    <t>Liaty asfalt z kameniva ťaženého alebo drveného s rozprestretím jemnozrnný MA 8 O, hr. 40 mm</t>
  </si>
  <si>
    <t>578901111.S</t>
  </si>
  <si>
    <t>Zdrsňovací posyp liateho asfaltu z kameniva 4 kg/m2</t>
  </si>
  <si>
    <t>564750211.S</t>
  </si>
  <si>
    <t>Podklad alebo kryt z kameniva hrubého drveného veľ. 0-32 mm s rozprestretím a zhutnením hr. 150 mm</t>
  </si>
  <si>
    <t>567114211.S</t>
  </si>
  <si>
    <t>Podklad z podkladového betónu PB II tr. C 16/20 hr. 100 mm</t>
  </si>
  <si>
    <t>Rúrové vedenie</t>
  </si>
  <si>
    <t>452386161</t>
  </si>
  <si>
    <t>Úprava úrovne poklopu k navrhovanému stavu, výška nad 100 do 200 mm</t>
  </si>
  <si>
    <t>895991142</t>
  </si>
  <si>
    <t>Osadenie  uličnej vpuste, vývod DN 200</t>
  </si>
  <si>
    <t>286630036300</t>
  </si>
  <si>
    <t>Uličný vpust, vývod DN 200, systémová dodávka vrátane tela vpuste, mreže, koša a dopojenia do 5 m</t>
  </si>
  <si>
    <t>564710111.S</t>
  </si>
  <si>
    <t>Podklad alebo kryt z kameniva hrubého drveného ( makadam ) veľ. 0-16 mm s rozprestretím a zhutnením hr. 50 mm</t>
  </si>
  <si>
    <t>564730211.S</t>
  </si>
  <si>
    <t>Podklad alebo kryt z kameniva hrubého drveného ( makadam ) veľ. 16-32 mm s rozprestretím a zhutnením hr. 100 mm</t>
  </si>
  <si>
    <t>589160091.S</t>
  </si>
  <si>
    <t>Montáž a dodávka - basketbalového koša - ref. výrobok Gooseneck by HAGS</t>
  </si>
  <si>
    <t>589160092.S</t>
  </si>
  <si>
    <t>Montáž a dodávka - retiazková sieťka pre basketbalový - ref. výrobca  HAGS</t>
  </si>
  <si>
    <t>589160093.S</t>
  </si>
  <si>
    <t>Montáž a dodávka - futbalová bránka - ref. výrobok Junior Soccer Goal Posts by HAGS</t>
  </si>
  <si>
    <t>589160094.S</t>
  </si>
  <si>
    <t>Montáž a dodávka - futbalová sieť 3x2x2m - ref. výrobca  HAGS</t>
  </si>
  <si>
    <t>589160095.S</t>
  </si>
  <si>
    <t>Montáž a dodávka - súprava ( pár ) volejbalových stĺpikov - ref. výrobok Volleyball Posts by HAGS</t>
  </si>
  <si>
    <t>589160096.S</t>
  </si>
  <si>
    <t>Montáž a dodávka - volejbalová sieť - ref. výrobca  HAGS</t>
  </si>
  <si>
    <t>589160021.S</t>
  </si>
  <si>
    <t>Športový povrch multifunkčný z EPDM 20 mm - finálna farebná vrstva ( farba May Green RAL6017 a Nike Grind Blend - Green )</t>
  </si>
  <si>
    <t>589170021.S</t>
  </si>
  <si>
    <t>Športový povrch atletický - podkladná tuhá vrstva WALK hr. 35 mm</t>
  </si>
  <si>
    <t>589116111.S</t>
  </si>
  <si>
    <t>Striekané čiary pre multifunkčný športový povrch</t>
  </si>
  <si>
    <t>918101112.S</t>
  </si>
  <si>
    <t>Lôžko pod obrubníky, krajníky alebo obruby z dlažobných kociek zo zhutneného kameniva fr. 16/32 mm</t>
  </si>
  <si>
    <t>998222012.S</t>
  </si>
  <si>
    <t>Presun hmôt na spevnených plochách s krytom z kameniva (8233, 8235) pre akékoľvek dľžky</t>
  </si>
  <si>
    <t>767911130.S</t>
  </si>
  <si>
    <t>Montáž oplotenia - siete, s výškou nad 4,0 m</t>
  </si>
  <si>
    <t>313290002800.S</t>
  </si>
  <si>
    <t>Bezuzlová sieť, hr.4mm, oko10cm, zelená farba, výška 4m</t>
  </si>
  <si>
    <t>313290002900.S</t>
  </si>
  <si>
    <t>Nerezové lanko</t>
  </si>
  <si>
    <t>767916720.S</t>
  </si>
  <si>
    <t>Osadenie stĺpika pre oplotenie ihriska, s výškou nad 4 m do betónu</t>
  </si>
  <si>
    <t>553510029900.S</t>
  </si>
  <si>
    <t>Tenisový stĺpik PRIMA 60/4750 mm poplastovaný vo farbe zelenej RAL 6005</t>
  </si>
  <si>
    <t>998767101.S</t>
  </si>
  <si>
    <t>Presun hmôt pre kovové stavebné doplnkové konštrukcie v objektoch výšky do 6 m</t>
  </si>
  <si>
    <t>hranol 400x4000x200mm</t>
  </si>
  <si>
    <t>Pol53</t>
  </si>
  <si>
    <t>hranol 400x13000x200mm</t>
  </si>
  <si>
    <t>hranol 400x1600x200mm</t>
  </si>
  <si>
    <t>hranol 400x2000x200mm</t>
  </si>
  <si>
    <t>hranol 400x2400x200mm</t>
  </si>
  <si>
    <t>hranol 400x2600x200mm</t>
  </si>
  <si>
    <t>hranol 400x2800x200mm</t>
  </si>
  <si>
    <t>hranol 400x3200x200mm</t>
  </si>
  <si>
    <t>hranol 400x3600x200mm</t>
  </si>
  <si>
    <t>Legionárska ul.</t>
  </si>
  <si>
    <t>projekt:</t>
  </si>
  <si>
    <t xml:space="preserve">Celkové náklady za stavbu </t>
  </si>
  <si>
    <t>Sadové úpravy - I. ETAPA</t>
  </si>
  <si>
    <t>Sadové úpravy - II. ETAPA</t>
  </si>
  <si>
    <t>Mobiliár a herné prvky - I.ETAPA</t>
  </si>
  <si>
    <t>Mobiliár a herné prvky - II. ETAPA</t>
  </si>
  <si>
    <t>Verejné osvetlenie - I. ETAPA</t>
  </si>
  <si>
    <t>Verejné osvetlenie - II. ETAPA</t>
  </si>
  <si>
    <t>Zdravotechnika - závlaha - I. ETAPA</t>
  </si>
  <si>
    <t>Zdravotechnika - závlaha - II. ETAPA</t>
  </si>
  <si>
    <t>Spevnené plochy - parkovisko - I. ETAPA</t>
  </si>
  <si>
    <t>Spevnené plochy - parkovisko - II. ETAPA</t>
  </si>
  <si>
    <t>SO-01 Busta S. Chalupku</t>
  </si>
  <si>
    <t>Náklady spolu</t>
  </si>
  <si>
    <t xml:space="preserve">SO-10 - Multifunkčné ihrisko </t>
  </si>
  <si>
    <t>VÝKAZ VÝMER SO 01 - SO 10</t>
  </si>
  <si>
    <t>REKAPITULÁCIA NÁKLADOV STAVBY</t>
  </si>
  <si>
    <t>Informácie a pokyny pre vypracovanie cenovej ponuky (nacecnenie výkazu výmer):</t>
  </si>
  <si>
    <t>Vzdialenosť odvozu odpadov si uchádzač zahrnie do jednotkovej ceny podľa svojich možností so zachovaním zadaného množstva vo VV.</t>
  </si>
  <si>
    <t>Výkaz výmer (VV) je neoddeliteľnou súčasťou celej PD. Materiál výrobkov je definovaný vo VV a zároveň sú položky jednoznačne určené</t>
  </si>
  <si>
    <t>a spárovateľné k výkresovej alebo textovej časti projektovej dokumentácie, ktorá dané materiály, v potrebných prípadoch ešte presnejšie</t>
  </si>
  <si>
    <t>a podrobnejšie špecifikuje, upresňuje ci konkretizuje technicky, parametricky alebo referenčným výrobkom. </t>
  </si>
  <si>
    <t>Informácie o materiáloch výrobkov vo výkresovej časti alebo technických správach môžu byť aj výrazne rozsiahlejšie ako je možné uviesť</t>
  </si>
  <si>
    <t>technicky v popise položky vo VV, preto je potrebné naštudovanie projektovej  a oceňovať výkaz výmer ako celok</t>
  </si>
  <si>
    <t>a neoddeliteňú súčasť projektovej dokumentácie.</t>
  </si>
  <si>
    <t>Pri položkách, v ktorých je v popise vo VV, resp. v PD uvedený odkaz na referenčný výrobok resp. na možnosť naceniť "ekvivalent"   </t>
  </si>
  <si>
    <t>je uchádzač v nacenenom výkaze výmer povinný uviesť v popise položky presný typ/označenie naceneného tovaru/výrobku</t>
  </si>
  <si>
    <t>s minimálne takými, resp. vyššími kvalitatívnymi a technickými parametrami v porovnaní s tovarmi/výrobkami špecifikovanými</t>
  </si>
  <si>
    <t>vo VV a v PD. Verejný obstarávateľ si následne napr.  z katalógových listov nacenených tovarov/výrobkov preverí, či tieto spĺňajú</t>
  </si>
  <si>
    <t xml:space="preserve">požiadavky verejného obstarávateľa na predmet zákazky. V prípade, že verejný obstarávateľ nezíska potrebné údaje pre preverenie </t>
  </si>
  <si>
    <t xml:space="preserve">vyššie uvedenej požiadavky, je uchádzač povinný tieto údaje predložiť na základe Žiadosti o vysvetlenie ponuky verejnému </t>
  </si>
  <si>
    <t>obstarávateľovi v ním stanovene lehote.</t>
  </si>
  <si>
    <t>Výmery položiek presunov hmot PSV, pridružených výkonov a podružného materiálu vyjadrených mernými jednotkami v percentách % si uchádzač</t>
  </si>
  <si>
    <t>výpĺna a naceňuje sám podla metodiky rozpočtárskych programov napr. Cenkros, ODIS, resp. tieto náklady zahrnie do jednotkových cien.</t>
  </si>
  <si>
    <t>Dodávateľ si zahrnie do jednotkových cien všetky náklady podla ZoD, vrátane VRN-ov: napr. označenie staveniska, čistenie, opatrenia pre</t>
  </si>
  <si>
    <t xml:space="preserve">stav. v zimnom období, poistenie, geodet. merania a dokumentáciu, skúšky, vzorky, dielenskú dokumentáciu, vyčistenie všetkých dotknutých plôch </t>
  </si>
  <si>
    <t>od stavebného odpadu.</t>
  </si>
  <si>
    <t xml:space="preserve">                  Stavba: Čerešňový sad - Legionárska (park Legionárska)</t>
  </si>
  <si>
    <t>Čerešňový sad - Legionárska (park Legionárska)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</si>
</sst>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000"/>
    <numFmt numFmtId="166" formatCode="#,##0.000"/>
  </numFmts>
  <fonts count="48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b/>
      <sz val="10"/>
      <name val="Arial CE"/>
      <family val="2"/>
      <charset val="238"/>
    </font>
    <font>
      <sz val="12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10"/>
      <color theme="1"/>
      <name val="Arial CE"/>
    </font>
    <font>
      <sz val="8"/>
      <color theme="1"/>
      <name val="Arial CE"/>
    </font>
    <font>
      <b/>
      <sz val="10"/>
      <color theme="1"/>
      <name val="Arial CE"/>
    </font>
    <font>
      <b/>
      <sz val="8"/>
      <color theme="1"/>
      <name val="Arial CE"/>
    </font>
    <font>
      <b/>
      <sz val="11"/>
      <color theme="1"/>
      <name val="Arial CE"/>
    </font>
    <font>
      <sz val="8"/>
      <color theme="1"/>
      <name val="Arial CE"/>
      <family val="2"/>
    </font>
    <font>
      <sz val="10"/>
      <color theme="1"/>
      <name val="Arial CE"/>
      <family val="2"/>
    </font>
    <font>
      <b/>
      <sz val="10"/>
      <color theme="1"/>
      <name val="Arial CE"/>
      <family val="2"/>
    </font>
    <font>
      <sz val="9"/>
      <color theme="1"/>
      <name val="Arial CE"/>
      <family val="2"/>
    </font>
    <font>
      <sz val="12"/>
      <color theme="1"/>
      <name val="Arial CE"/>
      <family val="2"/>
    </font>
    <font>
      <i/>
      <sz val="9"/>
      <color theme="1"/>
      <name val="Arial CE"/>
      <family val="2"/>
    </font>
    <font>
      <b/>
      <sz val="11"/>
      <color theme="1"/>
      <name val="Arial CE"/>
      <family val="2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color theme="1"/>
      <name val="Arial CE"/>
      <charset val="238"/>
    </font>
    <font>
      <sz val="10"/>
      <color theme="1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12"/>
      <color rgb="FF960000"/>
      <name val="Arial CE"/>
      <charset val="238"/>
    </font>
    <font>
      <sz val="8"/>
      <color rgb="FF003366"/>
      <name val="Arial CE"/>
      <charset val="238"/>
    </font>
    <font>
      <sz val="12"/>
      <color rgb="FF003366"/>
      <name val="Arial CE"/>
      <charset val="238"/>
    </font>
    <font>
      <sz val="10"/>
      <color rgb="FF003366"/>
      <name val="Arial CE"/>
      <charset val="238"/>
    </font>
    <font>
      <i/>
      <sz val="9"/>
      <color rgb="FF0000FF"/>
      <name val="Arial CE"/>
      <charset val="238"/>
    </font>
    <font>
      <b/>
      <sz val="12"/>
      <color rgb="FF96000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medium">
        <color indexed="64"/>
      </bottom>
      <diagonal/>
    </border>
    <border>
      <left style="hair">
        <color rgb="FF969696"/>
      </left>
      <right style="medium">
        <color indexed="64"/>
      </right>
      <top style="hair">
        <color rgb="FF969696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9" fillId="0" borderId="1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4" fontId="9" fillId="0" borderId="1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16" fillId="0" borderId="8" xfId="0" applyNumberFormat="1" applyFont="1" applyBorder="1" applyAlignment="1"/>
    <xf numFmtId="165" fontId="16" fillId="0" borderId="9" xfId="0" applyNumberFormat="1" applyFont="1" applyBorder="1" applyAlignment="1"/>
    <xf numFmtId="4" fontId="17" fillId="0" borderId="0" xfId="0" applyNumberFormat="1" applyFont="1" applyAlignment="1">
      <alignment vertical="center"/>
    </xf>
    <xf numFmtId="0" fontId="7" fillId="0" borderId="1" xfId="0" applyFont="1" applyBorder="1" applyAlignment="1"/>
    <xf numFmtId="0" fontId="7" fillId="0" borderId="0" xfId="0" applyFont="1" applyAlignment="1">
      <alignment horizontal="left"/>
    </xf>
    <xf numFmtId="0" fontId="7" fillId="0" borderId="10" xfId="0" applyFont="1" applyBorder="1" applyAlignment="1"/>
    <xf numFmtId="0" fontId="7" fillId="0" borderId="0" xfId="0" applyFont="1" applyBorder="1" applyAlignment="1"/>
    <xf numFmtId="165" fontId="7" fillId="0" borderId="0" xfId="0" applyNumberFormat="1" applyFont="1" applyBorder="1" applyAlignment="1"/>
    <xf numFmtId="165" fontId="7" fillId="0" borderId="11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166" fontId="10" fillId="2" borderId="18" xfId="0" applyNumberFormat="1" applyFont="1" applyFill="1" applyBorder="1" applyAlignment="1" applyProtection="1">
      <alignment vertical="center"/>
      <protection locked="0"/>
    </xf>
    <xf numFmtId="4" fontId="10" fillId="2" borderId="18" xfId="0" applyNumberFormat="1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vertical="center"/>
    </xf>
    <xf numFmtId="165" fontId="11" fillId="0" borderId="1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/>
      <protection locked="0"/>
    </xf>
    <xf numFmtId="49" fontId="18" fillId="0" borderId="18" xfId="0" applyNumberFormat="1" applyFont="1" applyBorder="1" applyAlignment="1" applyProtection="1">
      <alignment horizontal="left" vertical="center" wrapText="1"/>
      <protection locked="0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166" fontId="18" fillId="2" borderId="18" xfId="0" applyNumberFormat="1" applyFont="1" applyFill="1" applyBorder="1" applyAlignment="1" applyProtection="1">
      <alignment vertical="center"/>
      <protection locked="0"/>
    </xf>
    <xf numFmtId="4" fontId="18" fillId="2" borderId="18" xfId="0" applyNumberFormat="1" applyFont="1" applyFill="1" applyBorder="1" applyAlignment="1" applyProtection="1">
      <alignment vertical="center"/>
      <protection locked="0"/>
    </xf>
    <xf numFmtId="0" fontId="19" fillId="0" borderId="1" xfId="0" applyFont="1" applyBorder="1" applyAlignment="1">
      <alignment vertical="center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>
      <alignment horizontal="center" vertical="center"/>
    </xf>
    <xf numFmtId="166" fontId="10" fillId="4" borderId="18" xfId="0" applyNumberFormat="1" applyFont="1" applyFill="1" applyBorder="1" applyAlignment="1" applyProtection="1">
      <alignment vertical="center"/>
      <protection locked="0"/>
    </xf>
    <xf numFmtId="166" fontId="18" fillId="4" borderId="18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vertic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2" xfId="0" applyFont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4" fontId="12" fillId="0" borderId="23" xfId="0" applyNumberFormat="1" applyFont="1" applyBorder="1" applyAlignment="1"/>
    <xf numFmtId="0" fontId="7" fillId="0" borderId="22" xfId="0" applyFont="1" applyBorder="1" applyAlignment="1"/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 applyProtection="1">
      <protection locked="0"/>
    </xf>
    <xf numFmtId="4" fontId="5" fillId="0" borderId="23" xfId="0" applyNumberFormat="1" applyFont="1" applyBorder="1" applyAlignment="1"/>
    <xf numFmtId="0" fontId="6" fillId="0" borderId="0" xfId="0" applyFont="1" applyBorder="1" applyAlignment="1">
      <alignment horizontal="left"/>
    </xf>
    <xf numFmtId="4" fontId="6" fillId="0" borderId="23" xfId="0" applyNumberFormat="1" applyFont="1" applyBorder="1" applyAlignment="1"/>
    <xf numFmtId="0" fontId="0" fillId="0" borderId="22" xfId="0" applyFont="1" applyBorder="1" applyAlignment="1" applyProtection="1">
      <alignment vertical="center"/>
      <protection locked="0"/>
    </xf>
    <xf numFmtId="4" fontId="10" fillId="0" borderId="25" xfId="0" applyNumberFormat="1" applyFont="1" applyBorder="1" applyAlignment="1" applyProtection="1">
      <alignment vertical="center"/>
      <protection locked="0"/>
    </xf>
    <xf numFmtId="4" fontId="18" fillId="0" borderId="25" xfId="0" applyNumberFormat="1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49" fontId="10" fillId="0" borderId="27" xfId="0" applyNumberFormat="1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166" fontId="10" fillId="2" borderId="27" xfId="0" applyNumberFormat="1" applyFont="1" applyFill="1" applyBorder="1" applyAlignment="1" applyProtection="1">
      <alignment vertical="center"/>
      <protection locked="0"/>
    </xf>
    <xf numFmtId="4" fontId="10" fillId="2" borderId="27" xfId="0" applyNumberFormat="1" applyFont="1" applyFill="1" applyBorder="1" applyAlignment="1" applyProtection="1">
      <alignment vertical="center"/>
      <protection locked="0"/>
    </xf>
    <xf numFmtId="4" fontId="10" fillId="0" borderId="28" xfId="0" applyNumberFormat="1" applyFont="1" applyBorder="1" applyAlignment="1" applyProtection="1">
      <alignment vertical="center"/>
      <protection locked="0"/>
    </xf>
    <xf numFmtId="0" fontId="23" fillId="0" borderId="20" xfId="0" applyFont="1" applyBorder="1" applyAlignment="1">
      <alignment horizontal="left" vertical="center"/>
    </xf>
    <xf numFmtId="0" fontId="24" fillId="0" borderId="20" xfId="0" applyFont="1" applyBorder="1"/>
    <xf numFmtId="0" fontId="23" fillId="0" borderId="0" xfId="0" applyFont="1" applyBorder="1" applyAlignment="1">
      <alignment horizontal="left" vertical="center"/>
    </xf>
    <xf numFmtId="0" fontId="28" fillId="0" borderId="19" xfId="0" applyFont="1" applyBorder="1"/>
    <xf numFmtId="0" fontId="29" fillId="0" borderId="20" xfId="0" applyFont="1" applyBorder="1" applyAlignment="1">
      <alignment horizontal="left" vertical="center"/>
    </xf>
    <xf numFmtId="0" fontId="28" fillId="0" borderId="20" xfId="0" applyFont="1" applyBorder="1"/>
    <xf numFmtId="0" fontId="28" fillId="0" borderId="21" xfId="0" applyFont="1" applyBorder="1"/>
    <xf numFmtId="0" fontId="28" fillId="0" borderId="22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30" fillId="0" borderId="0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0" fontId="31" fillId="3" borderId="24" xfId="0" applyFont="1" applyFill="1" applyBorder="1" applyAlignment="1">
      <alignment horizontal="center" vertical="center" wrapText="1"/>
    </xf>
    <xf numFmtId="0" fontId="28" fillId="0" borderId="22" xfId="0" applyFont="1" applyBorder="1" applyAlignment="1"/>
    <xf numFmtId="0" fontId="28" fillId="0" borderId="0" xfId="0" applyFont="1" applyBorder="1" applyAlignment="1"/>
    <xf numFmtId="0" fontId="28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28" fillId="0" borderId="0" xfId="0" applyFont="1" applyBorder="1" applyAlignment="1" applyProtection="1">
      <protection locked="0"/>
    </xf>
    <xf numFmtId="4" fontId="32" fillId="0" borderId="23" xfId="0" applyNumberFormat="1" applyFont="1" applyBorder="1" applyAlignment="1"/>
    <xf numFmtId="0" fontId="29" fillId="0" borderId="0" xfId="0" applyFont="1" applyBorder="1" applyAlignment="1">
      <alignment horizontal="left"/>
    </xf>
    <xf numFmtId="4" fontId="29" fillId="0" borderId="23" xfId="0" applyNumberFormat="1" applyFont="1" applyBorder="1" applyAlignment="1"/>
    <xf numFmtId="0" fontId="28" fillId="0" borderId="22" xfId="0" applyFont="1" applyBorder="1" applyAlignment="1" applyProtection="1">
      <alignment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49" fontId="31" fillId="0" borderId="18" xfId="0" applyNumberFormat="1" applyFont="1" applyBorder="1" applyAlignment="1" applyProtection="1">
      <alignment horizontal="left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166" fontId="31" fillId="2" borderId="18" xfId="0" applyNumberFormat="1" applyFont="1" applyFill="1" applyBorder="1" applyAlignment="1" applyProtection="1">
      <alignment vertical="center"/>
      <protection locked="0"/>
    </xf>
    <xf numFmtId="4" fontId="31" fillId="2" borderId="18" xfId="0" applyNumberFormat="1" applyFont="1" applyFill="1" applyBorder="1" applyAlignment="1" applyProtection="1">
      <alignment vertical="center"/>
      <protection locked="0"/>
    </xf>
    <xf numFmtId="4" fontId="31" fillId="0" borderId="25" xfId="0" applyNumberFormat="1" applyFont="1" applyBorder="1" applyAlignment="1" applyProtection="1">
      <alignment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49" fontId="33" fillId="0" borderId="18" xfId="0" applyNumberFormat="1" applyFont="1" applyBorder="1" applyAlignment="1" applyProtection="1">
      <alignment horizontal="left" vertical="center" wrapText="1"/>
      <protection locked="0"/>
    </xf>
    <xf numFmtId="0" fontId="33" fillId="0" borderId="18" xfId="0" applyFont="1" applyBorder="1" applyAlignment="1" applyProtection="1">
      <alignment horizontal="left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166" fontId="33" fillId="2" borderId="18" xfId="0" applyNumberFormat="1" applyFont="1" applyFill="1" applyBorder="1" applyAlignment="1" applyProtection="1">
      <alignment vertical="center"/>
      <protection locked="0"/>
    </xf>
    <xf numFmtId="4" fontId="33" fillId="2" borderId="18" xfId="0" applyNumberFormat="1" applyFont="1" applyFill="1" applyBorder="1" applyAlignment="1" applyProtection="1">
      <alignment vertical="center"/>
      <protection locked="0"/>
    </xf>
    <xf numFmtId="4" fontId="33" fillId="0" borderId="25" xfId="0" applyNumberFormat="1" applyFont="1" applyBorder="1" applyAlignment="1" applyProtection="1">
      <alignment vertical="center"/>
      <protection locked="0"/>
    </xf>
    <xf numFmtId="0" fontId="28" fillId="0" borderId="26" xfId="0" applyFont="1" applyBorder="1" applyAlignment="1" applyProtection="1">
      <alignment vertical="center"/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49" fontId="31" fillId="0" borderId="27" xfId="0" applyNumberFormat="1" applyFont="1" applyBorder="1" applyAlignment="1" applyProtection="1">
      <alignment horizontal="left" vertical="center" wrapText="1"/>
      <protection locked="0"/>
    </xf>
    <xf numFmtId="0" fontId="31" fillId="0" borderId="27" xfId="0" applyFont="1" applyBorder="1" applyAlignment="1" applyProtection="1">
      <alignment horizontal="left" vertical="center" wrapText="1"/>
      <protection locked="0"/>
    </xf>
    <xf numFmtId="0" fontId="31" fillId="0" borderId="27" xfId="0" applyFont="1" applyBorder="1" applyAlignment="1" applyProtection="1">
      <alignment horizontal="center" vertical="center" wrapText="1"/>
      <protection locked="0"/>
    </xf>
    <xf numFmtId="166" fontId="31" fillId="2" borderId="27" xfId="0" applyNumberFormat="1" applyFont="1" applyFill="1" applyBorder="1" applyAlignment="1" applyProtection="1">
      <alignment vertical="center"/>
      <protection locked="0"/>
    </xf>
    <xf numFmtId="4" fontId="31" fillId="2" borderId="27" xfId="0" applyNumberFormat="1" applyFont="1" applyFill="1" applyBorder="1" applyAlignment="1" applyProtection="1">
      <alignment vertical="center"/>
      <protection locked="0"/>
    </xf>
    <xf numFmtId="4" fontId="31" fillId="0" borderId="28" xfId="0" applyNumberFormat="1" applyFont="1" applyBorder="1" applyAlignment="1" applyProtection="1">
      <alignment vertical="center"/>
      <protection locked="0"/>
    </xf>
    <xf numFmtId="0" fontId="29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22" fillId="0" borderId="20" xfId="0" applyFont="1" applyBorder="1"/>
    <xf numFmtId="0" fontId="38" fillId="0" borderId="2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9" fillId="0" borderId="19" xfId="0" applyFont="1" applyBorder="1"/>
    <xf numFmtId="0" fontId="39" fillId="0" borderId="20" xfId="0" applyFont="1" applyBorder="1"/>
    <xf numFmtId="0" fontId="39" fillId="0" borderId="21" xfId="0" applyFont="1" applyBorder="1"/>
    <xf numFmtId="0" fontId="39" fillId="0" borderId="22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23" xfId="0" applyFont="1" applyBorder="1" applyAlignment="1">
      <alignment vertical="center"/>
    </xf>
    <xf numFmtId="0" fontId="39" fillId="0" borderId="22" xfId="0" applyFont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0" fillId="3" borderId="24" xfId="0" applyFont="1" applyFill="1" applyBorder="1" applyAlignment="1">
      <alignment horizontal="center" vertical="center" wrapText="1"/>
    </xf>
    <xf numFmtId="4" fontId="41" fillId="0" borderId="23" xfId="0" applyNumberFormat="1" applyFont="1" applyBorder="1" applyAlignment="1"/>
    <xf numFmtId="0" fontId="42" fillId="0" borderId="22" xfId="0" applyFont="1" applyBorder="1" applyAlignment="1"/>
    <xf numFmtId="0" fontId="42" fillId="0" borderId="0" xfId="0" applyFont="1" applyBorder="1" applyAlignment="1"/>
    <xf numFmtId="0" fontId="42" fillId="0" borderId="0" xfId="0" applyFont="1" applyBorder="1" applyAlignment="1">
      <alignment horizontal="left"/>
    </xf>
    <xf numFmtId="0" fontId="43" fillId="0" borderId="0" xfId="0" applyFont="1" applyBorder="1" applyAlignment="1">
      <alignment horizontal="left"/>
    </xf>
    <xf numFmtId="0" fontId="42" fillId="0" borderId="0" xfId="0" applyFont="1" applyBorder="1" applyAlignment="1" applyProtection="1">
      <protection locked="0"/>
    </xf>
    <xf numFmtId="4" fontId="43" fillId="0" borderId="23" xfId="0" applyNumberFormat="1" applyFont="1" applyBorder="1" applyAlignment="1"/>
    <xf numFmtId="0" fontId="44" fillId="0" borderId="0" xfId="0" applyFont="1" applyBorder="1" applyAlignment="1">
      <alignment horizontal="left"/>
    </xf>
    <xf numFmtId="4" fontId="44" fillId="0" borderId="23" xfId="0" applyNumberFormat="1" applyFont="1" applyBorder="1" applyAlignment="1"/>
    <xf numFmtId="0" fontId="39" fillId="0" borderId="22" xfId="0" applyFont="1" applyBorder="1" applyAlignment="1" applyProtection="1">
      <alignment vertical="center"/>
      <protection locked="0"/>
    </xf>
    <xf numFmtId="0" fontId="40" fillId="0" borderId="18" xfId="0" applyFont="1" applyBorder="1" applyAlignment="1" applyProtection="1">
      <alignment horizontal="center" vertical="center"/>
      <protection locked="0"/>
    </xf>
    <xf numFmtId="49" fontId="40" fillId="0" borderId="18" xfId="0" applyNumberFormat="1" applyFont="1" applyBorder="1" applyAlignment="1" applyProtection="1">
      <alignment horizontal="left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0" fontId="40" fillId="0" borderId="18" xfId="0" applyFont="1" applyBorder="1" applyAlignment="1" applyProtection="1">
      <alignment horizontal="center" vertical="center" wrapText="1"/>
      <protection locked="0"/>
    </xf>
    <xf numFmtId="166" fontId="40" fillId="2" borderId="18" xfId="0" applyNumberFormat="1" applyFont="1" applyFill="1" applyBorder="1" applyAlignment="1" applyProtection="1">
      <alignment vertical="center"/>
      <protection locked="0"/>
    </xf>
    <xf numFmtId="4" fontId="40" fillId="2" borderId="18" xfId="0" applyNumberFormat="1" applyFont="1" applyFill="1" applyBorder="1" applyAlignment="1" applyProtection="1">
      <alignment vertical="center"/>
      <protection locked="0"/>
    </xf>
    <xf numFmtId="4" fontId="40" fillId="0" borderId="25" xfId="0" applyNumberFormat="1" applyFont="1" applyBorder="1" applyAlignment="1" applyProtection="1">
      <alignment vertical="center"/>
      <protection locked="0"/>
    </xf>
    <xf numFmtId="0" fontId="45" fillId="0" borderId="18" xfId="0" applyFont="1" applyBorder="1" applyAlignment="1" applyProtection="1">
      <alignment horizontal="center" vertical="center"/>
      <protection locked="0"/>
    </xf>
    <xf numFmtId="49" fontId="45" fillId="0" borderId="18" xfId="0" applyNumberFormat="1" applyFont="1" applyBorder="1" applyAlignment="1" applyProtection="1">
      <alignment horizontal="left" vertical="center" wrapText="1"/>
      <protection locked="0"/>
    </xf>
    <xf numFmtId="0" fontId="45" fillId="0" borderId="18" xfId="0" applyFont="1" applyBorder="1" applyAlignment="1" applyProtection="1">
      <alignment horizontal="left" vertical="center" wrapText="1"/>
      <protection locked="0"/>
    </xf>
    <xf numFmtId="0" fontId="45" fillId="0" borderId="18" xfId="0" applyFont="1" applyBorder="1" applyAlignment="1" applyProtection="1">
      <alignment horizontal="center" vertical="center" wrapText="1"/>
      <protection locked="0"/>
    </xf>
    <xf numFmtId="166" fontId="45" fillId="2" borderId="18" xfId="0" applyNumberFormat="1" applyFont="1" applyFill="1" applyBorder="1" applyAlignment="1" applyProtection="1">
      <alignment vertical="center"/>
      <protection locked="0"/>
    </xf>
    <xf numFmtId="4" fontId="45" fillId="2" borderId="18" xfId="0" applyNumberFormat="1" applyFont="1" applyFill="1" applyBorder="1" applyAlignment="1" applyProtection="1">
      <alignment vertical="center"/>
      <protection locked="0"/>
    </xf>
    <xf numFmtId="4" fontId="45" fillId="0" borderId="25" xfId="0" applyNumberFormat="1" applyFont="1" applyBorder="1" applyAlignment="1" applyProtection="1">
      <alignment vertical="center"/>
      <protection locked="0"/>
    </xf>
    <xf numFmtId="0" fontId="39" fillId="0" borderId="26" xfId="0" applyFont="1" applyBorder="1" applyAlignment="1" applyProtection="1">
      <alignment vertical="center"/>
      <protection locked="0"/>
    </xf>
    <xf numFmtId="0" fontId="40" fillId="0" borderId="27" xfId="0" applyFont="1" applyBorder="1" applyAlignment="1" applyProtection="1">
      <alignment horizontal="center" vertical="center"/>
      <protection locked="0"/>
    </xf>
    <xf numFmtId="49" fontId="40" fillId="0" borderId="27" xfId="0" applyNumberFormat="1" applyFont="1" applyBorder="1" applyAlignment="1" applyProtection="1">
      <alignment horizontal="left" vertical="center" wrapText="1"/>
      <protection locked="0"/>
    </xf>
    <xf numFmtId="0" fontId="40" fillId="0" borderId="27" xfId="0" applyFont="1" applyBorder="1" applyAlignment="1" applyProtection="1">
      <alignment horizontal="left" vertical="center" wrapText="1"/>
      <protection locked="0"/>
    </xf>
    <xf numFmtId="0" fontId="40" fillId="0" borderId="27" xfId="0" applyFont="1" applyBorder="1" applyAlignment="1" applyProtection="1">
      <alignment horizontal="center" vertical="center" wrapText="1"/>
      <protection locked="0"/>
    </xf>
    <xf numFmtId="166" fontId="40" fillId="2" borderId="27" xfId="0" applyNumberFormat="1" applyFont="1" applyFill="1" applyBorder="1" applyAlignment="1" applyProtection="1">
      <alignment vertical="center"/>
      <protection locked="0"/>
    </xf>
    <xf numFmtId="4" fontId="40" fillId="2" borderId="27" xfId="0" applyNumberFormat="1" applyFont="1" applyFill="1" applyBorder="1" applyAlignment="1" applyProtection="1">
      <alignment vertical="center"/>
      <protection locked="0"/>
    </xf>
    <xf numFmtId="4" fontId="40" fillId="0" borderId="28" xfId="0" applyNumberFormat="1" applyFont="1" applyBorder="1" applyAlignment="1" applyProtection="1">
      <alignment vertical="center"/>
      <protection locked="0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0" borderId="0" xfId="0" applyFont="1" applyBorder="1" applyAlignment="1">
      <alignment horizontal="left" vertical="center"/>
    </xf>
    <xf numFmtId="0" fontId="0" fillId="0" borderId="0" xfId="0" applyAlignment="1"/>
    <xf numFmtId="0" fontId="35" fillId="0" borderId="0" xfId="0" applyFont="1"/>
    <xf numFmtId="0" fontId="35" fillId="0" borderId="0" xfId="0" applyFont="1" applyAlignment="1">
      <alignment vertical="center"/>
    </xf>
    <xf numFmtId="4" fontId="12" fillId="3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47" fillId="0" borderId="0" xfId="0" applyFont="1" applyAlignment="1">
      <alignment vertical="center" wrapText="1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26"/>
  <sheetViews>
    <sheetView showGridLines="0" topLeftCell="A16" workbookViewId="0">
      <selection activeCell="L2" sqref="L2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90" s="2" customFormat="1" ht="26.25" customHeight="1" x14ac:dyDescent="0.2">
      <c r="A1" s="12"/>
      <c r="B1" s="13"/>
      <c r="C1" s="234" t="s">
        <v>854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12"/>
      <c r="AQ1" s="12"/>
      <c r="AR1" s="13"/>
      <c r="BE1" s="12"/>
    </row>
    <row r="2" spans="1:90" s="2" customFormat="1" ht="16.5" customHeight="1" x14ac:dyDescent="0.2">
      <c r="A2" s="95"/>
      <c r="B2" s="13"/>
      <c r="C2" s="11" t="s">
        <v>838</v>
      </c>
      <c r="E2" s="95"/>
      <c r="F2" s="95"/>
      <c r="G2" s="96"/>
      <c r="H2" s="96"/>
      <c r="I2" s="95"/>
      <c r="J2" s="95"/>
      <c r="K2" s="95"/>
      <c r="L2" s="18" t="s">
        <v>876</v>
      </c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13"/>
      <c r="BE2" s="95"/>
    </row>
    <row r="3" spans="1:90" s="2" customFormat="1" ht="12" customHeight="1" x14ac:dyDescent="0.2">
      <c r="A3" s="12"/>
      <c r="B3" s="13"/>
      <c r="C3" s="11" t="s">
        <v>3</v>
      </c>
      <c r="D3" s="12"/>
      <c r="E3" s="12"/>
      <c r="F3" s="12"/>
      <c r="G3" s="12"/>
      <c r="H3" s="12"/>
      <c r="I3" s="12"/>
      <c r="J3" s="12"/>
      <c r="K3" s="12"/>
      <c r="L3" s="18" t="s">
        <v>837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O3" s="12"/>
      <c r="AP3" s="12"/>
      <c r="AQ3" s="12"/>
      <c r="AR3" s="13"/>
      <c r="BE3" s="12"/>
    </row>
    <row r="4" spans="1:90" s="2" customFormat="1" ht="6.95" customHeight="1" x14ac:dyDescent="0.2">
      <c r="A4" s="12"/>
      <c r="B4" s="1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3"/>
      <c r="BE4" s="12"/>
    </row>
    <row r="5" spans="1:90" s="2" customFormat="1" ht="29.25" customHeight="1" x14ac:dyDescent="0.2">
      <c r="A5" s="12"/>
      <c r="B5" s="13"/>
      <c r="C5" s="239" t="s">
        <v>6</v>
      </c>
      <c r="D5" s="237"/>
      <c r="E5" s="237"/>
      <c r="F5" s="237"/>
      <c r="G5" s="237"/>
      <c r="H5" s="21"/>
      <c r="I5" s="236" t="s">
        <v>7</v>
      </c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40" t="s">
        <v>8</v>
      </c>
      <c r="AH5" s="237"/>
      <c r="AI5" s="237"/>
      <c r="AJ5" s="237"/>
      <c r="AK5" s="237"/>
      <c r="AL5" s="237"/>
      <c r="AM5" s="237"/>
      <c r="AN5" s="236" t="s">
        <v>9</v>
      </c>
      <c r="AO5" s="237"/>
      <c r="AP5" s="238"/>
      <c r="AQ5" s="22" t="s">
        <v>10</v>
      </c>
      <c r="AR5" s="13"/>
      <c r="AS5" s="23" t="s">
        <v>11</v>
      </c>
      <c r="AT5" s="24" t="s">
        <v>12</v>
      </c>
      <c r="AU5" s="24" t="s">
        <v>13</v>
      </c>
      <c r="AV5" s="24" t="s">
        <v>14</v>
      </c>
      <c r="AW5" s="24" t="s">
        <v>15</v>
      </c>
      <c r="AX5" s="24" t="s">
        <v>16</v>
      </c>
      <c r="AY5" s="24" t="s">
        <v>17</v>
      </c>
      <c r="AZ5" s="24" t="s">
        <v>18</v>
      </c>
      <c r="BA5" s="24" t="s">
        <v>19</v>
      </c>
      <c r="BB5" s="24" t="s">
        <v>20</v>
      </c>
      <c r="BC5" s="24" t="s">
        <v>21</v>
      </c>
      <c r="BD5" s="25" t="s">
        <v>22</v>
      </c>
      <c r="BE5" s="12"/>
    </row>
    <row r="6" spans="1:90" s="2" customFormat="1" ht="10.9" customHeight="1" x14ac:dyDescent="0.2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3"/>
      <c r="AS6" s="26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8"/>
      <c r="BE6" s="12"/>
    </row>
    <row r="7" spans="1:90" s="4" customFormat="1" ht="32.450000000000003" customHeight="1" x14ac:dyDescent="0.2"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241"/>
      <c r="AH7" s="241"/>
      <c r="AI7" s="241"/>
      <c r="AJ7" s="241"/>
      <c r="AK7" s="241"/>
      <c r="AL7" s="241"/>
      <c r="AM7" s="241"/>
      <c r="AN7" s="235"/>
      <c r="AO7" s="235"/>
      <c r="AP7" s="235"/>
      <c r="AQ7" s="32" t="s">
        <v>0</v>
      </c>
      <c r="AR7" s="29"/>
      <c r="AS7" s="33" t="e">
        <f>ROUND(#REF!+#REF!,2)</f>
        <v>#REF!</v>
      </c>
      <c r="AT7" s="34" t="e">
        <f t="shared" ref="AT7:AT22" si="0">ROUND(SUM(AV7:AW7),2)</f>
        <v>#REF!</v>
      </c>
      <c r="AU7" s="35" t="e">
        <f>ROUND(#REF!+#REF!,5)</f>
        <v>#REF!</v>
      </c>
      <c r="AV7" s="34" t="e">
        <f>ROUND(AZ7*#REF!,2)</f>
        <v>#REF!</v>
      </c>
      <c r="AW7" s="34" t="e">
        <f>ROUND(BA7*#REF!,2)</f>
        <v>#REF!</v>
      </c>
      <c r="AX7" s="34" t="e">
        <f>ROUND(BB7*#REF!,2)</f>
        <v>#REF!</v>
      </c>
      <c r="AY7" s="34" t="e">
        <f>ROUND(BC7*#REF!,2)</f>
        <v>#REF!</v>
      </c>
      <c r="AZ7" s="34" t="e">
        <f>ROUND(#REF!+#REF!,2)</f>
        <v>#REF!</v>
      </c>
      <c r="BA7" s="34" t="e">
        <f>ROUND(#REF!+#REF!,2)</f>
        <v>#REF!</v>
      </c>
      <c r="BB7" s="34" t="e">
        <f>ROUND(#REF!+#REF!,2)</f>
        <v>#REF!</v>
      </c>
      <c r="BC7" s="34" t="e">
        <f>ROUND(#REF!+#REF!,2)</f>
        <v>#REF!</v>
      </c>
      <c r="BD7" s="36" t="e">
        <f>ROUND(#REF!+#REF!,2)</f>
        <v>#REF!</v>
      </c>
      <c r="BS7" s="37" t="s">
        <v>23</v>
      </c>
      <c r="BT7" s="37" t="s">
        <v>24</v>
      </c>
      <c r="BU7" s="38" t="s">
        <v>25</v>
      </c>
      <c r="BV7" s="37" t="s">
        <v>26</v>
      </c>
      <c r="BW7" s="37" t="s">
        <v>1</v>
      </c>
      <c r="BX7" s="37" t="s">
        <v>27</v>
      </c>
      <c r="CL7" s="37" t="s">
        <v>0</v>
      </c>
    </row>
    <row r="8" spans="1:90" s="3" customFormat="1" ht="16.5" customHeight="1" x14ac:dyDescent="0.2">
      <c r="A8" s="39" t="s">
        <v>30</v>
      </c>
      <c r="B8" s="17"/>
      <c r="C8" s="5"/>
      <c r="D8" s="5"/>
      <c r="E8" s="233" t="s">
        <v>31</v>
      </c>
      <c r="F8" s="233"/>
      <c r="G8" s="233"/>
      <c r="H8" s="233"/>
      <c r="I8" s="233"/>
      <c r="J8" s="5"/>
      <c r="K8" s="233" t="s">
        <v>32</v>
      </c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1">
        <v>0</v>
      </c>
      <c r="AH8" s="232"/>
      <c r="AI8" s="232"/>
      <c r="AJ8" s="232"/>
      <c r="AK8" s="232"/>
      <c r="AL8" s="232"/>
      <c r="AM8" s="232"/>
      <c r="AN8" s="231">
        <v>0</v>
      </c>
      <c r="AO8" s="232"/>
      <c r="AP8" s="232"/>
      <c r="AQ8" s="40" t="s">
        <v>33</v>
      </c>
      <c r="AR8" s="17"/>
      <c r="AS8" s="41">
        <v>0</v>
      </c>
      <c r="AT8" s="42" t="e">
        <f t="shared" si="0"/>
        <v>#REF!</v>
      </c>
      <c r="AU8" s="43" t="e">
        <f>'SO-01 - SO-10'!P11</f>
        <v>#REF!</v>
      </c>
      <c r="AV8" s="42" t="e">
        <f>'SO-01 - SO-10'!#REF!</f>
        <v>#REF!</v>
      </c>
      <c r="AW8" s="42" t="e">
        <f>'SO-01 - SO-10'!#REF!</f>
        <v>#REF!</v>
      </c>
      <c r="AX8" s="42" t="e">
        <f>'SO-01 - SO-10'!#REF!</f>
        <v>#REF!</v>
      </c>
      <c r="AY8" s="42" t="e">
        <f>'SO-01 - SO-10'!#REF!</f>
        <v>#REF!</v>
      </c>
      <c r="AZ8" s="42" t="e">
        <f>'SO-01 - SO-10'!#REF!</f>
        <v>#REF!</v>
      </c>
      <c r="BA8" s="42" t="e">
        <f>'SO-01 - SO-10'!#REF!</f>
        <v>#REF!</v>
      </c>
      <c r="BB8" s="42" t="e">
        <f>'SO-01 - SO-10'!#REF!</f>
        <v>#REF!</v>
      </c>
      <c r="BC8" s="42" t="e">
        <f>'SO-01 - SO-10'!#REF!</f>
        <v>#REF!</v>
      </c>
      <c r="BD8" s="44" t="e">
        <f>'SO-01 - SO-10'!#REF!</f>
        <v>#REF!</v>
      </c>
      <c r="BT8" s="10" t="s">
        <v>34</v>
      </c>
      <c r="BV8" s="10" t="s">
        <v>26</v>
      </c>
      <c r="BW8" s="10" t="s">
        <v>35</v>
      </c>
      <c r="BX8" s="10" t="s">
        <v>29</v>
      </c>
      <c r="CL8" s="10" t="s">
        <v>0</v>
      </c>
    </row>
    <row r="9" spans="1:90" s="3" customFormat="1" ht="16.5" customHeight="1" x14ac:dyDescent="0.2">
      <c r="A9" s="39" t="s">
        <v>30</v>
      </c>
      <c r="B9" s="17"/>
      <c r="C9" s="5"/>
      <c r="D9" s="5"/>
      <c r="E9" s="233" t="s">
        <v>36</v>
      </c>
      <c r="F9" s="233"/>
      <c r="G9" s="233"/>
      <c r="H9" s="233"/>
      <c r="I9" s="233"/>
      <c r="J9" s="5"/>
      <c r="K9" s="233" t="s">
        <v>37</v>
      </c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1">
        <v>0</v>
      </c>
      <c r="AH9" s="232"/>
      <c r="AI9" s="232"/>
      <c r="AJ9" s="232"/>
      <c r="AK9" s="232"/>
      <c r="AL9" s="232"/>
      <c r="AM9" s="232"/>
      <c r="AN9" s="231">
        <v>0</v>
      </c>
      <c r="AO9" s="231"/>
      <c r="AP9" s="231"/>
      <c r="AQ9" s="40" t="s">
        <v>33</v>
      </c>
      <c r="AR9" s="17"/>
      <c r="AS9" s="41">
        <v>0</v>
      </c>
      <c r="AT9" s="42" t="e">
        <f t="shared" si="0"/>
        <v>#REF!</v>
      </c>
      <c r="AU9" s="43" t="e">
        <f>#REF!</f>
        <v>#REF!</v>
      </c>
      <c r="AV9" s="42" t="e">
        <f>#REF!</f>
        <v>#REF!</v>
      </c>
      <c r="AW9" s="42" t="e">
        <f>#REF!</f>
        <v>#REF!</v>
      </c>
      <c r="AX9" s="42" t="e">
        <f>#REF!</f>
        <v>#REF!</v>
      </c>
      <c r="AY9" s="42" t="e">
        <f>#REF!</f>
        <v>#REF!</v>
      </c>
      <c r="AZ9" s="42" t="e">
        <f>#REF!</f>
        <v>#REF!</v>
      </c>
      <c r="BA9" s="42" t="e">
        <f>#REF!</f>
        <v>#REF!</v>
      </c>
      <c r="BB9" s="42" t="e">
        <f>#REF!</f>
        <v>#REF!</v>
      </c>
      <c r="BC9" s="42" t="e">
        <f>#REF!</f>
        <v>#REF!</v>
      </c>
      <c r="BD9" s="44" t="e">
        <f>#REF!</f>
        <v>#REF!</v>
      </c>
      <c r="BT9" s="10" t="s">
        <v>34</v>
      </c>
      <c r="BV9" s="10" t="s">
        <v>26</v>
      </c>
      <c r="BW9" s="10" t="s">
        <v>38</v>
      </c>
      <c r="BX9" s="10" t="s">
        <v>29</v>
      </c>
      <c r="CL9" s="10" t="s">
        <v>0</v>
      </c>
    </row>
    <row r="10" spans="1:90" s="94" customFormat="1" ht="16.5" customHeight="1" x14ac:dyDescent="0.2">
      <c r="A10" s="39"/>
      <c r="B10" s="17"/>
      <c r="C10" s="93"/>
      <c r="D10" s="93"/>
      <c r="E10" s="233" t="s">
        <v>39</v>
      </c>
      <c r="F10" s="233"/>
      <c r="G10" s="233"/>
      <c r="H10" s="233"/>
      <c r="I10" s="233"/>
      <c r="J10" s="93"/>
      <c r="K10" s="233" t="s">
        <v>840</v>
      </c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1">
        <v>0</v>
      </c>
      <c r="AH10" s="232"/>
      <c r="AI10" s="232"/>
      <c r="AJ10" s="232"/>
      <c r="AK10" s="232"/>
      <c r="AL10" s="232"/>
      <c r="AM10" s="232"/>
      <c r="AN10" s="231">
        <v>0</v>
      </c>
      <c r="AO10" s="232"/>
      <c r="AP10" s="232"/>
      <c r="AQ10" s="40"/>
      <c r="AR10" s="17"/>
      <c r="AS10" s="41"/>
      <c r="AT10" s="42"/>
      <c r="AU10" s="43"/>
      <c r="AV10" s="42"/>
      <c r="AW10" s="42"/>
      <c r="AX10" s="42"/>
      <c r="AY10" s="42"/>
      <c r="AZ10" s="42"/>
      <c r="BA10" s="42"/>
      <c r="BB10" s="42"/>
      <c r="BC10" s="42"/>
      <c r="BD10" s="44"/>
      <c r="BT10" s="91"/>
      <c r="BV10" s="91"/>
      <c r="BW10" s="91"/>
      <c r="BX10" s="91"/>
      <c r="CL10" s="91"/>
    </row>
    <row r="11" spans="1:90" s="3" customFormat="1" ht="16.5" customHeight="1" x14ac:dyDescent="0.2">
      <c r="A11" s="39" t="s">
        <v>30</v>
      </c>
      <c r="B11" s="17"/>
      <c r="C11" s="5"/>
      <c r="D11" s="5"/>
      <c r="E11" s="233" t="s">
        <v>39</v>
      </c>
      <c r="F11" s="233"/>
      <c r="G11" s="233"/>
      <c r="H11" s="233"/>
      <c r="I11" s="233"/>
      <c r="J11" s="5"/>
      <c r="K11" s="233" t="s">
        <v>841</v>
      </c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1">
        <v>0</v>
      </c>
      <c r="AH11" s="232"/>
      <c r="AI11" s="232"/>
      <c r="AJ11" s="232"/>
      <c r="AK11" s="232"/>
      <c r="AL11" s="232"/>
      <c r="AM11" s="232"/>
      <c r="AN11" s="231">
        <v>0</v>
      </c>
      <c r="AO11" s="231"/>
      <c r="AP11" s="231"/>
      <c r="AQ11" s="40" t="s">
        <v>33</v>
      </c>
      <c r="AR11" s="17"/>
      <c r="AS11" s="41">
        <v>0</v>
      </c>
      <c r="AT11" s="42" t="e">
        <f t="shared" si="0"/>
        <v>#REF!</v>
      </c>
      <c r="AU11" s="43" t="e">
        <f>#REF!</f>
        <v>#REF!</v>
      </c>
      <c r="AV11" s="42" t="e">
        <f>#REF!</f>
        <v>#REF!</v>
      </c>
      <c r="AW11" s="42" t="e">
        <f>#REF!</f>
        <v>#REF!</v>
      </c>
      <c r="AX11" s="42" t="e">
        <f>#REF!</f>
        <v>#REF!</v>
      </c>
      <c r="AY11" s="42" t="e">
        <f>#REF!</f>
        <v>#REF!</v>
      </c>
      <c r="AZ11" s="42" t="e">
        <f>#REF!</f>
        <v>#REF!</v>
      </c>
      <c r="BA11" s="42" t="e">
        <f>#REF!</f>
        <v>#REF!</v>
      </c>
      <c r="BB11" s="42" t="e">
        <f>#REF!</f>
        <v>#REF!</v>
      </c>
      <c r="BC11" s="42" t="e">
        <f>#REF!</f>
        <v>#REF!</v>
      </c>
      <c r="BD11" s="44" t="e">
        <f>#REF!</f>
        <v>#REF!</v>
      </c>
      <c r="BT11" s="10" t="s">
        <v>34</v>
      </c>
      <c r="BV11" s="10" t="s">
        <v>26</v>
      </c>
      <c r="BW11" s="10" t="s">
        <v>40</v>
      </c>
      <c r="BX11" s="10" t="s">
        <v>29</v>
      </c>
      <c r="CL11" s="10" t="s">
        <v>0</v>
      </c>
    </row>
    <row r="12" spans="1:90" s="3" customFormat="1" ht="16.5" customHeight="1" x14ac:dyDescent="0.2">
      <c r="A12" s="39" t="s">
        <v>30</v>
      </c>
      <c r="B12" s="17"/>
      <c r="C12" s="5"/>
      <c r="D12" s="5"/>
      <c r="E12" s="233" t="s">
        <v>41</v>
      </c>
      <c r="F12" s="233"/>
      <c r="G12" s="233"/>
      <c r="H12" s="233"/>
      <c r="I12" s="233"/>
      <c r="J12" s="5"/>
      <c r="K12" s="233" t="s">
        <v>842</v>
      </c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1">
        <v>0</v>
      </c>
      <c r="AH12" s="232"/>
      <c r="AI12" s="232"/>
      <c r="AJ12" s="232"/>
      <c r="AK12" s="232"/>
      <c r="AL12" s="232"/>
      <c r="AM12" s="232"/>
      <c r="AN12" s="231">
        <v>0</v>
      </c>
      <c r="AO12" s="232"/>
      <c r="AP12" s="232"/>
      <c r="AQ12" s="40" t="s">
        <v>33</v>
      </c>
      <c r="AR12" s="17"/>
      <c r="AS12" s="41">
        <v>0</v>
      </c>
      <c r="AT12" s="42" t="e">
        <f t="shared" si="0"/>
        <v>#REF!</v>
      </c>
      <c r="AU12" s="43" t="e">
        <f>#REF!</f>
        <v>#REF!</v>
      </c>
      <c r="AV12" s="42" t="e">
        <f>#REF!</f>
        <v>#REF!</v>
      </c>
      <c r="AW12" s="42" t="e">
        <f>#REF!</f>
        <v>#REF!</v>
      </c>
      <c r="AX12" s="42" t="e">
        <f>#REF!</f>
        <v>#REF!</v>
      </c>
      <c r="AY12" s="42" t="e">
        <f>#REF!</f>
        <v>#REF!</v>
      </c>
      <c r="AZ12" s="42" t="e">
        <f>#REF!</f>
        <v>#REF!</v>
      </c>
      <c r="BA12" s="42" t="e">
        <f>#REF!</f>
        <v>#REF!</v>
      </c>
      <c r="BB12" s="42" t="e">
        <f>#REF!</f>
        <v>#REF!</v>
      </c>
      <c r="BC12" s="42" t="e">
        <f>#REF!</f>
        <v>#REF!</v>
      </c>
      <c r="BD12" s="44" t="e">
        <f>#REF!</f>
        <v>#REF!</v>
      </c>
      <c r="BT12" s="10" t="s">
        <v>34</v>
      </c>
      <c r="BV12" s="10" t="s">
        <v>26</v>
      </c>
      <c r="BW12" s="10" t="s">
        <v>42</v>
      </c>
      <c r="BX12" s="10" t="s">
        <v>29</v>
      </c>
      <c r="CL12" s="10" t="s">
        <v>0</v>
      </c>
    </row>
    <row r="13" spans="1:90" s="94" customFormat="1" ht="16.5" customHeight="1" x14ac:dyDescent="0.2">
      <c r="A13" s="39"/>
      <c r="B13" s="17"/>
      <c r="C13" s="93"/>
      <c r="D13" s="93"/>
      <c r="E13" s="233" t="s">
        <v>41</v>
      </c>
      <c r="F13" s="233"/>
      <c r="G13" s="233"/>
      <c r="H13" s="233"/>
      <c r="I13" s="233"/>
      <c r="J13" s="93"/>
      <c r="K13" s="233" t="s">
        <v>843</v>
      </c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1">
        <v>0</v>
      </c>
      <c r="AH13" s="232"/>
      <c r="AI13" s="232"/>
      <c r="AJ13" s="232"/>
      <c r="AK13" s="232"/>
      <c r="AL13" s="232"/>
      <c r="AM13" s="232"/>
      <c r="AN13" s="231">
        <v>0</v>
      </c>
      <c r="AO13" s="231"/>
      <c r="AP13" s="231"/>
      <c r="AQ13" s="40"/>
      <c r="AR13" s="17"/>
      <c r="AS13" s="41"/>
      <c r="AT13" s="42"/>
      <c r="AU13" s="43"/>
      <c r="AV13" s="42"/>
      <c r="AW13" s="42"/>
      <c r="AX13" s="42"/>
      <c r="AY13" s="42"/>
      <c r="AZ13" s="42"/>
      <c r="BA13" s="42"/>
      <c r="BB13" s="42"/>
      <c r="BC13" s="42"/>
      <c r="BD13" s="44"/>
      <c r="BT13" s="91"/>
      <c r="BV13" s="91"/>
      <c r="BW13" s="91"/>
      <c r="BX13" s="91"/>
      <c r="CL13" s="91"/>
    </row>
    <row r="14" spans="1:90" s="3" customFormat="1" ht="16.5" customHeight="1" x14ac:dyDescent="0.2">
      <c r="A14" s="39" t="s">
        <v>30</v>
      </c>
      <c r="B14" s="17"/>
      <c r="C14" s="5"/>
      <c r="D14" s="5"/>
      <c r="E14" s="233" t="s">
        <v>43</v>
      </c>
      <c r="F14" s="233"/>
      <c r="G14" s="233"/>
      <c r="H14" s="233"/>
      <c r="I14" s="233"/>
      <c r="J14" s="5"/>
      <c r="K14" s="233" t="s">
        <v>844</v>
      </c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1">
        <v>0</v>
      </c>
      <c r="AH14" s="232"/>
      <c r="AI14" s="232"/>
      <c r="AJ14" s="232"/>
      <c r="AK14" s="232"/>
      <c r="AL14" s="232"/>
      <c r="AM14" s="232"/>
      <c r="AN14" s="231">
        <v>0</v>
      </c>
      <c r="AO14" s="232"/>
      <c r="AP14" s="232"/>
      <c r="AQ14" s="40" t="s">
        <v>33</v>
      </c>
      <c r="AR14" s="17"/>
      <c r="AS14" s="41">
        <v>0</v>
      </c>
      <c r="AT14" s="42" t="e">
        <f t="shared" si="0"/>
        <v>#REF!</v>
      </c>
      <c r="AU14" s="43" t="e">
        <f>#REF!</f>
        <v>#REF!</v>
      </c>
      <c r="AV14" s="42" t="e">
        <f>#REF!</f>
        <v>#REF!</v>
      </c>
      <c r="AW14" s="42" t="e">
        <f>#REF!</f>
        <v>#REF!</v>
      </c>
      <c r="AX14" s="42" t="e">
        <f>#REF!</f>
        <v>#REF!</v>
      </c>
      <c r="AY14" s="42" t="e">
        <f>#REF!</f>
        <v>#REF!</v>
      </c>
      <c r="AZ14" s="42" t="e">
        <f>#REF!</f>
        <v>#REF!</v>
      </c>
      <c r="BA14" s="42" t="e">
        <f>#REF!</f>
        <v>#REF!</v>
      </c>
      <c r="BB14" s="42" t="e">
        <f>#REF!</f>
        <v>#REF!</v>
      </c>
      <c r="BC14" s="42" t="e">
        <f>#REF!</f>
        <v>#REF!</v>
      </c>
      <c r="BD14" s="44" t="e">
        <f>#REF!</f>
        <v>#REF!</v>
      </c>
      <c r="BT14" s="10" t="s">
        <v>34</v>
      </c>
      <c r="BV14" s="10" t="s">
        <v>26</v>
      </c>
      <c r="BW14" s="10" t="s">
        <v>44</v>
      </c>
      <c r="BX14" s="10" t="s">
        <v>29</v>
      </c>
      <c r="CL14" s="10" t="s">
        <v>0</v>
      </c>
    </row>
    <row r="15" spans="1:90" s="94" customFormat="1" ht="16.5" customHeight="1" x14ac:dyDescent="0.2">
      <c r="A15" s="39"/>
      <c r="B15" s="17"/>
      <c r="C15" s="93"/>
      <c r="D15" s="93"/>
      <c r="E15" s="233" t="s">
        <v>43</v>
      </c>
      <c r="F15" s="233"/>
      <c r="G15" s="233"/>
      <c r="H15" s="233"/>
      <c r="I15" s="233"/>
      <c r="J15" s="93"/>
      <c r="K15" s="233" t="s">
        <v>845</v>
      </c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1">
        <v>0</v>
      </c>
      <c r="AH15" s="232"/>
      <c r="AI15" s="232"/>
      <c r="AJ15" s="232"/>
      <c r="AK15" s="232"/>
      <c r="AL15" s="232"/>
      <c r="AM15" s="232"/>
      <c r="AN15" s="231">
        <v>0</v>
      </c>
      <c r="AO15" s="231"/>
      <c r="AP15" s="231"/>
      <c r="AQ15" s="40"/>
      <c r="AR15" s="17"/>
      <c r="AS15" s="41"/>
      <c r="AT15" s="42"/>
      <c r="AU15" s="43"/>
      <c r="AV15" s="42"/>
      <c r="AW15" s="42"/>
      <c r="AX15" s="42"/>
      <c r="AY15" s="42"/>
      <c r="AZ15" s="42"/>
      <c r="BA15" s="42"/>
      <c r="BB15" s="42"/>
      <c r="BC15" s="42"/>
      <c r="BD15" s="44"/>
      <c r="BT15" s="91"/>
      <c r="BV15" s="91"/>
      <c r="BW15" s="91"/>
      <c r="BX15" s="91"/>
      <c r="CL15" s="91"/>
    </row>
    <row r="16" spans="1:90" s="3" customFormat="1" ht="16.5" customHeight="1" x14ac:dyDescent="0.2">
      <c r="A16" s="39" t="s">
        <v>30</v>
      </c>
      <c r="B16" s="17"/>
      <c r="C16" s="5"/>
      <c r="D16" s="5"/>
      <c r="E16" s="233" t="s">
        <v>45</v>
      </c>
      <c r="F16" s="233"/>
      <c r="G16" s="233"/>
      <c r="H16" s="233"/>
      <c r="I16" s="233"/>
      <c r="J16" s="5"/>
      <c r="K16" s="233" t="s">
        <v>846</v>
      </c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1">
        <v>0</v>
      </c>
      <c r="AH16" s="232"/>
      <c r="AI16" s="232"/>
      <c r="AJ16" s="232"/>
      <c r="AK16" s="232"/>
      <c r="AL16" s="232"/>
      <c r="AM16" s="232"/>
      <c r="AN16" s="231">
        <v>0</v>
      </c>
      <c r="AO16" s="232"/>
      <c r="AP16" s="232"/>
      <c r="AQ16" s="40" t="s">
        <v>33</v>
      </c>
      <c r="AR16" s="17"/>
      <c r="AS16" s="41">
        <v>0</v>
      </c>
      <c r="AT16" s="42" t="e">
        <f t="shared" si="0"/>
        <v>#REF!</v>
      </c>
      <c r="AU16" s="43" t="e">
        <f>#REF!</f>
        <v>#REF!</v>
      </c>
      <c r="AV16" s="42" t="e">
        <f>#REF!</f>
        <v>#REF!</v>
      </c>
      <c r="AW16" s="42" t="e">
        <f>#REF!</f>
        <v>#REF!</v>
      </c>
      <c r="AX16" s="42" t="e">
        <f>#REF!</f>
        <v>#REF!</v>
      </c>
      <c r="AY16" s="42" t="e">
        <f>#REF!</f>
        <v>#REF!</v>
      </c>
      <c r="AZ16" s="42" t="e">
        <f>#REF!</f>
        <v>#REF!</v>
      </c>
      <c r="BA16" s="42" t="e">
        <f>#REF!</f>
        <v>#REF!</v>
      </c>
      <c r="BB16" s="42" t="e">
        <f>#REF!</f>
        <v>#REF!</v>
      </c>
      <c r="BC16" s="42" t="e">
        <f>#REF!</f>
        <v>#REF!</v>
      </c>
      <c r="BD16" s="44" t="e">
        <f>#REF!</f>
        <v>#REF!</v>
      </c>
      <c r="BT16" s="10" t="s">
        <v>34</v>
      </c>
      <c r="BV16" s="10" t="s">
        <v>26</v>
      </c>
      <c r="BW16" s="10" t="s">
        <v>46</v>
      </c>
      <c r="BX16" s="10" t="s">
        <v>29</v>
      </c>
      <c r="CL16" s="10" t="s">
        <v>0</v>
      </c>
    </row>
    <row r="17" spans="1:90" s="94" customFormat="1" ht="16.5" customHeight="1" x14ac:dyDescent="0.2">
      <c r="A17" s="39"/>
      <c r="B17" s="17"/>
      <c r="C17" s="93"/>
      <c r="D17" s="93"/>
      <c r="E17" s="233" t="s">
        <v>45</v>
      </c>
      <c r="F17" s="233"/>
      <c r="G17" s="233"/>
      <c r="H17" s="233"/>
      <c r="I17" s="233"/>
      <c r="J17" s="93"/>
      <c r="K17" s="233" t="s">
        <v>847</v>
      </c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1">
        <v>0</v>
      </c>
      <c r="AH17" s="232"/>
      <c r="AI17" s="232"/>
      <c r="AJ17" s="232"/>
      <c r="AK17" s="232"/>
      <c r="AL17" s="232"/>
      <c r="AM17" s="232"/>
      <c r="AN17" s="231">
        <v>0</v>
      </c>
      <c r="AO17" s="231"/>
      <c r="AP17" s="231"/>
      <c r="AQ17" s="40"/>
      <c r="AR17" s="17"/>
      <c r="AS17" s="41"/>
      <c r="AT17" s="42"/>
      <c r="AU17" s="43"/>
      <c r="AV17" s="42"/>
      <c r="AW17" s="42"/>
      <c r="AX17" s="42"/>
      <c r="AY17" s="42"/>
      <c r="AZ17" s="42"/>
      <c r="BA17" s="42"/>
      <c r="BB17" s="42"/>
      <c r="BC17" s="42"/>
      <c r="BD17" s="44"/>
      <c r="BT17" s="91"/>
      <c r="BV17" s="91"/>
      <c r="BW17" s="91"/>
      <c r="BX17" s="91"/>
      <c r="CL17" s="91"/>
    </row>
    <row r="18" spans="1:90" s="3" customFormat="1" ht="16.5" customHeight="1" x14ac:dyDescent="0.2">
      <c r="A18" s="39" t="s">
        <v>30</v>
      </c>
      <c r="B18" s="17"/>
      <c r="C18" s="5"/>
      <c r="D18" s="5"/>
      <c r="E18" s="233" t="s">
        <v>47</v>
      </c>
      <c r="F18" s="233"/>
      <c r="G18" s="233"/>
      <c r="H18" s="233"/>
      <c r="I18" s="233"/>
      <c r="J18" s="5"/>
      <c r="K18" s="233" t="s">
        <v>48</v>
      </c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1">
        <v>0</v>
      </c>
      <c r="AH18" s="232"/>
      <c r="AI18" s="232"/>
      <c r="AJ18" s="232"/>
      <c r="AK18" s="232"/>
      <c r="AL18" s="232"/>
      <c r="AM18" s="232"/>
      <c r="AN18" s="231">
        <v>0</v>
      </c>
      <c r="AO18" s="232"/>
      <c r="AP18" s="232"/>
      <c r="AQ18" s="40" t="s">
        <v>33</v>
      </c>
      <c r="AR18" s="17"/>
      <c r="AS18" s="41">
        <v>0</v>
      </c>
      <c r="AT18" s="42" t="e">
        <f t="shared" si="0"/>
        <v>#REF!</v>
      </c>
      <c r="AU18" s="43" t="e">
        <f>#REF!</f>
        <v>#REF!</v>
      </c>
      <c r="AV18" s="42" t="e">
        <f>#REF!</f>
        <v>#REF!</v>
      </c>
      <c r="AW18" s="42" t="e">
        <f>#REF!</f>
        <v>#REF!</v>
      </c>
      <c r="AX18" s="42" t="e">
        <f>#REF!</f>
        <v>#REF!</v>
      </c>
      <c r="AY18" s="42" t="e">
        <f>#REF!</f>
        <v>#REF!</v>
      </c>
      <c r="AZ18" s="42" t="e">
        <f>#REF!</f>
        <v>#REF!</v>
      </c>
      <c r="BA18" s="42" t="e">
        <f>#REF!</f>
        <v>#REF!</v>
      </c>
      <c r="BB18" s="42" t="e">
        <f>#REF!</f>
        <v>#REF!</v>
      </c>
      <c r="BC18" s="42" t="e">
        <f>#REF!</f>
        <v>#REF!</v>
      </c>
      <c r="BD18" s="44" t="e">
        <f>#REF!</f>
        <v>#REF!</v>
      </c>
      <c r="BT18" s="10" t="s">
        <v>34</v>
      </c>
      <c r="BV18" s="10" t="s">
        <v>26</v>
      </c>
      <c r="BW18" s="10" t="s">
        <v>49</v>
      </c>
      <c r="BX18" s="10" t="s">
        <v>29</v>
      </c>
      <c r="CL18" s="10" t="s">
        <v>0</v>
      </c>
    </row>
    <row r="19" spans="1:90" s="3" customFormat="1" ht="16.5" customHeight="1" x14ac:dyDescent="0.2">
      <c r="A19" s="39" t="s">
        <v>30</v>
      </c>
      <c r="B19" s="17"/>
      <c r="C19" s="5"/>
      <c r="D19" s="5"/>
      <c r="E19" s="233" t="s">
        <v>50</v>
      </c>
      <c r="F19" s="233"/>
      <c r="G19" s="233"/>
      <c r="H19" s="233"/>
      <c r="I19" s="233"/>
      <c r="J19" s="5"/>
      <c r="K19" s="233" t="s">
        <v>51</v>
      </c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1">
        <v>0</v>
      </c>
      <c r="AH19" s="232"/>
      <c r="AI19" s="232"/>
      <c r="AJ19" s="232"/>
      <c r="AK19" s="232"/>
      <c r="AL19" s="232"/>
      <c r="AM19" s="232"/>
      <c r="AN19" s="231">
        <v>0</v>
      </c>
      <c r="AO19" s="231"/>
      <c r="AP19" s="231"/>
      <c r="AQ19" s="40" t="s">
        <v>33</v>
      </c>
      <c r="AR19" s="17"/>
      <c r="AS19" s="41">
        <v>0</v>
      </c>
      <c r="AT19" s="42" t="e">
        <f t="shared" si="0"/>
        <v>#REF!</v>
      </c>
      <c r="AU19" s="43" t="e">
        <f>#REF!</f>
        <v>#REF!</v>
      </c>
      <c r="AV19" s="42" t="e">
        <f>#REF!</f>
        <v>#REF!</v>
      </c>
      <c r="AW19" s="42" t="e">
        <f>#REF!</f>
        <v>#REF!</v>
      </c>
      <c r="AX19" s="42" t="e">
        <f>#REF!</f>
        <v>#REF!</v>
      </c>
      <c r="AY19" s="42" t="e">
        <f>#REF!</f>
        <v>#REF!</v>
      </c>
      <c r="AZ19" s="42" t="e">
        <f>#REF!</f>
        <v>#REF!</v>
      </c>
      <c r="BA19" s="42" t="e">
        <f>#REF!</f>
        <v>#REF!</v>
      </c>
      <c r="BB19" s="42" t="e">
        <f>#REF!</f>
        <v>#REF!</v>
      </c>
      <c r="BC19" s="42" t="e">
        <f>#REF!</f>
        <v>#REF!</v>
      </c>
      <c r="BD19" s="44" t="e">
        <f>#REF!</f>
        <v>#REF!</v>
      </c>
      <c r="BT19" s="10" t="s">
        <v>34</v>
      </c>
      <c r="BV19" s="10" t="s">
        <v>26</v>
      </c>
      <c r="BW19" s="10" t="s">
        <v>52</v>
      </c>
      <c r="BX19" s="10" t="s">
        <v>29</v>
      </c>
      <c r="CL19" s="10" t="s">
        <v>0</v>
      </c>
    </row>
    <row r="20" spans="1:90" s="94" customFormat="1" ht="16.5" customHeight="1" x14ac:dyDescent="0.2">
      <c r="A20" s="39"/>
      <c r="B20" s="17"/>
      <c r="C20" s="93"/>
      <c r="D20" s="93"/>
      <c r="E20" s="233" t="s">
        <v>53</v>
      </c>
      <c r="F20" s="233"/>
      <c r="G20" s="233"/>
      <c r="H20" s="233"/>
      <c r="I20" s="233"/>
      <c r="J20" s="93"/>
      <c r="K20" s="233" t="s">
        <v>848</v>
      </c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1">
        <v>0</v>
      </c>
      <c r="AH20" s="232"/>
      <c r="AI20" s="232"/>
      <c r="AJ20" s="232"/>
      <c r="AK20" s="232"/>
      <c r="AL20" s="232"/>
      <c r="AM20" s="232"/>
      <c r="AN20" s="231">
        <v>0</v>
      </c>
      <c r="AO20" s="232"/>
      <c r="AP20" s="232"/>
      <c r="AQ20" s="40"/>
      <c r="AR20" s="17"/>
      <c r="AS20" s="41"/>
      <c r="AT20" s="42"/>
      <c r="AU20" s="43"/>
      <c r="AV20" s="42"/>
      <c r="AW20" s="42"/>
      <c r="AX20" s="42"/>
      <c r="AY20" s="42"/>
      <c r="AZ20" s="42"/>
      <c r="BA20" s="42"/>
      <c r="BB20" s="42"/>
      <c r="BC20" s="42"/>
      <c r="BD20" s="44"/>
      <c r="BT20" s="91"/>
      <c r="BV20" s="91"/>
      <c r="BW20" s="91"/>
      <c r="BX20" s="91"/>
      <c r="CL20" s="91"/>
    </row>
    <row r="21" spans="1:90" s="3" customFormat="1" ht="16.5" customHeight="1" x14ac:dyDescent="0.2">
      <c r="A21" s="39" t="s">
        <v>30</v>
      </c>
      <c r="B21" s="17"/>
      <c r="C21" s="5"/>
      <c r="D21" s="5"/>
      <c r="E21" s="233" t="s">
        <v>53</v>
      </c>
      <c r="F21" s="233"/>
      <c r="G21" s="233"/>
      <c r="H21" s="233"/>
      <c r="I21" s="233"/>
      <c r="J21" s="5"/>
      <c r="K21" s="233" t="s">
        <v>849</v>
      </c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1">
        <v>0</v>
      </c>
      <c r="AH21" s="232"/>
      <c r="AI21" s="232"/>
      <c r="AJ21" s="232"/>
      <c r="AK21" s="232"/>
      <c r="AL21" s="232"/>
      <c r="AM21" s="232"/>
      <c r="AN21" s="231">
        <v>0</v>
      </c>
      <c r="AO21" s="231"/>
      <c r="AP21" s="231"/>
      <c r="AQ21" s="40" t="s">
        <v>33</v>
      </c>
      <c r="AR21" s="17"/>
      <c r="AS21" s="41">
        <v>0</v>
      </c>
      <c r="AT21" s="42" t="e">
        <f t="shared" si="0"/>
        <v>#REF!</v>
      </c>
      <c r="AU21" s="43" t="e">
        <f>#REF!</f>
        <v>#REF!</v>
      </c>
      <c r="AV21" s="42" t="e">
        <f>#REF!</f>
        <v>#REF!</v>
      </c>
      <c r="AW21" s="42" t="e">
        <f>#REF!</f>
        <v>#REF!</v>
      </c>
      <c r="AX21" s="42" t="e">
        <f>#REF!</f>
        <v>#REF!</v>
      </c>
      <c r="AY21" s="42" t="e">
        <f>#REF!</f>
        <v>#REF!</v>
      </c>
      <c r="AZ21" s="42" t="e">
        <f>#REF!</f>
        <v>#REF!</v>
      </c>
      <c r="BA21" s="42" t="e">
        <f>#REF!</f>
        <v>#REF!</v>
      </c>
      <c r="BB21" s="42" t="e">
        <f>#REF!</f>
        <v>#REF!</v>
      </c>
      <c r="BC21" s="42" t="e">
        <f>#REF!</f>
        <v>#REF!</v>
      </c>
      <c r="BD21" s="44" t="e">
        <f>#REF!</f>
        <v>#REF!</v>
      </c>
      <c r="BT21" s="10" t="s">
        <v>34</v>
      </c>
      <c r="BV21" s="10" t="s">
        <v>26</v>
      </c>
      <c r="BW21" s="10" t="s">
        <v>54</v>
      </c>
      <c r="BX21" s="10" t="s">
        <v>29</v>
      </c>
      <c r="CL21" s="10" t="s">
        <v>0</v>
      </c>
    </row>
    <row r="22" spans="1:90" s="3" customFormat="1" ht="16.5" customHeight="1" x14ac:dyDescent="0.2">
      <c r="A22" s="39" t="s">
        <v>30</v>
      </c>
      <c r="B22" s="17"/>
      <c r="C22" s="5"/>
      <c r="D22" s="5"/>
      <c r="E22" s="233" t="s">
        <v>56</v>
      </c>
      <c r="F22" s="233"/>
      <c r="G22" s="233"/>
      <c r="H22" s="233"/>
      <c r="I22" s="233"/>
      <c r="J22" s="5"/>
      <c r="K22" s="233" t="s">
        <v>57</v>
      </c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1">
        <v>0</v>
      </c>
      <c r="AH22" s="232"/>
      <c r="AI22" s="232"/>
      <c r="AJ22" s="232"/>
      <c r="AK22" s="232"/>
      <c r="AL22" s="232"/>
      <c r="AM22" s="232"/>
      <c r="AN22" s="231">
        <v>0</v>
      </c>
      <c r="AO22" s="232"/>
      <c r="AP22" s="232"/>
      <c r="AQ22" s="40" t="s">
        <v>33</v>
      </c>
      <c r="AR22" s="17"/>
      <c r="AS22" s="45">
        <v>0</v>
      </c>
      <c r="AT22" s="46" t="e">
        <f t="shared" si="0"/>
        <v>#REF!</v>
      </c>
      <c r="AU22" s="47" t="e">
        <f>#REF!</f>
        <v>#REF!</v>
      </c>
      <c r="AV22" s="46" t="e">
        <f>#REF!</f>
        <v>#REF!</v>
      </c>
      <c r="AW22" s="46" t="e">
        <f>#REF!</f>
        <v>#REF!</v>
      </c>
      <c r="AX22" s="46" t="e">
        <f>#REF!</f>
        <v>#REF!</v>
      </c>
      <c r="AY22" s="46" t="e">
        <f>#REF!</f>
        <v>#REF!</v>
      </c>
      <c r="AZ22" s="46" t="e">
        <f>#REF!</f>
        <v>#REF!</v>
      </c>
      <c r="BA22" s="46" t="e">
        <f>#REF!</f>
        <v>#REF!</v>
      </c>
      <c r="BB22" s="46" t="e">
        <f>#REF!</f>
        <v>#REF!</v>
      </c>
      <c r="BC22" s="46" t="e">
        <f>#REF!</f>
        <v>#REF!</v>
      </c>
      <c r="BD22" s="48" t="e">
        <f>#REF!</f>
        <v>#REF!</v>
      </c>
      <c r="BT22" s="10" t="s">
        <v>34</v>
      </c>
      <c r="BV22" s="10" t="s">
        <v>26</v>
      </c>
      <c r="BW22" s="10" t="s">
        <v>58</v>
      </c>
      <c r="BX22" s="10" t="s">
        <v>55</v>
      </c>
      <c r="CL22" s="10" t="s">
        <v>0</v>
      </c>
    </row>
    <row r="23" spans="1:90" x14ac:dyDescent="0.2">
      <c r="B23" s="9"/>
      <c r="AR23" s="9"/>
    </row>
    <row r="24" spans="1:90" s="2" customFormat="1" ht="10.9" customHeight="1" x14ac:dyDescent="0.2">
      <c r="A24" s="12"/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3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</row>
    <row r="25" spans="1:90" s="2" customFormat="1" ht="30" customHeight="1" x14ac:dyDescent="0.2">
      <c r="A25" s="12"/>
      <c r="B25" s="13"/>
      <c r="C25" s="50" t="s">
        <v>839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230">
        <v>0</v>
      </c>
      <c r="AH25" s="230"/>
      <c r="AI25" s="230"/>
      <c r="AJ25" s="230"/>
      <c r="AK25" s="230"/>
      <c r="AL25" s="230"/>
      <c r="AM25" s="230"/>
      <c r="AN25" s="230">
        <v>0</v>
      </c>
      <c r="AO25" s="230"/>
      <c r="AP25" s="230"/>
      <c r="AQ25" s="51"/>
      <c r="AR25" s="13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</row>
    <row r="26" spans="1:90" s="2" customFormat="1" ht="6.95" customHeight="1" x14ac:dyDescent="0.2">
      <c r="A26" s="12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3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</row>
  </sheetData>
  <mergeCells count="69">
    <mergeCell ref="I5:AF5"/>
    <mergeCell ref="AG7:AM7"/>
    <mergeCell ref="K8:AF8"/>
    <mergeCell ref="E17:I17"/>
    <mergeCell ref="K17:AF17"/>
    <mergeCell ref="AG17:AM17"/>
    <mergeCell ref="E13:I13"/>
    <mergeCell ref="K13:AF13"/>
    <mergeCell ref="AG13:AM13"/>
    <mergeCell ref="E16:I16"/>
    <mergeCell ref="K16:AF16"/>
    <mergeCell ref="E15:I15"/>
    <mergeCell ref="K15:AF15"/>
    <mergeCell ref="AG15:AM15"/>
    <mergeCell ref="C1:AO1"/>
    <mergeCell ref="E10:I10"/>
    <mergeCell ref="K10:AF10"/>
    <mergeCell ref="AG10:AM10"/>
    <mergeCell ref="AN10:AP10"/>
    <mergeCell ref="AN7:AP7"/>
    <mergeCell ref="AG8:AM8"/>
    <mergeCell ref="AN9:AP9"/>
    <mergeCell ref="AN8:AP8"/>
    <mergeCell ref="AN5:AP5"/>
    <mergeCell ref="E9:I9"/>
    <mergeCell ref="AG9:AM9"/>
    <mergeCell ref="C5:G5"/>
    <mergeCell ref="E8:I8"/>
    <mergeCell ref="AG5:AM5"/>
    <mergeCell ref="K9:AF9"/>
    <mergeCell ref="E18:I18"/>
    <mergeCell ref="K18:AF18"/>
    <mergeCell ref="AN13:AP13"/>
    <mergeCell ref="AN15:AP15"/>
    <mergeCell ref="AN11:AP11"/>
    <mergeCell ref="AG11:AM11"/>
    <mergeCell ref="AG12:AM12"/>
    <mergeCell ref="AN14:AP14"/>
    <mergeCell ref="K11:AF11"/>
    <mergeCell ref="E11:I11"/>
    <mergeCell ref="E12:I12"/>
    <mergeCell ref="K12:AF12"/>
    <mergeCell ref="K14:AF14"/>
    <mergeCell ref="E14:I14"/>
    <mergeCell ref="AN19:AP19"/>
    <mergeCell ref="AN16:AP16"/>
    <mergeCell ref="AN12:AP12"/>
    <mergeCell ref="AG19:AM19"/>
    <mergeCell ref="AG18:AM18"/>
    <mergeCell ref="AG16:AM16"/>
    <mergeCell ref="AG14:AM14"/>
    <mergeCell ref="AN18:AP18"/>
    <mergeCell ref="AN17:AP17"/>
    <mergeCell ref="AG25:AM25"/>
    <mergeCell ref="AN25:AP25"/>
    <mergeCell ref="AN22:AP22"/>
    <mergeCell ref="AG22:AM22"/>
    <mergeCell ref="E19:I19"/>
    <mergeCell ref="K19:AF19"/>
    <mergeCell ref="E21:I21"/>
    <mergeCell ref="K21:AF21"/>
    <mergeCell ref="K22:AF22"/>
    <mergeCell ref="E22:I22"/>
    <mergeCell ref="AN21:AP21"/>
    <mergeCell ref="E20:I20"/>
    <mergeCell ref="K20:AF20"/>
    <mergeCell ref="AG20:AM20"/>
    <mergeCell ref="AN20:AP20"/>
    <mergeCell ref="AG21:AM21"/>
  </mergeCells>
  <hyperlinks>
    <hyperlink ref="A8" location="'SO-01 - Busta S. Chalupku'!C2" display="/" xr:uid="{00000000-0004-0000-0000-000000000000}"/>
    <hyperlink ref="A9" location="'SO-02 - Spevnené plochy'!C2" display="/" xr:uid="{00000000-0004-0000-0000-000001000000}"/>
    <hyperlink ref="A11" location="'SO-03 - Sadové úpravy'!C2" display="/" xr:uid="{00000000-0004-0000-0000-000002000000}"/>
    <hyperlink ref="A12" location="'SO-04 - Mobiliár a herné ...'!C2" display="/" xr:uid="{00000000-0004-0000-0000-000003000000}"/>
    <hyperlink ref="A14" location="'SO-05 - Verejné osvetlenie'!C2" display="/" xr:uid="{00000000-0004-0000-0000-000004000000}"/>
    <hyperlink ref="A16" location="'SO-06 - Zdravotechnika - ...'!C2" display="/" xr:uid="{00000000-0004-0000-0000-000005000000}"/>
    <hyperlink ref="A18" location="'SO-07 - Zasakovacie pásy'!C2" display="/" xr:uid="{00000000-0004-0000-0000-000006000000}"/>
    <hyperlink ref="A19" location="'SO-08 - Oplotenie'!C2" display="/" xr:uid="{00000000-0004-0000-0000-000007000000}"/>
    <hyperlink ref="A21" location="'SO-09 - Spevnené plochy -...'!C2" display="/" xr:uid="{00000000-0004-0000-0000-000008000000}"/>
    <hyperlink ref="A22" location="'SO-10 - Multifunkčné ihrisko'!C2" display="/" xr:uid="{00000000-0004-0000-0000-00000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613"/>
  <sheetViews>
    <sheetView showGridLines="0" tabSelected="1" workbookViewId="0">
      <selection activeCell="C2" sqref="C2:J2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65" s="92" customFormat="1" x14ac:dyDescent="0.2"/>
    <row r="2" spans="1:65" s="92" customFormat="1" x14ac:dyDescent="0.2">
      <c r="C2" s="243" t="s">
        <v>875</v>
      </c>
      <c r="D2" s="244"/>
      <c r="E2" s="244"/>
      <c r="F2" s="244"/>
      <c r="G2" s="244"/>
      <c r="H2" s="244"/>
      <c r="I2" s="244"/>
      <c r="J2" s="244"/>
    </row>
    <row r="3" spans="1:65" s="92" customFormat="1" x14ac:dyDescent="0.2">
      <c r="C3" s="224"/>
      <c r="D3" s="225"/>
      <c r="E3" s="225"/>
      <c r="F3" s="225"/>
      <c r="G3" s="225"/>
      <c r="H3" s="225"/>
      <c r="I3" s="225"/>
      <c r="J3" s="225"/>
    </row>
    <row r="4" spans="1:65" s="92" customFormat="1" ht="12" thickBot="1" x14ac:dyDescent="0.25">
      <c r="A4" s="243" t="s">
        <v>853</v>
      </c>
      <c r="B4" s="244"/>
      <c r="C4" s="244"/>
      <c r="D4" s="244"/>
      <c r="E4" s="244"/>
      <c r="F4" s="244"/>
      <c r="G4" s="244"/>
      <c r="H4" s="244"/>
    </row>
    <row r="5" spans="1:65" s="1" customFormat="1" ht="12" customHeight="1" x14ac:dyDescent="0.2">
      <c r="B5" s="129"/>
      <c r="C5" s="130" t="s">
        <v>59</v>
      </c>
      <c r="D5" s="131"/>
      <c r="E5" s="131"/>
      <c r="F5" s="131"/>
      <c r="G5" s="131"/>
      <c r="H5" s="131"/>
      <c r="I5" s="131"/>
      <c r="J5" s="132"/>
      <c r="L5" s="9"/>
    </row>
    <row r="6" spans="1:65" s="2" customFormat="1" ht="16.5" customHeight="1" x14ac:dyDescent="0.2">
      <c r="A6" s="12"/>
      <c r="B6" s="133"/>
      <c r="C6" s="134"/>
      <c r="D6" s="134"/>
      <c r="E6" s="247" t="s">
        <v>60</v>
      </c>
      <c r="F6" s="248"/>
      <c r="G6" s="248"/>
      <c r="H6" s="248"/>
      <c r="I6" s="134"/>
      <c r="J6" s="135"/>
      <c r="K6" s="12"/>
      <c r="L6" s="14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65" s="2" customFormat="1" ht="10.35" customHeight="1" x14ac:dyDescent="0.2">
      <c r="A7" s="12"/>
      <c r="B7" s="133"/>
      <c r="C7" s="245" t="s">
        <v>61</v>
      </c>
      <c r="D7" s="245"/>
      <c r="F7" s="136"/>
      <c r="G7" s="136"/>
      <c r="H7" s="136"/>
      <c r="I7" s="136"/>
      <c r="J7" s="137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</row>
    <row r="8" spans="1:65" s="2" customFormat="1" ht="10.35" customHeight="1" x14ac:dyDescent="0.2">
      <c r="A8" s="12"/>
      <c r="B8" s="133"/>
      <c r="C8" s="134"/>
      <c r="D8" s="134"/>
      <c r="E8" s="246" t="s">
        <v>850</v>
      </c>
      <c r="F8" s="246"/>
      <c r="G8" s="134"/>
      <c r="H8" s="134"/>
      <c r="I8" s="134"/>
      <c r="J8" s="135"/>
      <c r="K8" s="12"/>
      <c r="L8" s="14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65" s="2" customFormat="1" ht="10.35" customHeight="1" x14ac:dyDescent="0.2">
      <c r="A9" s="12"/>
      <c r="B9" s="133"/>
      <c r="C9" s="134"/>
      <c r="D9" s="134"/>
      <c r="E9" s="134"/>
      <c r="F9" s="134"/>
      <c r="G9" s="134"/>
      <c r="H9" s="134"/>
      <c r="I9" s="134"/>
      <c r="J9" s="135"/>
      <c r="K9" s="12"/>
      <c r="L9" s="14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65" s="6" customFormat="1" ht="29.25" customHeight="1" x14ac:dyDescent="0.2">
      <c r="A10" s="52"/>
      <c r="B10" s="138"/>
      <c r="C10" s="139" t="s">
        <v>65</v>
      </c>
      <c r="D10" s="140" t="s">
        <v>10</v>
      </c>
      <c r="E10" s="140" t="s">
        <v>6</v>
      </c>
      <c r="F10" s="140" t="s">
        <v>7</v>
      </c>
      <c r="G10" s="140" t="s">
        <v>66</v>
      </c>
      <c r="H10" s="140" t="s">
        <v>67</v>
      </c>
      <c r="I10" s="140" t="s">
        <v>68</v>
      </c>
      <c r="J10" s="141" t="s">
        <v>62</v>
      </c>
      <c r="K10" s="55" t="s">
        <v>69</v>
      </c>
      <c r="L10" s="56"/>
      <c r="M10" s="23" t="s">
        <v>0</v>
      </c>
      <c r="N10" s="24" t="s">
        <v>4</v>
      </c>
      <c r="O10" s="24" t="s">
        <v>70</v>
      </c>
      <c r="P10" s="24" t="s">
        <v>71</v>
      </c>
      <c r="Q10" s="24" t="s">
        <v>72</v>
      </c>
      <c r="R10" s="24" t="s">
        <v>73</v>
      </c>
      <c r="S10" s="24" t="s">
        <v>74</v>
      </c>
      <c r="T10" s="25" t="s">
        <v>75</v>
      </c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</row>
    <row r="11" spans="1:65" s="2" customFormat="1" ht="22.9" customHeight="1" x14ac:dyDescent="0.25">
      <c r="A11" s="12"/>
      <c r="B11" s="133"/>
      <c r="C11" s="106" t="s">
        <v>851</v>
      </c>
      <c r="D11" s="106"/>
      <c r="E11" s="106"/>
      <c r="F11" s="106"/>
      <c r="G11" s="106"/>
      <c r="H11" s="106"/>
      <c r="I11" s="106"/>
      <c r="J11" s="107">
        <v>0</v>
      </c>
      <c r="K11" s="12"/>
      <c r="L11" s="13"/>
      <c r="M11" s="26"/>
      <c r="N11" s="19"/>
      <c r="O11" s="27"/>
      <c r="P11" s="57" t="e">
        <f>P12+P18+#REF!</f>
        <v>#REF!</v>
      </c>
      <c r="Q11" s="27"/>
      <c r="R11" s="57" t="e">
        <f>R12+R18+#REF!</f>
        <v>#REF!</v>
      </c>
      <c r="S11" s="27"/>
      <c r="T11" s="58" t="e">
        <f>T12+T18+#REF!</f>
        <v>#REF!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T11" s="8" t="s">
        <v>23</v>
      </c>
      <c r="AU11" s="8" t="s">
        <v>63</v>
      </c>
      <c r="BK11" s="59" t="e">
        <f>BK12+BK18+#REF!</f>
        <v>#REF!</v>
      </c>
    </row>
    <row r="12" spans="1:65" s="7" customFormat="1" ht="25.9" customHeight="1" x14ac:dyDescent="0.2">
      <c r="B12" s="142"/>
      <c r="C12" s="143"/>
      <c r="D12" s="144" t="s">
        <v>23</v>
      </c>
      <c r="E12" s="145" t="s">
        <v>76</v>
      </c>
      <c r="F12" s="145" t="s">
        <v>77</v>
      </c>
      <c r="G12" s="143"/>
      <c r="H12" s="143"/>
      <c r="I12" s="146"/>
      <c r="J12" s="147">
        <f>BK12</f>
        <v>0</v>
      </c>
      <c r="L12" s="60"/>
      <c r="M12" s="62"/>
      <c r="N12" s="63"/>
      <c r="O12" s="63"/>
      <c r="P12" s="64">
        <f>P13+P15</f>
        <v>0</v>
      </c>
      <c r="Q12" s="63"/>
      <c r="R12" s="64">
        <f>R13+R15</f>
        <v>0.34151999999999999</v>
      </c>
      <c r="S12" s="63"/>
      <c r="T12" s="65">
        <f>T13+T15</f>
        <v>1.196</v>
      </c>
      <c r="AR12" s="61" t="s">
        <v>28</v>
      </c>
      <c r="AT12" s="66" t="s">
        <v>23</v>
      </c>
      <c r="AU12" s="66" t="s">
        <v>24</v>
      </c>
      <c r="AY12" s="61" t="s">
        <v>78</v>
      </c>
      <c r="BK12" s="67">
        <f>BK13+BK15</f>
        <v>0</v>
      </c>
    </row>
    <row r="13" spans="1:65" s="7" customFormat="1" ht="22.9" customHeight="1" x14ac:dyDescent="0.2">
      <c r="B13" s="142"/>
      <c r="C13" s="143"/>
      <c r="D13" s="144" t="s">
        <v>23</v>
      </c>
      <c r="E13" s="148" t="s">
        <v>79</v>
      </c>
      <c r="F13" s="148" t="s">
        <v>80</v>
      </c>
      <c r="G13" s="143"/>
      <c r="H13" s="143"/>
      <c r="I13" s="146"/>
      <c r="J13" s="149">
        <f>BK13</f>
        <v>0</v>
      </c>
      <c r="L13" s="60"/>
      <c r="M13" s="62"/>
      <c r="N13" s="63"/>
      <c r="O13" s="63"/>
      <c r="P13" s="64">
        <f>P14</f>
        <v>0</v>
      </c>
      <c r="Q13" s="63"/>
      <c r="R13" s="64">
        <f>R14</f>
        <v>1.2800000000000001E-3</v>
      </c>
      <c r="S13" s="63"/>
      <c r="T13" s="65">
        <f>T14</f>
        <v>0</v>
      </c>
      <c r="AR13" s="61" t="s">
        <v>28</v>
      </c>
      <c r="AT13" s="66" t="s">
        <v>23</v>
      </c>
      <c r="AU13" s="66" t="s">
        <v>28</v>
      </c>
      <c r="AY13" s="61" t="s">
        <v>78</v>
      </c>
      <c r="BK13" s="67">
        <f>BK14</f>
        <v>0</v>
      </c>
    </row>
    <row r="14" spans="1:65" s="2" customFormat="1" ht="14.45" customHeight="1" x14ac:dyDescent="0.2">
      <c r="A14" s="12"/>
      <c r="B14" s="150"/>
      <c r="C14" s="151" t="s">
        <v>81</v>
      </c>
      <c r="D14" s="151" t="s">
        <v>82</v>
      </c>
      <c r="E14" s="152" t="s">
        <v>83</v>
      </c>
      <c r="F14" s="153" t="s">
        <v>84</v>
      </c>
      <c r="G14" s="154" t="s">
        <v>85</v>
      </c>
      <c r="H14" s="155">
        <v>4</v>
      </c>
      <c r="I14" s="156"/>
      <c r="J14" s="157">
        <f>ROUND(I14*H14,2)</f>
        <v>0</v>
      </c>
      <c r="K14" s="97"/>
      <c r="L14" s="13"/>
      <c r="M14" s="74" t="s">
        <v>0</v>
      </c>
      <c r="N14" s="75" t="s">
        <v>5</v>
      </c>
      <c r="O14" s="20"/>
      <c r="P14" s="76">
        <f>O14*H14</f>
        <v>0</v>
      </c>
      <c r="Q14" s="76">
        <v>3.2000000000000003E-4</v>
      </c>
      <c r="R14" s="76">
        <f>Q14*H14</f>
        <v>1.2800000000000001E-3</v>
      </c>
      <c r="S14" s="76">
        <v>0</v>
      </c>
      <c r="T14" s="77">
        <f>S14*H14</f>
        <v>0</v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R14" s="78" t="s">
        <v>86</v>
      </c>
      <c r="AT14" s="78" t="s">
        <v>82</v>
      </c>
      <c r="AU14" s="78" t="s">
        <v>34</v>
      </c>
      <c r="AY14" s="8" t="s">
        <v>78</v>
      </c>
      <c r="BE14" s="49">
        <f>IF(N14="základná",J14,0)</f>
        <v>0</v>
      </c>
      <c r="BF14" s="49">
        <f>IF(N14="znížená",J14,0)</f>
        <v>0</v>
      </c>
      <c r="BG14" s="49">
        <f>IF(N14="zákl. prenesená",J14,0)</f>
        <v>0</v>
      </c>
      <c r="BH14" s="49">
        <f>IF(N14="zníž. prenesená",J14,0)</f>
        <v>0</v>
      </c>
      <c r="BI14" s="49">
        <f>IF(N14="nulová",J14,0)</f>
        <v>0</v>
      </c>
      <c r="BJ14" s="8" t="s">
        <v>34</v>
      </c>
      <c r="BK14" s="49">
        <f>ROUND(I14*H14,2)</f>
        <v>0</v>
      </c>
      <c r="BL14" s="8" t="s">
        <v>86</v>
      </c>
      <c r="BM14" s="78" t="s">
        <v>87</v>
      </c>
    </row>
    <row r="15" spans="1:65" s="7" customFormat="1" ht="22.9" customHeight="1" x14ac:dyDescent="0.2">
      <c r="B15" s="142"/>
      <c r="C15" s="143"/>
      <c r="D15" s="144" t="s">
        <v>23</v>
      </c>
      <c r="E15" s="148" t="s">
        <v>88</v>
      </c>
      <c r="F15" s="148" t="s">
        <v>89</v>
      </c>
      <c r="G15" s="143"/>
      <c r="H15" s="143"/>
      <c r="I15" s="146"/>
      <c r="J15" s="149">
        <f>BK15</f>
        <v>0</v>
      </c>
      <c r="L15" s="60"/>
      <c r="M15" s="62"/>
      <c r="N15" s="63"/>
      <c r="O15" s="63"/>
      <c r="P15" s="64">
        <f>SUM(P16:P17)</f>
        <v>0</v>
      </c>
      <c r="Q15" s="63"/>
      <c r="R15" s="64">
        <f>SUM(R16:R17)</f>
        <v>0.34023999999999999</v>
      </c>
      <c r="S15" s="63"/>
      <c r="T15" s="65">
        <f>SUM(T16:T17)</f>
        <v>1.196</v>
      </c>
      <c r="AR15" s="61" t="s">
        <v>28</v>
      </c>
      <c r="AT15" s="66" t="s">
        <v>23</v>
      </c>
      <c r="AU15" s="66" t="s">
        <v>28</v>
      </c>
      <c r="AY15" s="61" t="s">
        <v>78</v>
      </c>
      <c r="BK15" s="67">
        <f>SUM(BK16:BK17)</f>
        <v>0</v>
      </c>
    </row>
    <row r="16" spans="1:65" s="2" customFormat="1" ht="24.2" customHeight="1" x14ac:dyDescent="0.2">
      <c r="A16" s="12"/>
      <c r="B16" s="150"/>
      <c r="C16" s="151" t="s">
        <v>86</v>
      </c>
      <c r="D16" s="151" t="s">
        <v>82</v>
      </c>
      <c r="E16" s="152" t="s">
        <v>90</v>
      </c>
      <c r="F16" s="153" t="s">
        <v>91</v>
      </c>
      <c r="G16" s="154" t="s">
        <v>85</v>
      </c>
      <c r="H16" s="155">
        <v>4</v>
      </c>
      <c r="I16" s="156"/>
      <c r="J16" s="157">
        <f>ROUND(I16*H16,2)</f>
        <v>0</v>
      </c>
      <c r="K16" s="97"/>
      <c r="L16" s="13"/>
      <c r="M16" s="74" t="s">
        <v>0</v>
      </c>
      <c r="N16" s="75" t="s">
        <v>5</v>
      </c>
      <c r="O16" s="20"/>
      <c r="P16" s="76">
        <f>O16*H16</f>
        <v>0</v>
      </c>
      <c r="Q16" s="76">
        <v>8.5059999999999997E-2</v>
      </c>
      <c r="R16" s="76">
        <f>Q16*H16</f>
        <v>0.34023999999999999</v>
      </c>
      <c r="S16" s="76">
        <v>0.107</v>
      </c>
      <c r="T16" s="77">
        <f>S16*H16</f>
        <v>0.42799999999999999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R16" s="78" t="s">
        <v>86</v>
      </c>
      <c r="AT16" s="78" t="s">
        <v>82</v>
      </c>
      <c r="AU16" s="78" t="s">
        <v>34</v>
      </c>
      <c r="AY16" s="8" t="s">
        <v>78</v>
      </c>
      <c r="BE16" s="49">
        <f>IF(N16="základná",J16,0)</f>
        <v>0</v>
      </c>
      <c r="BF16" s="49">
        <f>IF(N16="znížená",J16,0)</f>
        <v>0</v>
      </c>
      <c r="BG16" s="49">
        <f>IF(N16="zákl. prenesená",J16,0)</f>
        <v>0</v>
      </c>
      <c r="BH16" s="49">
        <f>IF(N16="zníž. prenesená",J16,0)</f>
        <v>0</v>
      </c>
      <c r="BI16" s="49">
        <f>IF(N16="nulová",J16,0)</f>
        <v>0</v>
      </c>
      <c r="BJ16" s="8" t="s">
        <v>34</v>
      </c>
      <c r="BK16" s="49">
        <f>ROUND(I16*H16,2)</f>
        <v>0</v>
      </c>
      <c r="BL16" s="8" t="s">
        <v>86</v>
      </c>
      <c r="BM16" s="78" t="s">
        <v>92</v>
      </c>
    </row>
    <row r="17" spans="1:65" s="2" customFormat="1" ht="24.2" customHeight="1" x14ac:dyDescent="0.2">
      <c r="A17" s="12"/>
      <c r="B17" s="150"/>
      <c r="C17" s="151" t="s">
        <v>79</v>
      </c>
      <c r="D17" s="151" t="s">
        <v>82</v>
      </c>
      <c r="E17" s="152" t="s">
        <v>93</v>
      </c>
      <c r="F17" s="153" t="s">
        <v>94</v>
      </c>
      <c r="G17" s="154" t="s">
        <v>85</v>
      </c>
      <c r="H17" s="155">
        <v>4</v>
      </c>
      <c r="I17" s="156"/>
      <c r="J17" s="157">
        <f>ROUND(I17*H17,2)</f>
        <v>0</v>
      </c>
      <c r="K17" s="97"/>
      <c r="L17" s="13"/>
      <c r="M17" s="74" t="s">
        <v>0</v>
      </c>
      <c r="N17" s="75" t="s">
        <v>5</v>
      </c>
      <c r="O17" s="20"/>
      <c r="P17" s="76">
        <f>O17*H17</f>
        <v>0</v>
      </c>
      <c r="Q17" s="76">
        <v>0</v>
      </c>
      <c r="R17" s="76">
        <f>Q17*H17</f>
        <v>0</v>
      </c>
      <c r="S17" s="76">
        <v>0.192</v>
      </c>
      <c r="T17" s="77">
        <f>S17*H17</f>
        <v>0.76800000000000002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R17" s="78" t="s">
        <v>86</v>
      </c>
      <c r="AT17" s="78" t="s">
        <v>82</v>
      </c>
      <c r="AU17" s="78" t="s">
        <v>34</v>
      </c>
      <c r="AY17" s="8" t="s">
        <v>78</v>
      </c>
      <c r="BE17" s="49">
        <f>IF(N17="základná",J17,0)</f>
        <v>0</v>
      </c>
      <c r="BF17" s="49">
        <f>IF(N17="znížená",J17,0)</f>
        <v>0</v>
      </c>
      <c r="BG17" s="49">
        <f>IF(N17="zákl. prenesená",J17,0)</f>
        <v>0</v>
      </c>
      <c r="BH17" s="49">
        <f>IF(N17="zníž. prenesená",J17,0)</f>
        <v>0</v>
      </c>
      <c r="BI17" s="49">
        <f>IF(N17="nulová",J17,0)</f>
        <v>0</v>
      </c>
      <c r="BJ17" s="8" t="s">
        <v>34</v>
      </c>
      <c r="BK17" s="49">
        <f>ROUND(I17*H17,2)</f>
        <v>0</v>
      </c>
      <c r="BL17" s="8" t="s">
        <v>86</v>
      </c>
      <c r="BM17" s="78" t="s">
        <v>95</v>
      </c>
    </row>
    <row r="18" spans="1:65" s="7" customFormat="1" ht="25.9" customHeight="1" x14ac:dyDescent="0.2">
      <c r="B18" s="142"/>
      <c r="C18" s="143"/>
      <c r="D18" s="144" t="s">
        <v>23</v>
      </c>
      <c r="E18" s="145" t="s">
        <v>96</v>
      </c>
      <c r="F18" s="145" t="s">
        <v>97</v>
      </c>
      <c r="G18" s="143"/>
      <c r="H18" s="143"/>
      <c r="I18" s="146"/>
      <c r="J18" s="147">
        <f>BK18</f>
        <v>0</v>
      </c>
      <c r="L18" s="60"/>
      <c r="M18" s="62"/>
      <c r="N18" s="63"/>
      <c r="O18" s="63"/>
      <c r="P18" s="64">
        <f>P19</f>
        <v>0</v>
      </c>
      <c r="Q18" s="63"/>
      <c r="R18" s="64">
        <f>R19</f>
        <v>0.30612</v>
      </c>
      <c r="S18" s="63"/>
      <c r="T18" s="65">
        <f>T19</f>
        <v>0</v>
      </c>
      <c r="AR18" s="61" t="s">
        <v>34</v>
      </c>
      <c r="AT18" s="66" t="s">
        <v>23</v>
      </c>
      <c r="AU18" s="66" t="s">
        <v>24</v>
      </c>
      <c r="AY18" s="61" t="s">
        <v>78</v>
      </c>
      <c r="BK18" s="67">
        <f>BK19</f>
        <v>0</v>
      </c>
    </row>
    <row r="19" spans="1:65" s="7" customFormat="1" ht="22.9" customHeight="1" x14ac:dyDescent="0.2">
      <c r="B19" s="142"/>
      <c r="C19" s="143"/>
      <c r="D19" s="144" t="s">
        <v>23</v>
      </c>
      <c r="E19" s="148" t="s">
        <v>98</v>
      </c>
      <c r="F19" s="148" t="s">
        <v>99</v>
      </c>
      <c r="G19" s="143"/>
      <c r="H19" s="143"/>
      <c r="I19" s="146"/>
      <c r="J19" s="149">
        <f>BK19</f>
        <v>0</v>
      </c>
      <c r="L19" s="60"/>
      <c r="M19" s="62"/>
      <c r="N19" s="63"/>
      <c r="O19" s="63"/>
      <c r="P19" s="64">
        <f>SUM(P20:P22)</f>
        <v>0</v>
      </c>
      <c r="Q19" s="63"/>
      <c r="R19" s="64">
        <f>SUM(R20:R22)</f>
        <v>0.30612</v>
      </c>
      <c r="S19" s="63"/>
      <c r="T19" s="65">
        <f>SUM(T20:T22)</f>
        <v>0</v>
      </c>
      <c r="AR19" s="61" t="s">
        <v>34</v>
      </c>
      <c r="AT19" s="66" t="s">
        <v>23</v>
      </c>
      <c r="AU19" s="66" t="s">
        <v>28</v>
      </c>
      <c r="AY19" s="61" t="s">
        <v>78</v>
      </c>
      <c r="BK19" s="67">
        <f>SUM(BK20:BK22)</f>
        <v>0</v>
      </c>
    </row>
    <row r="20" spans="1:65" s="2" customFormat="1" ht="14.45" customHeight="1" x14ac:dyDescent="0.2">
      <c r="A20" s="12"/>
      <c r="B20" s="150"/>
      <c r="C20" s="151" t="s">
        <v>28</v>
      </c>
      <c r="D20" s="151" t="s">
        <v>82</v>
      </c>
      <c r="E20" s="152" t="s">
        <v>100</v>
      </c>
      <c r="F20" s="153" t="s">
        <v>101</v>
      </c>
      <c r="G20" s="154" t="s">
        <v>85</v>
      </c>
      <c r="H20" s="155">
        <v>4</v>
      </c>
      <c r="I20" s="156"/>
      <c r="J20" s="157">
        <f>ROUND(I20*H20,2)</f>
        <v>0</v>
      </c>
      <c r="K20" s="97"/>
      <c r="L20" s="13"/>
      <c r="M20" s="74" t="s">
        <v>0</v>
      </c>
      <c r="N20" s="75" t="s">
        <v>5</v>
      </c>
      <c r="O20" s="20"/>
      <c r="P20" s="76">
        <f>O20*H20</f>
        <v>0</v>
      </c>
      <c r="Q20" s="76">
        <v>2.6530000000000001E-2</v>
      </c>
      <c r="R20" s="76">
        <f>Q20*H20</f>
        <v>0.10612000000000001</v>
      </c>
      <c r="S20" s="76">
        <v>0</v>
      </c>
      <c r="T20" s="77">
        <f>S20*H20</f>
        <v>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R20" s="78" t="s">
        <v>102</v>
      </c>
      <c r="AT20" s="78" t="s">
        <v>82</v>
      </c>
      <c r="AU20" s="78" t="s">
        <v>34</v>
      </c>
      <c r="AY20" s="8" t="s">
        <v>78</v>
      </c>
      <c r="BE20" s="49">
        <f>IF(N20="základná",J20,0)</f>
        <v>0</v>
      </c>
      <c r="BF20" s="49">
        <f>IF(N20="znížená",J20,0)</f>
        <v>0</v>
      </c>
      <c r="BG20" s="49">
        <f>IF(N20="zákl. prenesená",J20,0)</f>
        <v>0</v>
      </c>
      <c r="BH20" s="49">
        <f>IF(N20="zníž. prenesená",J20,0)</f>
        <v>0</v>
      </c>
      <c r="BI20" s="49">
        <f>IF(N20="nulová",J20,0)</f>
        <v>0</v>
      </c>
      <c r="BJ20" s="8" t="s">
        <v>34</v>
      </c>
      <c r="BK20" s="49">
        <f>ROUND(I20*H20,2)</f>
        <v>0</v>
      </c>
      <c r="BL20" s="8" t="s">
        <v>102</v>
      </c>
      <c r="BM20" s="78" t="s">
        <v>103</v>
      </c>
    </row>
    <row r="21" spans="1:65" s="2" customFormat="1" ht="14.45" customHeight="1" x14ac:dyDescent="0.2">
      <c r="A21" s="12"/>
      <c r="B21" s="150"/>
      <c r="C21" s="158" t="s">
        <v>34</v>
      </c>
      <c r="D21" s="158" t="s">
        <v>104</v>
      </c>
      <c r="E21" s="159" t="s">
        <v>105</v>
      </c>
      <c r="F21" s="160" t="s">
        <v>106</v>
      </c>
      <c r="G21" s="161" t="s">
        <v>85</v>
      </c>
      <c r="H21" s="162">
        <v>4</v>
      </c>
      <c r="I21" s="163"/>
      <c r="J21" s="164">
        <f>ROUND(I21*H21,2)</f>
        <v>0</v>
      </c>
      <c r="K21" s="98"/>
      <c r="L21" s="85"/>
      <c r="M21" s="86" t="s">
        <v>0</v>
      </c>
      <c r="N21" s="87" t="s">
        <v>5</v>
      </c>
      <c r="O21" s="20"/>
      <c r="P21" s="76">
        <f>O21*H21</f>
        <v>0</v>
      </c>
      <c r="Q21" s="76">
        <v>0.05</v>
      </c>
      <c r="R21" s="76">
        <f>Q21*H21</f>
        <v>0.2</v>
      </c>
      <c r="S21" s="76">
        <v>0</v>
      </c>
      <c r="T21" s="77">
        <f>S21*H21</f>
        <v>0</v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R21" s="78" t="s">
        <v>107</v>
      </c>
      <c r="AT21" s="78" t="s">
        <v>104</v>
      </c>
      <c r="AU21" s="78" t="s">
        <v>34</v>
      </c>
      <c r="AY21" s="8" t="s">
        <v>78</v>
      </c>
      <c r="BE21" s="49">
        <f>IF(N21="základná",J21,0)</f>
        <v>0</v>
      </c>
      <c r="BF21" s="49">
        <f>IF(N21="znížená",J21,0)</f>
        <v>0</v>
      </c>
      <c r="BG21" s="49">
        <f>IF(N21="zákl. prenesená",J21,0)</f>
        <v>0</v>
      </c>
      <c r="BH21" s="49">
        <f>IF(N21="zníž. prenesená",J21,0)</f>
        <v>0</v>
      </c>
      <c r="BI21" s="49">
        <f>IF(N21="nulová",J21,0)</f>
        <v>0</v>
      </c>
      <c r="BJ21" s="8" t="s">
        <v>34</v>
      </c>
      <c r="BK21" s="49">
        <f>ROUND(I21*H21,2)</f>
        <v>0</v>
      </c>
      <c r="BL21" s="8" t="s">
        <v>102</v>
      </c>
      <c r="BM21" s="78" t="s">
        <v>108</v>
      </c>
    </row>
    <row r="22" spans="1:65" s="2" customFormat="1" ht="24.2" customHeight="1" thickBot="1" x14ac:dyDescent="0.25">
      <c r="A22" s="12"/>
      <c r="B22" s="165"/>
      <c r="C22" s="166" t="s">
        <v>109</v>
      </c>
      <c r="D22" s="166" t="s">
        <v>82</v>
      </c>
      <c r="E22" s="167" t="s">
        <v>110</v>
      </c>
      <c r="F22" s="168" t="s">
        <v>111</v>
      </c>
      <c r="G22" s="169" t="s">
        <v>112</v>
      </c>
      <c r="H22" s="170">
        <v>0.30599999999999999</v>
      </c>
      <c r="I22" s="171"/>
      <c r="J22" s="172">
        <f>ROUND(I22*H22,2)</f>
        <v>0</v>
      </c>
      <c r="K22" s="97"/>
      <c r="L22" s="13"/>
      <c r="M22" s="74" t="s">
        <v>0</v>
      </c>
      <c r="N22" s="75" t="s">
        <v>5</v>
      </c>
      <c r="O22" s="20"/>
      <c r="P22" s="76">
        <f>O22*H22</f>
        <v>0</v>
      </c>
      <c r="Q22" s="76">
        <v>0</v>
      </c>
      <c r="R22" s="76">
        <f>Q22*H22</f>
        <v>0</v>
      </c>
      <c r="S22" s="76">
        <v>0</v>
      </c>
      <c r="T22" s="77">
        <f>S22*H22</f>
        <v>0</v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R22" s="78" t="s">
        <v>102</v>
      </c>
      <c r="AT22" s="78" t="s">
        <v>82</v>
      </c>
      <c r="AU22" s="78" t="s">
        <v>34</v>
      </c>
      <c r="AY22" s="8" t="s">
        <v>78</v>
      </c>
      <c r="BE22" s="49">
        <f>IF(N22="základná",J22,0)</f>
        <v>0</v>
      </c>
      <c r="BF22" s="49">
        <f>IF(N22="znížená",J22,0)</f>
        <v>0</v>
      </c>
      <c r="BG22" s="49">
        <f>IF(N22="zákl. prenesená",J22,0)</f>
        <v>0</v>
      </c>
      <c r="BH22" s="49">
        <f>IF(N22="zníž. prenesená",J22,0)</f>
        <v>0</v>
      </c>
      <c r="BI22" s="49">
        <f>IF(N22="nulová",J22,0)</f>
        <v>0</v>
      </c>
      <c r="BJ22" s="8" t="s">
        <v>34</v>
      </c>
      <c r="BK22" s="49">
        <f>ROUND(I22*H22,2)</f>
        <v>0</v>
      </c>
      <c r="BL22" s="8" t="s">
        <v>102</v>
      </c>
      <c r="BM22" s="78" t="s">
        <v>113</v>
      </c>
    </row>
    <row r="23" spans="1:65" ht="12" thickBot="1" x14ac:dyDescent="0.25"/>
    <row r="24" spans="1:65" ht="12.75" x14ac:dyDescent="0.2">
      <c r="A24" s="92"/>
      <c r="B24" s="99"/>
      <c r="C24" s="100"/>
      <c r="D24" s="126" t="s">
        <v>59</v>
      </c>
      <c r="E24" s="127"/>
      <c r="F24" s="127"/>
      <c r="G24" s="127"/>
      <c r="H24" s="127"/>
      <c r="I24" s="100"/>
      <c r="J24" s="101"/>
    </row>
    <row r="25" spans="1:65" x14ac:dyDescent="0.2">
      <c r="A25" s="95"/>
      <c r="B25" s="102"/>
      <c r="C25" s="177"/>
      <c r="D25" s="174"/>
      <c r="E25" s="247" t="s">
        <v>60</v>
      </c>
      <c r="F25" s="248"/>
      <c r="G25" s="248"/>
      <c r="H25" s="248"/>
      <c r="I25" s="177"/>
      <c r="J25" s="103"/>
    </row>
    <row r="26" spans="1:65" ht="12.75" x14ac:dyDescent="0.2">
      <c r="A26" s="95"/>
      <c r="B26" s="102"/>
      <c r="C26" s="177"/>
      <c r="D26" s="128" t="s">
        <v>61</v>
      </c>
      <c r="E26" s="174"/>
      <c r="F26" s="174"/>
      <c r="G26" s="174"/>
      <c r="H26" s="174"/>
      <c r="I26" s="177"/>
      <c r="J26" s="103"/>
    </row>
    <row r="27" spans="1:65" x14ac:dyDescent="0.2">
      <c r="A27" s="95"/>
      <c r="B27" s="102"/>
      <c r="C27" s="177"/>
      <c r="D27" s="174"/>
      <c r="E27" s="249" t="s">
        <v>114</v>
      </c>
      <c r="F27" s="250"/>
      <c r="G27" s="250"/>
      <c r="H27" s="250"/>
      <c r="I27" s="177"/>
      <c r="J27" s="103"/>
    </row>
    <row r="28" spans="1:65" x14ac:dyDescent="0.2">
      <c r="A28" s="95"/>
      <c r="B28" s="102"/>
      <c r="C28" s="177"/>
      <c r="D28" s="177"/>
      <c r="E28" s="177"/>
      <c r="F28" s="177"/>
      <c r="G28" s="177"/>
      <c r="H28" s="177"/>
      <c r="I28" s="177"/>
      <c r="J28" s="103"/>
    </row>
    <row r="29" spans="1:65" x14ac:dyDescent="0.2">
      <c r="A29" s="95"/>
      <c r="B29" s="102"/>
      <c r="C29" s="177"/>
      <c r="D29" s="177"/>
      <c r="E29" s="177"/>
      <c r="F29" s="177"/>
      <c r="G29" s="177"/>
      <c r="H29" s="177"/>
      <c r="I29" s="177"/>
      <c r="J29" s="103"/>
    </row>
    <row r="30" spans="1:65" ht="12" x14ac:dyDescent="0.2">
      <c r="A30" s="52"/>
      <c r="B30" s="104"/>
      <c r="C30" s="53" t="s">
        <v>65</v>
      </c>
      <c r="D30" s="54" t="s">
        <v>10</v>
      </c>
      <c r="E30" s="54" t="s">
        <v>6</v>
      </c>
      <c r="F30" s="54" t="s">
        <v>7</v>
      </c>
      <c r="G30" s="54" t="s">
        <v>66</v>
      </c>
      <c r="H30" s="54" t="s">
        <v>67</v>
      </c>
      <c r="I30" s="54" t="s">
        <v>68</v>
      </c>
      <c r="J30" s="105" t="s">
        <v>62</v>
      </c>
    </row>
    <row r="31" spans="1:65" ht="15.75" x14ac:dyDescent="0.25">
      <c r="A31" s="95"/>
      <c r="B31" s="102"/>
      <c r="C31" s="106" t="s">
        <v>851</v>
      </c>
      <c r="D31" s="177"/>
      <c r="E31" s="177"/>
      <c r="F31" s="177"/>
      <c r="G31" s="177"/>
      <c r="H31" s="177"/>
      <c r="I31" s="177"/>
      <c r="J31" s="107">
        <v>0</v>
      </c>
    </row>
    <row r="32" spans="1:65" ht="15" x14ac:dyDescent="0.2">
      <c r="A32" s="7"/>
      <c r="B32" s="108"/>
      <c r="C32" s="63"/>
      <c r="D32" s="109" t="s">
        <v>23</v>
      </c>
      <c r="E32" s="110" t="s">
        <v>76</v>
      </c>
      <c r="F32" s="110" t="s">
        <v>77</v>
      </c>
      <c r="G32" s="63"/>
      <c r="H32" s="63"/>
      <c r="I32" s="111"/>
      <c r="J32" s="112">
        <f>BK32</f>
        <v>0</v>
      </c>
    </row>
    <row r="33" spans="1:10" ht="12.75" x14ac:dyDescent="0.2">
      <c r="A33" s="7"/>
      <c r="B33" s="108"/>
      <c r="C33" s="63"/>
      <c r="D33" s="109" t="s">
        <v>23</v>
      </c>
      <c r="E33" s="113" t="s">
        <v>34</v>
      </c>
      <c r="F33" s="113" t="s">
        <v>115</v>
      </c>
      <c r="G33" s="63"/>
      <c r="H33" s="63"/>
      <c r="I33" s="111"/>
      <c r="J33" s="114">
        <f>BK33</f>
        <v>0</v>
      </c>
    </row>
    <row r="34" spans="1:10" ht="24" x14ac:dyDescent="0.2">
      <c r="A34" s="95"/>
      <c r="B34" s="115"/>
      <c r="C34" s="68" t="s">
        <v>116</v>
      </c>
      <c r="D34" s="68" t="s">
        <v>82</v>
      </c>
      <c r="E34" s="69" t="s">
        <v>117</v>
      </c>
      <c r="F34" s="70" t="s">
        <v>118</v>
      </c>
      <c r="G34" s="71" t="s">
        <v>119</v>
      </c>
      <c r="H34" s="72">
        <v>1.2</v>
      </c>
      <c r="I34" s="73"/>
      <c r="J34" s="116">
        <f>ROUND(I34*H34,2)</f>
        <v>0</v>
      </c>
    </row>
    <row r="35" spans="1:10" ht="24" x14ac:dyDescent="0.2">
      <c r="A35" s="95"/>
      <c r="B35" s="115"/>
      <c r="C35" s="68" t="s">
        <v>120</v>
      </c>
      <c r="D35" s="68" t="s">
        <v>82</v>
      </c>
      <c r="E35" s="69" t="s">
        <v>121</v>
      </c>
      <c r="F35" s="70" t="s">
        <v>122</v>
      </c>
      <c r="G35" s="71" t="s">
        <v>119</v>
      </c>
      <c r="H35" s="72">
        <v>7.2</v>
      </c>
      <c r="I35" s="73"/>
      <c r="J35" s="116">
        <f>ROUND(I35*H35,2)</f>
        <v>0</v>
      </c>
    </row>
    <row r="36" spans="1:10" ht="12" x14ac:dyDescent="0.2">
      <c r="A36" s="95"/>
      <c r="B36" s="115"/>
      <c r="C36" s="68" t="s">
        <v>107</v>
      </c>
      <c r="D36" s="68" t="s">
        <v>82</v>
      </c>
      <c r="E36" s="69" t="s">
        <v>123</v>
      </c>
      <c r="F36" s="70" t="s">
        <v>124</v>
      </c>
      <c r="G36" s="71" t="s">
        <v>112</v>
      </c>
      <c r="H36" s="72">
        <v>0.36</v>
      </c>
      <c r="I36" s="73"/>
      <c r="J36" s="116">
        <f>ROUND(I36*H36,2)</f>
        <v>0</v>
      </c>
    </row>
    <row r="37" spans="1:10" ht="24" x14ac:dyDescent="0.2">
      <c r="A37" s="95"/>
      <c r="B37" s="115"/>
      <c r="C37" s="68" t="s">
        <v>81</v>
      </c>
      <c r="D37" s="68" t="s">
        <v>82</v>
      </c>
      <c r="E37" s="69" t="s">
        <v>125</v>
      </c>
      <c r="F37" s="70" t="s">
        <v>126</v>
      </c>
      <c r="G37" s="71" t="s">
        <v>85</v>
      </c>
      <c r="H37" s="72">
        <v>1306.29</v>
      </c>
      <c r="I37" s="73"/>
      <c r="J37" s="116">
        <f>ROUND(I37*H37,2)</f>
        <v>0</v>
      </c>
    </row>
    <row r="38" spans="1:10" ht="24" x14ac:dyDescent="0.2">
      <c r="A38" s="95"/>
      <c r="B38" s="115"/>
      <c r="C38" s="79" t="s">
        <v>79</v>
      </c>
      <c r="D38" s="79" t="s">
        <v>104</v>
      </c>
      <c r="E38" s="80" t="s">
        <v>127</v>
      </c>
      <c r="F38" s="81" t="s">
        <v>128</v>
      </c>
      <c r="G38" s="82" t="s">
        <v>85</v>
      </c>
      <c r="H38" s="83">
        <v>1436.9190000000001</v>
      </c>
      <c r="I38" s="84"/>
      <c r="J38" s="117">
        <f>ROUND(I38*H38,2)</f>
        <v>0</v>
      </c>
    </row>
    <row r="39" spans="1:10" ht="12.75" x14ac:dyDescent="0.2">
      <c r="A39" s="7"/>
      <c r="B39" s="108"/>
      <c r="C39" s="63"/>
      <c r="D39" s="109" t="s">
        <v>23</v>
      </c>
      <c r="E39" s="113" t="s">
        <v>81</v>
      </c>
      <c r="F39" s="113" t="s">
        <v>130</v>
      </c>
      <c r="G39" s="63"/>
      <c r="H39" s="63"/>
      <c r="I39" s="111"/>
      <c r="J39" s="114">
        <f>BK39</f>
        <v>0</v>
      </c>
    </row>
    <row r="40" spans="1:10" ht="36" x14ac:dyDescent="0.2">
      <c r="A40" s="95"/>
      <c r="B40" s="115"/>
      <c r="C40" s="68" t="s">
        <v>131</v>
      </c>
      <c r="D40" s="68" t="s">
        <v>82</v>
      </c>
      <c r="E40" s="69" t="s">
        <v>132</v>
      </c>
      <c r="F40" s="70" t="s">
        <v>133</v>
      </c>
      <c r="G40" s="71" t="s">
        <v>85</v>
      </c>
      <c r="H40" s="72">
        <v>642.12</v>
      </c>
      <c r="I40" s="73"/>
      <c r="J40" s="116">
        <f t="shared" ref="J40:J50" si="0">ROUND(I40*H40,2)</f>
        <v>0</v>
      </c>
    </row>
    <row r="41" spans="1:10" ht="36" x14ac:dyDescent="0.2">
      <c r="A41" s="95"/>
      <c r="B41" s="115"/>
      <c r="C41" s="68" t="s">
        <v>134</v>
      </c>
      <c r="D41" s="68" t="s">
        <v>82</v>
      </c>
      <c r="E41" s="69" t="s">
        <v>135</v>
      </c>
      <c r="F41" s="70" t="s">
        <v>136</v>
      </c>
      <c r="G41" s="71" t="s">
        <v>85</v>
      </c>
      <c r="H41" s="72">
        <v>642.12</v>
      </c>
      <c r="I41" s="73"/>
      <c r="J41" s="116">
        <f t="shared" si="0"/>
        <v>0</v>
      </c>
    </row>
    <row r="42" spans="1:10" ht="24" x14ac:dyDescent="0.2">
      <c r="A42" s="95"/>
      <c r="B42" s="115"/>
      <c r="C42" s="68" t="s">
        <v>137</v>
      </c>
      <c r="D42" s="68" t="s">
        <v>82</v>
      </c>
      <c r="E42" s="69" t="s">
        <v>138</v>
      </c>
      <c r="F42" s="70" t="s">
        <v>139</v>
      </c>
      <c r="G42" s="71" t="s">
        <v>85</v>
      </c>
      <c r="H42" s="72">
        <v>17.03</v>
      </c>
      <c r="I42" s="73"/>
      <c r="J42" s="116">
        <f t="shared" si="0"/>
        <v>0</v>
      </c>
    </row>
    <row r="43" spans="1:10" ht="36" x14ac:dyDescent="0.2">
      <c r="A43" s="95"/>
      <c r="B43" s="115"/>
      <c r="C43" s="68" t="s">
        <v>86</v>
      </c>
      <c r="D43" s="68" t="s">
        <v>82</v>
      </c>
      <c r="E43" s="69" t="s">
        <v>140</v>
      </c>
      <c r="F43" s="70" t="s">
        <v>141</v>
      </c>
      <c r="G43" s="71" t="s">
        <v>85</v>
      </c>
      <c r="H43" s="72">
        <v>642.12</v>
      </c>
      <c r="I43" s="73"/>
      <c r="J43" s="116">
        <f t="shared" si="0"/>
        <v>0</v>
      </c>
    </row>
    <row r="44" spans="1:10" ht="24" x14ac:dyDescent="0.2">
      <c r="A44" s="95"/>
      <c r="B44" s="115"/>
      <c r="C44" s="68" t="s">
        <v>142</v>
      </c>
      <c r="D44" s="68" t="s">
        <v>82</v>
      </c>
      <c r="E44" s="69" t="s">
        <v>143</v>
      </c>
      <c r="F44" s="70" t="s">
        <v>144</v>
      </c>
      <c r="G44" s="71" t="s">
        <v>85</v>
      </c>
      <c r="H44" s="72">
        <v>16.63</v>
      </c>
      <c r="I44" s="73"/>
      <c r="J44" s="116">
        <f t="shared" si="0"/>
        <v>0</v>
      </c>
    </row>
    <row r="45" spans="1:10" ht="36" x14ac:dyDescent="0.2">
      <c r="A45" s="95"/>
      <c r="B45" s="115"/>
      <c r="C45" s="68" t="s">
        <v>145</v>
      </c>
      <c r="D45" s="68" t="s">
        <v>82</v>
      </c>
      <c r="E45" s="69" t="s">
        <v>146</v>
      </c>
      <c r="F45" s="70" t="s">
        <v>147</v>
      </c>
      <c r="G45" s="71" t="s">
        <v>85</v>
      </c>
      <c r="H45" s="72">
        <v>541.34</v>
      </c>
      <c r="I45" s="73"/>
      <c r="J45" s="116">
        <f t="shared" si="0"/>
        <v>0</v>
      </c>
    </row>
    <row r="46" spans="1:10" ht="24" x14ac:dyDescent="0.2">
      <c r="A46" s="95"/>
      <c r="B46" s="115"/>
      <c r="C46" s="68" t="s">
        <v>148</v>
      </c>
      <c r="D46" s="68" t="s">
        <v>82</v>
      </c>
      <c r="E46" s="69" t="s">
        <v>149</v>
      </c>
      <c r="F46" s="70" t="s">
        <v>150</v>
      </c>
      <c r="G46" s="71" t="s">
        <v>85</v>
      </c>
      <c r="H46" s="72">
        <v>28.4</v>
      </c>
      <c r="I46" s="73"/>
      <c r="J46" s="116">
        <f t="shared" si="0"/>
        <v>0</v>
      </c>
    </row>
    <row r="47" spans="1:10" ht="24" x14ac:dyDescent="0.2">
      <c r="A47" s="95"/>
      <c r="B47" s="115"/>
      <c r="C47" s="79" t="s">
        <v>151</v>
      </c>
      <c r="D47" s="79" t="s">
        <v>104</v>
      </c>
      <c r="E47" s="80" t="s">
        <v>152</v>
      </c>
      <c r="F47" s="81" t="s">
        <v>153</v>
      </c>
      <c r="G47" s="82" t="s">
        <v>85</v>
      </c>
      <c r="H47" s="83">
        <v>28.684000000000001</v>
      </c>
      <c r="I47" s="84"/>
      <c r="J47" s="117">
        <f t="shared" si="0"/>
        <v>0</v>
      </c>
    </row>
    <row r="48" spans="1:10" ht="36" x14ac:dyDescent="0.2">
      <c r="A48" s="95"/>
      <c r="B48" s="115"/>
      <c r="C48" s="68" t="s">
        <v>28</v>
      </c>
      <c r="D48" s="68" t="s">
        <v>82</v>
      </c>
      <c r="E48" s="69" t="s">
        <v>154</v>
      </c>
      <c r="F48" s="70" t="s">
        <v>155</v>
      </c>
      <c r="G48" s="71" t="s">
        <v>85</v>
      </c>
      <c r="H48" s="72">
        <v>642.12</v>
      </c>
      <c r="I48" s="73"/>
      <c r="J48" s="116">
        <f t="shared" si="0"/>
        <v>0</v>
      </c>
    </row>
    <row r="49" spans="1:10" ht="36" x14ac:dyDescent="0.2">
      <c r="A49" s="95"/>
      <c r="B49" s="115"/>
      <c r="C49" s="79" t="s">
        <v>34</v>
      </c>
      <c r="D49" s="79" t="s">
        <v>104</v>
      </c>
      <c r="E49" s="80" t="s">
        <v>156</v>
      </c>
      <c r="F49" s="81" t="s">
        <v>157</v>
      </c>
      <c r="G49" s="82" t="s">
        <v>85</v>
      </c>
      <c r="H49" s="83">
        <v>654.96199999999999</v>
      </c>
      <c r="I49" s="84"/>
      <c r="J49" s="117">
        <f t="shared" si="0"/>
        <v>0</v>
      </c>
    </row>
    <row r="50" spans="1:10" ht="36" x14ac:dyDescent="0.2">
      <c r="A50" s="95"/>
      <c r="B50" s="115"/>
      <c r="C50" s="68" t="s">
        <v>109</v>
      </c>
      <c r="D50" s="68" t="s">
        <v>82</v>
      </c>
      <c r="E50" s="69" t="s">
        <v>158</v>
      </c>
      <c r="F50" s="70" t="s">
        <v>159</v>
      </c>
      <c r="G50" s="71" t="s">
        <v>85</v>
      </c>
      <c r="H50" s="72">
        <v>625.49</v>
      </c>
      <c r="I50" s="73"/>
      <c r="J50" s="116">
        <f t="shared" si="0"/>
        <v>0</v>
      </c>
    </row>
    <row r="51" spans="1:10" ht="12.75" x14ac:dyDescent="0.2">
      <c r="A51" s="7"/>
      <c r="B51" s="108"/>
      <c r="C51" s="63"/>
      <c r="D51" s="109" t="s">
        <v>23</v>
      </c>
      <c r="E51" s="113" t="s">
        <v>88</v>
      </c>
      <c r="F51" s="113" t="s">
        <v>89</v>
      </c>
      <c r="G51" s="63"/>
      <c r="H51" s="63"/>
      <c r="I51" s="111"/>
      <c r="J51" s="114">
        <f>BK51</f>
        <v>0</v>
      </c>
    </row>
    <row r="52" spans="1:10" ht="36" x14ac:dyDescent="0.2">
      <c r="A52" s="95"/>
      <c r="B52" s="115"/>
      <c r="C52" s="68" t="s">
        <v>102</v>
      </c>
      <c r="D52" s="68" t="s">
        <v>82</v>
      </c>
      <c r="E52" s="69" t="s">
        <v>160</v>
      </c>
      <c r="F52" s="70" t="s">
        <v>161</v>
      </c>
      <c r="G52" s="71" t="s">
        <v>162</v>
      </c>
      <c r="H52" s="72">
        <v>1.125</v>
      </c>
      <c r="I52" s="73"/>
      <c r="J52" s="116">
        <f t="shared" ref="J52:J59" si="1">ROUND(I52*H52,2)</f>
        <v>0</v>
      </c>
    </row>
    <row r="53" spans="1:10" ht="24" x14ac:dyDescent="0.2">
      <c r="A53" s="95"/>
      <c r="B53" s="115"/>
      <c r="C53" s="79" t="s">
        <v>163</v>
      </c>
      <c r="D53" s="79" t="s">
        <v>104</v>
      </c>
      <c r="E53" s="80" t="s">
        <v>164</v>
      </c>
      <c r="F53" s="81" t="s">
        <v>165</v>
      </c>
      <c r="G53" s="82" t="s">
        <v>166</v>
      </c>
      <c r="H53" s="83">
        <v>1.1359999999999999</v>
      </c>
      <c r="I53" s="84"/>
      <c r="J53" s="117">
        <f t="shared" si="1"/>
        <v>0</v>
      </c>
    </row>
    <row r="54" spans="1:10" ht="48" x14ac:dyDescent="0.2">
      <c r="A54" s="95"/>
      <c r="B54" s="115"/>
      <c r="C54" s="68" t="s">
        <v>167</v>
      </c>
      <c r="D54" s="68" t="s">
        <v>82</v>
      </c>
      <c r="E54" s="69" t="s">
        <v>168</v>
      </c>
      <c r="F54" s="70" t="s">
        <v>169</v>
      </c>
      <c r="G54" s="71" t="s">
        <v>162</v>
      </c>
      <c r="H54" s="72">
        <v>959.17</v>
      </c>
      <c r="I54" s="73"/>
      <c r="J54" s="116">
        <f t="shared" si="1"/>
        <v>0</v>
      </c>
    </row>
    <row r="55" spans="1:10" ht="24" x14ac:dyDescent="0.2">
      <c r="A55" s="95"/>
      <c r="B55" s="115"/>
      <c r="C55" s="68" t="s">
        <v>2</v>
      </c>
      <c r="D55" s="68" t="s">
        <v>82</v>
      </c>
      <c r="E55" s="69" t="s">
        <v>170</v>
      </c>
      <c r="F55" s="70" t="s">
        <v>171</v>
      </c>
      <c r="G55" s="71" t="s">
        <v>119</v>
      </c>
      <c r="H55" s="72">
        <v>28.812999999999999</v>
      </c>
      <c r="I55" s="73"/>
      <c r="J55" s="116">
        <f t="shared" si="1"/>
        <v>0</v>
      </c>
    </row>
    <row r="56" spans="1:10" ht="24" x14ac:dyDescent="0.2">
      <c r="A56" s="95"/>
      <c r="B56" s="115"/>
      <c r="C56" s="68" t="s">
        <v>172</v>
      </c>
      <c r="D56" s="68" t="s">
        <v>82</v>
      </c>
      <c r="E56" s="69" t="s">
        <v>173</v>
      </c>
      <c r="F56" s="70" t="s">
        <v>174</v>
      </c>
      <c r="G56" s="71" t="s">
        <v>119</v>
      </c>
      <c r="H56" s="72">
        <v>15.765000000000001</v>
      </c>
      <c r="I56" s="73"/>
      <c r="J56" s="116">
        <f t="shared" si="1"/>
        <v>0</v>
      </c>
    </row>
    <row r="57" spans="1:10" ht="24" x14ac:dyDescent="0.2">
      <c r="A57" s="95"/>
      <c r="B57" s="115"/>
      <c r="C57" s="68" t="s">
        <v>175</v>
      </c>
      <c r="D57" s="68" t="s">
        <v>82</v>
      </c>
      <c r="E57" s="69" t="s">
        <v>176</v>
      </c>
      <c r="F57" s="70" t="s">
        <v>177</v>
      </c>
      <c r="G57" s="71" t="s">
        <v>119</v>
      </c>
      <c r="H57" s="72">
        <v>8.52</v>
      </c>
      <c r="I57" s="73"/>
      <c r="J57" s="116">
        <f t="shared" si="1"/>
        <v>0</v>
      </c>
    </row>
    <row r="58" spans="1:10" ht="24" x14ac:dyDescent="0.2">
      <c r="A58" s="95"/>
      <c r="B58" s="115"/>
      <c r="C58" s="68" t="s">
        <v>178</v>
      </c>
      <c r="D58" s="68" t="s">
        <v>82</v>
      </c>
      <c r="E58" s="69" t="s">
        <v>179</v>
      </c>
      <c r="F58" s="70" t="s">
        <v>180</v>
      </c>
      <c r="G58" s="71" t="s">
        <v>162</v>
      </c>
      <c r="H58" s="72">
        <v>37.71</v>
      </c>
      <c r="I58" s="73"/>
      <c r="J58" s="116">
        <f t="shared" si="1"/>
        <v>0</v>
      </c>
    </row>
    <row r="59" spans="1:10" ht="24" x14ac:dyDescent="0.2">
      <c r="A59" s="95"/>
      <c r="B59" s="115"/>
      <c r="C59" s="79" t="s">
        <v>181</v>
      </c>
      <c r="D59" s="79" t="s">
        <v>104</v>
      </c>
      <c r="E59" s="80" t="s">
        <v>182</v>
      </c>
      <c r="F59" s="81" t="s">
        <v>183</v>
      </c>
      <c r="G59" s="82" t="s">
        <v>166</v>
      </c>
      <c r="H59" s="83">
        <v>126.706</v>
      </c>
      <c r="I59" s="84"/>
      <c r="J59" s="117">
        <f t="shared" si="1"/>
        <v>0</v>
      </c>
    </row>
    <row r="60" spans="1:10" ht="12.75" x14ac:dyDescent="0.2">
      <c r="A60" s="7"/>
      <c r="B60" s="108"/>
      <c r="C60" s="63"/>
      <c r="D60" s="109" t="s">
        <v>23</v>
      </c>
      <c r="E60" s="113" t="s">
        <v>184</v>
      </c>
      <c r="F60" s="113" t="s">
        <v>185</v>
      </c>
      <c r="G60" s="63"/>
      <c r="H60" s="63"/>
      <c r="I60" s="111"/>
      <c r="J60" s="114">
        <f>BK60</f>
        <v>0</v>
      </c>
    </row>
    <row r="61" spans="1:10" ht="36" x14ac:dyDescent="0.2">
      <c r="A61" s="95"/>
      <c r="B61" s="115"/>
      <c r="C61" s="68" t="s">
        <v>186</v>
      </c>
      <c r="D61" s="68" t="s">
        <v>82</v>
      </c>
      <c r="E61" s="69" t="s">
        <v>187</v>
      </c>
      <c r="F61" s="70" t="s">
        <v>188</v>
      </c>
      <c r="G61" s="71" t="s">
        <v>112</v>
      </c>
      <c r="H61" s="72">
        <v>1107.1869999999999</v>
      </c>
      <c r="I61" s="73"/>
      <c r="J61" s="116">
        <f>ROUND(I61*H61,2)</f>
        <v>0</v>
      </c>
    </row>
    <row r="62" spans="1:10" ht="15" x14ac:dyDescent="0.2">
      <c r="A62" s="7"/>
      <c r="B62" s="108"/>
      <c r="C62" s="63"/>
      <c r="D62" s="109" t="s">
        <v>23</v>
      </c>
      <c r="E62" s="110" t="s">
        <v>96</v>
      </c>
      <c r="F62" s="110" t="s">
        <v>97</v>
      </c>
      <c r="G62" s="63"/>
      <c r="H62" s="63"/>
      <c r="I62" s="111"/>
      <c r="J62" s="112">
        <f>BK62</f>
        <v>0</v>
      </c>
    </row>
    <row r="63" spans="1:10" ht="12.75" x14ac:dyDescent="0.2">
      <c r="A63" s="7"/>
      <c r="B63" s="108"/>
      <c r="C63" s="63"/>
      <c r="D63" s="109" t="s">
        <v>23</v>
      </c>
      <c r="E63" s="113" t="s">
        <v>189</v>
      </c>
      <c r="F63" s="113" t="s">
        <v>190</v>
      </c>
      <c r="G63" s="63"/>
      <c r="H63" s="63"/>
      <c r="I63" s="111"/>
      <c r="J63" s="114">
        <f>BK63</f>
        <v>0</v>
      </c>
    </row>
    <row r="64" spans="1:10" ht="12" x14ac:dyDescent="0.2">
      <c r="A64" s="95"/>
      <c r="B64" s="115"/>
      <c r="C64" s="68" t="s">
        <v>129</v>
      </c>
      <c r="D64" s="68" t="s">
        <v>82</v>
      </c>
      <c r="E64" s="69" t="s">
        <v>191</v>
      </c>
      <c r="F64" s="70" t="s">
        <v>192</v>
      </c>
      <c r="G64" s="71" t="s">
        <v>85</v>
      </c>
      <c r="H64" s="72">
        <v>142.58000000000001</v>
      </c>
      <c r="I64" s="73"/>
      <c r="J64" s="116">
        <f>ROUND(I64*H64,2)</f>
        <v>0</v>
      </c>
    </row>
    <row r="65" spans="1:10" ht="24" x14ac:dyDescent="0.2">
      <c r="A65" s="95"/>
      <c r="B65" s="115"/>
      <c r="C65" s="79" t="s">
        <v>193</v>
      </c>
      <c r="D65" s="79" t="s">
        <v>104</v>
      </c>
      <c r="E65" s="80" t="s">
        <v>194</v>
      </c>
      <c r="F65" s="81" t="s">
        <v>195</v>
      </c>
      <c r="G65" s="82" t="s">
        <v>85</v>
      </c>
      <c r="H65" s="83">
        <v>148.28299999999999</v>
      </c>
      <c r="I65" s="84"/>
      <c r="J65" s="117">
        <f>ROUND(I65*H65,2)</f>
        <v>0</v>
      </c>
    </row>
    <row r="66" spans="1:10" ht="24" x14ac:dyDescent="0.2">
      <c r="A66" s="95"/>
      <c r="B66" s="115"/>
      <c r="C66" s="79" t="s">
        <v>88</v>
      </c>
      <c r="D66" s="79" t="s">
        <v>104</v>
      </c>
      <c r="E66" s="80" t="s">
        <v>196</v>
      </c>
      <c r="F66" s="81" t="s">
        <v>197</v>
      </c>
      <c r="G66" s="82" t="s">
        <v>162</v>
      </c>
      <c r="H66" s="83">
        <v>399.22399999999999</v>
      </c>
      <c r="I66" s="84"/>
      <c r="J66" s="117">
        <f>ROUND(I66*H66,2)</f>
        <v>0</v>
      </c>
    </row>
    <row r="67" spans="1:10" ht="24" x14ac:dyDescent="0.2">
      <c r="A67" s="95"/>
      <c r="B67" s="115"/>
      <c r="C67" s="68" t="s">
        <v>198</v>
      </c>
      <c r="D67" s="68" t="s">
        <v>82</v>
      </c>
      <c r="E67" s="69" t="s">
        <v>199</v>
      </c>
      <c r="F67" s="70" t="s">
        <v>200</v>
      </c>
      <c r="G67" s="71" t="s">
        <v>112</v>
      </c>
      <c r="H67" s="72">
        <v>5.8639999999999999</v>
      </c>
      <c r="I67" s="73"/>
      <c r="J67" s="116">
        <f>ROUND(I67*H67,2)</f>
        <v>0</v>
      </c>
    </row>
    <row r="68" spans="1:10" ht="12.75" x14ac:dyDescent="0.2">
      <c r="A68" s="7"/>
      <c r="B68" s="108"/>
      <c r="C68" s="63"/>
      <c r="D68" s="109" t="s">
        <v>23</v>
      </c>
      <c r="E68" s="113" t="s">
        <v>201</v>
      </c>
      <c r="F68" s="113" t="s">
        <v>202</v>
      </c>
      <c r="G68" s="63"/>
      <c r="H68" s="63"/>
      <c r="I68" s="111"/>
      <c r="J68" s="114">
        <f>BK68</f>
        <v>0</v>
      </c>
    </row>
    <row r="69" spans="1:10" ht="36" x14ac:dyDescent="0.2">
      <c r="A69" s="95"/>
      <c r="B69" s="115"/>
      <c r="C69" s="68" t="s">
        <v>203</v>
      </c>
      <c r="D69" s="68" t="s">
        <v>82</v>
      </c>
      <c r="E69" s="69" t="s">
        <v>204</v>
      </c>
      <c r="F69" s="70" t="s">
        <v>205</v>
      </c>
      <c r="G69" s="71" t="s">
        <v>85</v>
      </c>
      <c r="H69" s="72">
        <v>10.64</v>
      </c>
      <c r="I69" s="73"/>
      <c r="J69" s="116">
        <f>ROUND(I69*H69,2)</f>
        <v>0</v>
      </c>
    </row>
    <row r="70" spans="1:10" ht="24" x14ac:dyDescent="0.2">
      <c r="A70" s="95"/>
      <c r="B70" s="115"/>
      <c r="C70" s="79" t="s">
        <v>206</v>
      </c>
      <c r="D70" s="79" t="s">
        <v>104</v>
      </c>
      <c r="E70" s="80" t="s">
        <v>207</v>
      </c>
      <c r="F70" s="81" t="s">
        <v>208</v>
      </c>
      <c r="G70" s="82" t="s">
        <v>85</v>
      </c>
      <c r="H70" s="83">
        <v>10.64</v>
      </c>
      <c r="I70" s="84"/>
      <c r="J70" s="117">
        <f>ROUND(I70*H70,2)</f>
        <v>0</v>
      </c>
    </row>
    <row r="71" spans="1:10" ht="24.75" thickBot="1" x14ac:dyDescent="0.25">
      <c r="A71" s="95"/>
      <c r="B71" s="118"/>
      <c r="C71" s="119" t="s">
        <v>209</v>
      </c>
      <c r="D71" s="119" t="s">
        <v>82</v>
      </c>
      <c r="E71" s="120" t="s">
        <v>210</v>
      </c>
      <c r="F71" s="121" t="s">
        <v>211</v>
      </c>
      <c r="G71" s="122" t="s">
        <v>112</v>
      </c>
      <c r="H71" s="123">
        <v>3.6629999999999998</v>
      </c>
      <c r="I71" s="124"/>
      <c r="J71" s="125">
        <f>ROUND(I71*H71,2)</f>
        <v>0</v>
      </c>
    </row>
    <row r="72" spans="1:10" ht="12" thickBot="1" x14ac:dyDescent="0.25">
      <c r="A72" s="92"/>
      <c r="B72" s="92"/>
      <c r="C72" s="92"/>
      <c r="D72" s="92"/>
      <c r="E72" s="92"/>
      <c r="F72" s="92"/>
      <c r="G72" s="92"/>
      <c r="H72" s="92"/>
      <c r="I72" s="92"/>
      <c r="J72" s="92"/>
    </row>
    <row r="73" spans="1:10" ht="12.75" x14ac:dyDescent="0.2">
      <c r="A73" s="92"/>
      <c r="B73" s="99"/>
      <c r="C73" s="100"/>
      <c r="D73" s="130" t="s">
        <v>59</v>
      </c>
      <c r="E73" s="131"/>
      <c r="F73" s="131"/>
      <c r="G73" s="131"/>
      <c r="H73" s="131"/>
      <c r="I73" s="100"/>
      <c r="J73" s="101"/>
    </row>
    <row r="74" spans="1:10" ht="12.75" x14ac:dyDescent="0.2">
      <c r="A74" s="95"/>
      <c r="B74" s="102"/>
      <c r="C74" s="177"/>
      <c r="D74" s="176"/>
      <c r="E74" s="251" t="s">
        <v>60</v>
      </c>
      <c r="F74" s="251"/>
      <c r="G74" s="251"/>
      <c r="H74" s="251"/>
      <c r="I74" s="177"/>
      <c r="J74" s="103"/>
    </row>
    <row r="75" spans="1:10" ht="12.75" x14ac:dyDescent="0.2">
      <c r="A75" s="95"/>
      <c r="B75" s="102"/>
      <c r="C75" s="177"/>
      <c r="D75" s="173" t="s">
        <v>61</v>
      </c>
      <c r="E75" s="176"/>
      <c r="F75" s="176"/>
      <c r="G75" s="176"/>
      <c r="H75" s="176"/>
      <c r="I75" s="177"/>
      <c r="J75" s="103"/>
    </row>
    <row r="76" spans="1:10" ht="15" x14ac:dyDescent="0.2">
      <c r="A76" s="95"/>
      <c r="B76" s="102"/>
      <c r="C76" s="177"/>
      <c r="D76" s="176"/>
      <c r="E76" s="252" t="s">
        <v>212</v>
      </c>
      <c r="F76" s="252"/>
      <c r="G76" s="252"/>
      <c r="H76" s="252"/>
      <c r="I76" s="177"/>
      <c r="J76" s="103"/>
    </row>
    <row r="77" spans="1:10" x14ac:dyDescent="0.2">
      <c r="A77" s="95"/>
      <c r="B77" s="102"/>
      <c r="C77" s="177"/>
      <c r="D77" s="177"/>
      <c r="E77" s="177"/>
      <c r="F77" s="177"/>
      <c r="G77" s="177"/>
      <c r="H77" s="177"/>
      <c r="I77" s="177"/>
      <c r="J77" s="103"/>
    </row>
    <row r="78" spans="1:10" ht="12" x14ac:dyDescent="0.2">
      <c r="A78" s="52"/>
      <c r="B78" s="104"/>
      <c r="C78" s="53" t="s">
        <v>65</v>
      </c>
      <c r="D78" s="54" t="s">
        <v>10</v>
      </c>
      <c r="E78" s="54" t="s">
        <v>6</v>
      </c>
      <c r="F78" s="54" t="s">
        <v>7</v>
      </c>
      <c r="G78" s="54" t="s">
        <v>66</v>
      </c>
      <c r="H78" s="54" t="s">
        <v>67</v>
      </c>
      <c r="I78" s="54" t="s">
        <v>68</v>
      </c>
      <c r="J78" s="105" t="s">
        <v>62</v>
      </c>
    </row>
    <row r="79" spans="1:10" ht="15.75" x14ac:dyDescent="0.25">
      <c r="A79" s="95"/>
      <c r="B79" s="102"/>
      <c r="C79" s="106" t="s">
        <v>851</v>
      </c>
      <c r="D79" s="177"/>
      <c r="E79" s="177"/>
      <c r="F79" s="177"/>
      <c r="G79" s="177"/>
      <c r="H79" s="177"/>
      <c r="I79" s="177"/>
      <c r="J79" s="107">
        <v>0</v>
      </c>
    </row>
    <row r="80" spans="1:10" ht="15" x14ac:dyDescent="0.2">
      <c r="A80" s="7"/>
      <c r="B80" s="108"/>
      <c r="C80" s="63"/>
      <c r="D80" s="109" t="s">
        <v>23</v>
      </c>
      <c r="E80" s="110" t="s">
        <v>76</v>
      </c>
      <c r="F80" s="110" t="s">
        <v>77</v>
      </c>
      <c r="G80" s="63"/>
      <c r="H80" s="63"/>
      <c r="I80" s="111"/>
      <c r="J80" s="112">
        <f>BK80</f>
        <v>0</v>
      </c>
    </row>
    <row r="81" spans="1:10" ht="12.75" x14ac:dyDescent="0.2">
      <c r="A81" s="7"/>
      <c r="B81" s="108"/>
      <c r="C81" s="63"/>
      <c r="D81" s="109" t="s">
        <v>23</v>
      </c>
      <c r="E81" s="113" t="s">
        <v>28</v>
      </c>
      <c r="F81" s="113" t="s">
        <v>213</v>
      </c>
      <c r="G81" s="63"/>
      <c r="H81" s="63"/>
      <c r="I81" s="111"/>
      <c r="J81" s="114">
        <f>BK81</f>
        <v>0</v>
      </c>
    </row>
    <row r="82" spans="1:10" ht="36" x14ac:dyDescent="0.2">
      <c r="A82" s="95"/>
      <c r="B82" s="115"/>
      <c r="C82" s="68" t="s">
        <v>214</v>
      </c>
      <c r="D82" s="68" t="s">
        <v>82</v>
      </c>
      <c r="E82" s="69" t="s">
        <v>215</v>
      </c>
      <c r="F82" s="70" t="s">
        <v>216</v>
      </c>
      <c r="G82" s="71" t="s">
        <v>85</v>
      </c>
      <c r="H82" s="72">
        <v>4004.34</v>
      </c>
      <c r="I82" s="73"/>
      <c r="J82" s="116">
        <f t="shared" ref="J82:J145" si="2">ROUND(I82*H82,2)</f>
        <v>0</v>
      </c>
    </row>
    <row r="83" spans="1:10" ht="12" x14ac:dyDescent="0.2">
      <c r="A83" s="95"/>
      <c r="B83" s="115"/>
      <c r="C83" s="68" t="s">
        <v>217</v>
      </c>
      <c r="D83" s="68" t="s">
        <v>82</v>
      </c>
      <c r="E83" s="69" t="s">
        <v>218</v>
      </c>
      <c r="F83" s="70" t="s">
        <v>219</v>
      </c>
      <c r="G83" s="71" t="s">
        <v>85</v>
      </c>
      <c r="H83" s="72">
        <v>6164.3</v>
      </c>
      <c r="I83" s="73"/>
      <c r="J83" s="116">
        <f t="shared" si="2"/>
        <v>0</v>
      </c>
    </row>
    <row r="84" spans="1:10" ht="24" x14ac:dyDescent="0.2">
      <c r="A84" s="95"/>
      <c r="B84" s="115"/>
      <c r="C84" s="68" t="s">
        <v>220</v>
      </c>
      <c r="D84" s="68" t="s">
        <v>82</v>
      </c>
      <c r="E84" s="69" t="s">
        <v>221</v>
      </c>
      <c r="F84" s="70" t="s">
        <v>222</v>
      </c>
      <c r="G84" s="71" t="s">
        <v>166</v>
      </c>
      <c r="H84" s="72">
        <v>14</v>
      </c>
      <c r="I84" s="73"/>
      <c r="J84" s="116">
        <f t="shared" si="2"/>
        <v>0</v>
      </c>
    </row>
    <row r="85" spans="1:10" ht="24" x14ac:dyDescent="0.2">
      <c r="A85" s="95"/>
      <c r="B85" s="115"/>
      <c r="C85" s="68" t="s">
        <v>223</v>
      </c>
      <c r="D85" s="68" t="s">
        <v>82</v>
      </c>
      <c r="E85" s="69" t="s">
        <v>224</v>
      </c>
      <c r="F85" s="70" t="s">
        <v>225</v>
      </c>
      <c r="G85" s="71" t="s">
        <v>166</v>
      </c>
      <c r="H85" s="72">
        <v>14</v>
      </c>
      <c r="I85" s="73"/>
      <c r="J85" s="116">
        <f t="shared" si="2"/>
        <v>0</v>
      </c>
    </row>
    <row r="86" spans="1:10" ht="12" x14ac:dyDescent="0.2">
      <c r="A86" s="95"/>
      <c r="B86" s="115"/>
      <c r="C86" s="68" t="s">
        <v>88</v>
      </c>
      <c r="D86" s="68" t="s">
        <v>82</v>
      </c>
      <c r="E86" s="69" t="s">
        <v>226</v>
      </c>
      <c r="F86" s="70" t="s">
        <v>227</v>
      </c>
      <c r="G86" s="71" t="s">
        <v>85</v>
      </c>
      <c r="H86" s="88">
        <v>4983.0600000000004</v>
      </c>
      <c r="I86" s="73"/>
      <c r="J86" s="116">
        <f t="shared" si="2"/>
        <v>0</v>
      </c>
    </row>
    <row r="87" spans="1:10" ht="12" x14ac:dyDescent="0.2">
      <c r="A87" s="95"/>
      <c r="B87" s="115"/>
      <c r="C87" s="79" t="s">
        <v>193</v>
      </c>
      <c r="D87" s="79" t="s">
        <v>104</v>
      </c>
      <c r="E87" s="80" t="s">
        <v>228</v>
      </c>
      <c r="F87" s="81" t="s">
        <v>229</v>
      </c>
      <c r="G87" s="82" t="s">
        <v>230</v>
      </c>
      <c r="H87" s="89">
        <v>99.661000000000001</v>
      </c>
      <c r="I87" s="84"/>
      <c r="J87" s="117">
        <f t="shared" si="2"/>
        <v>0</v>
      </c>
    </row>
    <row r="88" spans="1:10" ht="24" x14ac:dyDescent="0.2">
      <c r="A88" s="95"/>
      <c r="B88" s="115"/>
      <c r="C88" s="68" t="s">
        <v>231</v>
      </c>
      <c r="D88" s="68" t="s">
        <v>82</v>
      </c>
      <c r="E88" s="69" t="s">
        <v>232</v>
      </c>
      <c r="F88" s="70" t="s">
        <v>233</v>
      </c>
      <c r="G88" s="71" t="s">
        <v>166</v>
      </c>
      <c r="H88" s="72">
        <v>13</v>
      </c>
      <c r="I88" s="73"/>
      <c r="J88" s="116">
        <f t="shared" si="2"/>
        <v>0</v>
      </c>
    </row>
    <row r="89" spans="1:10" ht="12" x14ac:dyDescent="0.2">
      <c r="A89" s="95"/>
      <c r="B89" s="115"/>
      <c r="C89" s="68" t="s">
        <v>234</v>
      </c>
      <c r="D89" s="68" t="s">
        <v>82</v>
      </c>
      <c r="E89" s="69" t="s">
        <v>235</v>
      </c>
      <c r="F89" s="70" t="s">
        <v>236</v>
      </c>
      <c r="G89" s="71" t="s">
        <v>237</v>
      </c>
      <c r="H89" s="72">
        <v>9.0999999999999998E-2</v>
      </c>
      <c r="I89" s="73"/>
      <c r="J89" s="116">
        <f t="shared" si="2"/>
        <v>0</v>
      </c>
    </row>
    <row r="90" spans="1:10" ht="24" x14ac:dyDescent="0.2">
      <c r="A90" s="95"/>
      <c r="B90" s="115"/>
      <c r="C90" s="68" t="s">
        <v>238</v>
      </c>
      <c r="D90" s="68" t="s">
        <v>82</v>
      </c>
      <c r="E90" s="69" t="s">
        <v>239</v>
      </c>
      <c r="F90" s="70" t="s">
        <v>240</v>
      </c>
      <c r="G90" s="71" t="s">
        <v>85</v>
      </c>
      <c r="H90" s="88">
        <v>4983.0600000000004</v>
      </c>
      <c r="I90" s="73"/>
      <c r="J90" s="116">
        <f t="shared" si="2"/>
        <v>0</v>
      </c>
    </row>
    <row r="91" spans="1:10" ht="24" x14ac:dyDescent="0.2">
      <c r="A91" s="95"/>
      <c r="B91" s="115"/>
      <c r="C91" s="79" t="s">
        <v>241</v>
      </c>
      <c r="D91" s="79" t="s">
        <v>104</v>
      </c>
      <c r="E91" s="80" t="s">
        <v>242</v>
      </c>
      <c r="F91" s="81" t="s">
        <v>243</v>
      </c>
      <c r="G91" s="82" t="s">
        <v>166</v>
      </c>
      <c r="H91" s="83">
        <v>2.1030000000000002</v>
      </c>
      <c r="I91" s="84"/>
      <c r="J91" s="117">
        <f t="shared" si="2"/>
        <v>0</v>
      </c>
    </row>
    <row r="92" spans="1:10" ht="12" x14ac:dyDescent="0.2">
      <c r="A92" s="95"/>
      <c r="B92" s="115"/>
      <c r="C92" s="68" t="s">
        <v>244</v>
      </c>
      <c r="D92" s="68" t="s">
        <v>82</v>
      </c>
      <c r="E92" s="69" t="s">
        <v>245</v>
      </c>
      <c r="F92" s="70" t="s">
        <v>246</v>
      </c>
      <c r="G92" s="71" t="s">
        <v>166</v>
      </c>
      <c r="H92" s="72">
        <v>298</v>
      </c>
      <c r="I92" s="73"/>
      <c r="J92" s="116">
        <f t="shared" si="2"/>
        <v>0</v>
      </c>
    </row>
    <row r="93" spans="1:10" ht="24" x14ac:dyDescent="0.2">
      <c r="A93" s="95"/>
      <c r="B93" s="115"/>
      <c r="C93" s="68" t="s">
        <v>247</v>
      </c>
      <c r="D93" s="68" t="s">
        <v>82</v>
      </c>
      <c r="E93" s="69" t="s">
        <v>248</v>
      </c>
      <c r="F93" s="70" t="s">
        <v>249</v>
      </c>
      <c r="G93" s="71" t="s">
        <v>166</v>
      </c>
      <c r="H93" s="72">
        <v>14</v>
      </c>
      <c r="I93" s="73"/>
      <c r="J93" s="116">
        <f t="shared" si="2"/>
        <v>0</v>
      </c>
    </row>
    <row r="94" spans="1:10" ht="24" x14ac:dyDescent="0.2">
      <c r="A94" s="95"/>
      <c r="B94" s="115"/>
      <c r="C94" s="68" t="s">
        <v>250</v>
      </c>
      <c r="D94" s="68" t="s">
        <v>82</v>
      </c>
      <c r="E94" s="69" t="s">
        <v>251</v>
      </c>
      <c r="F94" s="70" t="s">
        <v>252</v>
      </c>
      <c r="G94" s="71" t="s">
        <v>166</v>
      </c>
      <c r="H94" s="72">
        <v>9</v>
      </c>
      <c r="I94" s="73"/>
      <c r="J94" s="116">
        <f t="shared" si="2"/>
        <v>0</v>
      </c>
    </row>
    <row r="95" spans="1:10" ht="24" x14ac:dyDescent="0.2">
      <c r="A95" s="95"/>
      <c r="B95" s="115"/>
      <c r="C95" s="68" t="s">
        <v>253</v>
      </c>
      <c r="D95" s="68" t="s">
        <v>82</v>
      </c>
      <c r="E95" s="69" t="s">
        <v>254</v>
      </c>
      <c r="F95" s="70" t="s">
        <v>255</v>
      </c>
      <c r="G95" s="71" t="s">
        <v>166</v>
      </c>
      <c r="H95" s="72">
        <v>14</v>
      </c>
      <c r="I95" s="73"/>
      <c r="J95" s="116">
        <f t="shared" si="2"/>
        <v>0</v>
      </c>
    </row>
    <row r="96" spans="1:10" ht="24" x14ac:dyDescent="0.2">
      <c r="A96" s="95"/>
      <c r="B96" s="115"/>
      <c r="C96" s="68" t="s">
        <v>256</v>
      </c>
      <c r="D96" s="68" t="s">
        <v>82</v>
      </c>
      <c r="E96" s="69" t="s">
        <v>257</v>
      </c>
      <c r="F96" s="70" t="s">
        <v>258</v>
      </c>
      <c r="G96" s="71" t="s">
        <v>166</v>
      </c>
      <c r="H96" s="72">
        <v>9</v>
      </c>
      <c r="I96" s="73"/>
      <c r="J96" s="116">
        <f t="shared" si="2"/>
        <v>0</v>
      </c>
    </row>
    <row r="97" spans="1:10" ht="24" x14ac:dyDescent="0.2">
      <c r="A97" s="95"/>
      <c r="B97" s="115"/>
      <c r="C97" s="68" t="s">
        <v>259</v>
      </c>
      <c r="D97" s="68" t="s">
        <v>82</v>
      </c>
      <c r="E97" s="69" t="s">
        <v>260</v>
      </c>
      <c r="F97" s="70" t="s">
        <v>261</v>
      </c>
      <c r="G97" s="71" t="s">
        <v>85</v>
      </c>
      <c r="H97" s="88">
        <v>4983.0600000000004</v>
      </c>
      <c r="I97" s="73"/>
      <c r="J97" s="116">
        <f t="shared" si="2"/>
        <v>0</v>
      </c>
    </row>
    <row r="98" spans="1:10" ht="12" x14ac:dyDescent="0.2">
      <c r="A98" s="95"/>
      <c r="B98" s="115"/>
      <c r="C98" s="79" t="s">
        <v>262</v>
      </c>
      <c r="D98" s="79" t="s">
        <v>104</v>
      </c>
      <c r="E98" s="80" t="s">
        <v>263</v>
      </c>
      <c r="F98" s="81" t="s">
        <v>264</v>
      </c>
      <c r="G98" s="82" t="s">
        <v>230</v>
      </c>
      <c r="H98" s="89">
        <v>9.9659999999999993</v>
      </c>
      <c r="I98" s="84"/>
      <c r="J98" s="117">
        <f t="shared" si="2"/>
        <v>0</v>
      </c>
    </row>
    <row r="99" spans="1:10" ht="24" x14ac:dyDescent="0.2">
      <c r="A99" s="95"/>
      <c r="B99" s="115"/>
      <c r="C99" s="68" t="s">
        <v>265</v>
      </c>
      <c r="D99" s="68" t="s">
        <v>82</v>
      </c>
      <c r="E99" s="69" t="s">
        <v>266</v>
      </c>
      <c r="F99" s="70" t="s">
        <v>267</v>
      </c>
      <c r="G99" s="71" t="s">
        <v>85</v>
      </c>
      <c r="H99" s="88">
        <v>4983.0600000000004</v>
      </c>
      <c r="I99" s="73"/>
      <c r="J99" s="116">
        <f t="shared" si="2"/>
        <v>0</v>
      </c>
    </row>
    <row r="100" spans="1:10" ht="24" x14ac:dyDescent="0.2">
      <c r="A100" s="95"/>
      <c r="B100" s="115"/>
      <c r="C100" s="68" t="s">
        <v>268</v>
      </c>
      <c r="D100" s="68" t="s">
        <v>82</v>
      </c>
      <c r="E100" s="69" t="s">
        <v>269</v>
      </c>
      <c r="F100" s="70" t="s">
        <v>270</v>
      </c>
      <c r="G100" s="71" t="s">
        <v>119</v>
      </c>
      <c r="H100" s="72">
        <v>52</v>
      </c>
      <c r="I100" s="73"/>
      <c r="J100" s="116">
        <f t="shared" si="2"/>
        <v>0</v>
      </c>
    </row>
    <row r="101" spans="1:10" ht="36" x14ac:dyDescent="0.2">
      <c r="A101" s="95"/>
      <c r="B101" s="115"/>
      <c r="C101" s="68" t="s">
        <v>102</v>
      </c>
      <c r="D101" s="68" t="s">
        <v>82</v>
      </c>
      <c r="E101" s="69" t="s">
        <v>271</v>
      </c>
      <c r="F101" s="70" t="s">
        <v>272</v>
      </c>
      <c r="G101" s="71" t="s">
        <v>166</v>
      </c>
      <c r="H101" s="72">
        <v>7552</v>
      </c>
      <c r="I101" s="73"/>
      <c r="J101" s="116">
        <f t="shared" si="2"/>
        <v>0</v>
      </c>
    </row>
    <row r="102" spans="1:10" ht="24" x14ac:dyDescent="0.2">
      <c r="A102" s="95"/>
      <c r="B102" s="115"/>
      <c r="C102" s="68" t="s">
        <v>167</v>
      </c>
      <c r="D102" s="68" t="s">
        <v>82</v>
      </c>
      <c r="E102" s="69" t="s">
        <v>273</v>
      </c>
      <c r="F102" s="70" t="s">
        <v>274</v>
      </c>
      <c r="G102" s="71" t="s">
        <v>166</v>
      </c>
      <c r="H102" s="72">
        <v>7552</v>
      </c>
      <c r="I102" s="73"/>
      <c r="J102" s="116">
        <f t="shared" si="2"/>
        <v>0</v>
      </c>
    </row>
    <row r="103" spans="1:10" ht="12" x14ac:dyDescent="0.2">
      <c r="A103" s="95"/>
      <c r="B103" s="115"/>
      <c r="C103" s="79" t="s">
        <v>275</v>
      </c>
      <c r="D103" s="79" t="s">
        <v>104</v>
      </c>
      <c r="E103" s="80" t="s">
        <v>276</v>
      </c>
      <c r="F103" s="81" t="s">
        <v>277</v>
      </c>
      <c r="G103" s="82" t="s">
        <v>166</v>
      </c>
      <c r="H103" s="83">
        <v>424</v>
      </c>
      <c r="I103" s="84"/>
      <c r="J103" s="117">
        <f t="shared" si="2"/>
        <v>0</v>
      </c>
    </row>
    <row r="104" spans="1:10" ht="12" x14ac:dyDescent="0.2">
      <c r="A104" s="95"/>
      <c r="B104" s="115"/>
      <c r="C104" s="79" t="s">
        <v>278</v>
      </c>
      <c r="D104" s="79" t="s">
        <v>104</v>
      </c>
      <c r="E104" s="80" t="s">
        <v>279</v>
      </c>
      <c r="F104" s="81" t="s">
        <v>280</v>
      </c>
      <c r="G104" s="82" t="s">
        <v>166</v>
      </c>
      <c r="H104" s="83">
        <v>205</v>
      </c>
      <c r="I104" s="84"/>
      <c r="J104" s="117">
        <f t="shared" si="2"/>
        <v>0</v>
      </c>
    </row>
    <row r="105" spans="1:10" ht="12" x14ac:dyDescent="0.2">
      <c r="A105" s="95"/>
      <c r="B105" s="115"/>
      <c r="C105" s="79" t="s">
        <v>281</v>
      </c>
      <c r="D105" s="79" t="s">
        <v>104</v>
      </c>
      <c r="E105" s="80" t="s">
        <v>282</v>
      </c>
      <c r="F105" s="81" t="s">
        <v>283</v>
      </c>
      <c r="G105" s="82" t="s">
        <v>166</v>
      </c>
      <c r="H105" s="83">
        <v>279</v>
      </c>
      <c r="I105" s="84"/>
      <c r="J105" s="117">
        <f t="shared" si="2"/>
        <v>0</v>
      </c>
    </row>
    <row r="106" spans="1:10" ht="12" x14ac:dyDescent="0.2">
      <c r="A106" s="95"/>
      <c r="B106" s="115"/>
      <c r="C106" s="79" t="s">
        <v>284</v>
      </c>
      <c r="D106" s="79" t="s">
        <v>104</v>
      </c>
      <c r="E106" s="80" t="s">
        <v>285</v>
      </c>
      <c r="F106" s="81" t="s">
        <v>286</v>
      </c>
      <c r="G106" s="82" t="s">
        <v>166</v>
      </c>
      <c r="H106" s="83">
        <v>651</v>
      </c>
      <c r="I106" s="84"/>
      <c r="J106" s="117">
        <f t="shared" si="2"/>
        <v>0</v>
      </c>
    </row>
    <row r="107" spans="1:10" ht="12" x14ac:dyDescent="0.2">
      <c r="A107" s="95"/>
      <c r="B107" s="115"/>
      <c r="C107" s="79" t="s">
        <v>287</v>
      </c>
      <c r="D107" s="79" t="s">
        <v>104</v>
      </c>
      <c r="E107" s="80" t="s">
        <v>288</v>
      </c>
      <c r="F107" s="81" t="s">
        <v>289</v>
      </c>
      <c r="G107" s="82" t="s">
        <v>166</v>
      </c>
      <c r="H107" s="83">
        <v>702</v>
      </c>
      <c r="I107" s="84"/>
      <c r="J107" s="117">
        <f t="shared" si="2"/>
        <v>0</v>
      </c>
    </row>
    <row r="108" spans="1:10" ht="12" x14ac:dyDescent="0.2">
      <c r="A108" s="95"/>
      <c r="B108" s="115"/>
      <c r="C108" s="79" t="s">
        <v>290</v>
      </c>
      <c r="D108" s="79" t="s">
        <v>104</v>
      </c>
      <c r="E108" s="80" t="s">
        <v>291</v>
      </c>
      <c r="F108" s="81" t="s">
        <v>292</v>
      </c>
      <c r="G108" s="82" t="s">
        <v>166</v>
      </c>
      <c r="H108" s="83">
        <v>702</v>
      </c>
      <c r="I108" s="84"/>
      <c r="J108" s="117">
        <f t="shared" si="2"/>
        <v>0</v>
      </c>
    </row>
    <row r="109" spans="1:10" ht="12" x14ac:dyDescent="0.2">
      <c r="A109" s="95"/>
      <c r="B109" s="115"/>
      <c r="C109" s="79" t="s">
        <v>293</v>
      </c>
      <c r="D109" s="79" t="s">
        <v>104</v>
      </c>
      <c r="E109" s="80" t="s">
        <v>294</v>
      </c>
      <c r="F109" s="81" t="s">
        <v>295</v>
      </c>
      <c r="G109" s="82" t="s">
        <v>166</v>
      </c>
      <c r="H109" s="83">
        <v>141</v>
      </c>
      <c r="I109" s="84"/>
      <c r="J109" s="117">
        <f t="shared" si="2"/>
        <v>0</v>
      </c>
    </row>
    <row r="110" spans="1:10" ht="12" x14ac:dyDescent="0.2">
      <c r="A110" s="95"/>
      <c r="B110" s="115"/>
      <c r="C110" s="79" t="s">
        <v>296</v>
      </c>
      <c r="D110" s="79" t="s">
        <v>104</v>
      </c>
      <c r="E110" s="80" t="s">
        <v>297</v>
      </c>
      <c r="F110" s="81" t="s">
        <v>298</v>
      </c>
      <c r="G110" s="82" t="s">
        <v>166</v>
      </c>
      <c r="H110" s="83">
        <v>141</v>
      </c>
      <c r="I110" s="84"/>
      <c r="J110" s="117">
        <f t="shared" si="2"/>
        <v>0</v>
      </c>
    </row>
    <row r="111" spans="1:10" ht="12" x14ac:dyDescent="0.2">
      <c r="A111" s="95"/>
      <c r="B111" s="115"/>
      <c r="C111" s="79" t="s">
        <v>299</v>
      </c>
      <c r="D111" s="79" t="s">
        <v>104</v>
      </c>
      <c r="E111" s="80" t="s">
        <v>300</v>
      </c>
      <c r="F111" s="81" t="s">
        <v>301</v>
      </c>
      <c r="G111" s="82" t="s">
        <v>166</v>
      </c>
      <c r="H111" s="83">
        <v>141</v>
      </c>
      <c r="I111" s="84"/>
      <c r="J111" s="117">
        <f t="shared" si="2"/>
        <v>0</v>
      </c>
    </row>
    <row r="112" spans="1:10" ht="12" x14ac:dyDescent="0.2">
      <c r="A112" s="95"/>
      <c r="B112" s="115"/>
      <c r="C112" s="79" t="s">
        <v>302</v>
      </c>
      <c r="D112" s="79" t="s">
        <v>104</v>
      </c>
      <c r="E112" s="80" t="s">
        <v>303</v>
      </c>
      <c r="F112" s="81" t="s">
        <v>304</v>
      </c>
      <c r="G112" s="82" t="s">
        <v>166</v>
      </c>
      <c r="H112" s="83">
        <v>141</v>
      </c>
      <c r="I112" s="84"/>
      <c r="J112" s="117">
        <f t="shared" si="2"/>
        <v>0</v>
      </c>
    </row>
    <row r="113" spans="1:10" ht="12" x14ac:dyDescent="0.2">
      <c r="A113" s="95"/>
      <c r="B113" s="115"/>
      <c r="C113" s="79" t="s">
        <v>305</v>
      </c>
      <c r="D113" s="79" t="s">
        <v>104</v>
      </c>
      <c r="E113" s="80" t="s">
        <v>306</v>
      </c>
      <c r="F113" s="81" t="s">
        <v>307</v>
      </c>
      <c r="G113" s="82" t="s">
        <v>166</v>
      </c>
      <c r="H113" s="83">
        <v>492</v>
      </c>
      <c r="I113" s="84"/>
      <c r="J113" s="117">
        <f t="shared" si="2"/>
        <v>0</v>
      </c>
    </row>
    <row r="114" spans="1:10" ht="12" x14ac:dyDescent="0.2">
      <c r="A114" s="95"/>
      <c r="B114" s="115"/>
      <c r="C114" s="79" t="s">
        <v>308</v>
      </c>
      <c r="D114" s="79" t="s">
        <v>104</v>
      </c>
      <c r="E114" s="80" t="s">
        <v>309</v>
      </c>
      <c r="F114" s="81" t="s">
        <v>310</v>
      </c>
      <c r="G114" s="82" t="s">
        <v>166</v>
      </c>
      <c r="H114" s="83">
        <v>282</v>
      </c>
      <c r="I114" s="84"/>
      <c r="J114" s="117">
        <f t="shared" si="2"/>
        <v>0</v>
      </c>
    </row>
    <row r="115" spans="1:10" ht="12" x14ac:dyDescent="0.2">
      <c r="A115" s="95"/>
      <c r="B115" s="115"/>
      <c r="C115" s="79" t="s">
        <v>311</v>
      </c>
      <c r="D115" s="79" t="s">
        <v>104</v>
      </c>
      <c r="E115" s="80" t="s">
        <v>312</v>
      </c>
      <c r="F115" s="81" t="s">
        <v>313</v>
      </c>
      <c r="G115" s="82" t="s">
        <v>166</v>
      </c>
      <c r="H115" s="83">
        <v>554</v>
      </c>
      <c r="I115" s="84"/>
      <c r="J115" s="117">
        <f t="shared" si="2"/>
        <v>0</v>
      </c>
    </row>
    <row r="116" spans="1:10" ht="12" x14ac:dyDescent="0.2">
      <c r="A116" s="95"/>
      <c r="B116" s="115"/>
      <c r="C116" s="79" t="s">
        <v>314</v>
      </c>
      <c r="D116" s="79" t="s">
        <v>104</v>
      </c>
      <c r="E116" s="80" t="s">
        <v>315</v>
      </c>
      <c r="F116" s="81" t="s">
        <v>316</v>
      </c>
      <c r="G116" s="82" t="s">
        <v>166</v>
      </c>
      <c r="H116" s="83">
        <v>185</v>
      </c>
      <c r="I116" s="84"/>
      <c r="J116" s="117">
        <f t="shared" si="2"/>
        <v>0</v>
      </c>
    </row>
    <row r="117" spans="1:10" ht="12" x14ac:dyDescent="0.2">
      <c r="A117" s="95"/>
      <c r="B117" s="115"/>
      <c r="C117" s="79" t="s">
        <v>317</v>
      </c>
      <c r="D117" s="79" t="s">
        <v>104</v>
      </c>
      <c r="E117" s="80" t="s">
        <v>318</v>
      </c>
      <c r="F117" s="81" t="s">
        <v>319</v>
      </c>
      <c r="G117" s="82" t="s">
        <v>166</v>
      </c>
      <c r="H117" s="83">
        <v>185</v>
      </c>
      <c r="I117" s="84"/>
      <c r="J117" s="117">
        <f t="shared" si="2"/>
        <v>0</v>
      </c>
    </row>
    <row r="118" spans="1:10" ht="12" x14ac:dyDescent="0.2">
      <c r="A118" s="95"/>
      <c r="B118" s="115"/>
      <c r="C118" s="79" t="s">
        <v>320</v>
      </c>
      <c r="D118" s="79" t="s">
        <v>104</v>
      </c>
      <c r="E118" s="80" t="s">
        <v>321</v>
      </c>
      <c r="F118" s="81" t="s">
        <v>322</v>
      </c>
      <c r="G118" s="82" t="s">
        <v>166</v>
      </c>
      <c r="H118" s="83">
        <v>185</v>
      </c>
      <c r="I118" s="84"/>
      <c r="J118" s="117">
        <f t="shared" si="2"/>
        <v>0</v>
      </c>
    </row>
    <row r="119" spans="1:10" ht="12" x14ac:dyDescent="0.2">
      <c r="A119" s="95"/>
      <c r="B119" s="115"/>
      <c r="C119" s="79" t="s">
        <v>323</v>
      </c>
      <c r="D119" s="79" t="s">
        <v>104</v>
      </c>
      <c r="E119" s="80" t="s">
        <v>324</v>
      </c>
      <c r="F119" s="81" t="s">
        <v>325</v>
      </c>
      <c r="G119" s="82" t="s">
        <v>166</v>
      </c>
      <c r="H119" s="83">
        <v>185</v>
      </c>
      <c r="I119" s="84"/>
      <c r="J119" s="117">
        <f t="shared" si="2"/>
        <v>0</v>
      </c>
    </row>
    <row r="120" spans="1:10" ht="12" x14ac:dyDescent="0.2">
      <c r="A120" s="95"/>
      <c r="B120" s="115"/>
      <c r="C120" s="79" t="s">
        <v>326</v>
      </c>
      <c r="D120" s="79" t="s">
        <v>104</v>
      </c>
      <c r="E120" s="80" t="s">
        <v>327</v>
      </c>
      <c r="F120" s="81" t="s">
        <v>328</v>
      </c>
      <c r="G120" s="82" t="s">
        <v>166</v>
      </c>
      <c r="H120" s="83">
        <v>535</v>
      </c>
      <c r="I120" s="84"/>
      <c r="J120" s="117">
        <f t="shared" si="2"/>
        <v>0</v>
      </c>
    </row>
    <row r="121" spans="1:10" ht="12" x14ac:dyDescent="0.2">
      <c r="A121" s="95"/>
      <c r="B121" s="115"/>
      <c r="C121" s="79" t="s">
        <v>329</v>
      </c>
      <c r="D121" s="79" t="s">
        <v>104</v>
      </c>
      <c r="E121" s="80" t="s">
        <v>330</v>
      </c>
      <c r="F121" s="81" t="s">
        <v>331</v>
      </c>
      <c r="G121" s="82" t="s">
        <v>166</v>
      </c>
      <c r="H121" s="83">
        <v>369</v>
      </c>
      <c r="I121" s="84"/>
      <c r="J121" s="117">
        <f t="shared" si="2"/>
        <v>0</v>
      </c>
    </row>
    <row r="122" spans="1:10" ht="12" x14ac:dyDescent="0.2">
      <c r="A122" s="95"/>
      <c r="B122" s="115"/>
      <c r="C122" s="79" t="s">
        <v>332</v>
      </c>
      <c r="D122" s="79" t="s">
        <v>104</v>
      </c>
      <c r="E122" s="80" t="s">
        <v>333</v>
      </c>
      <c r="F122" s="81" t="s">
        <v>334</v>
      </c>
      <c r="G122" s="82" t="s">
        <v>166</v>
      </c>
      <c r="H122" s="83">
        <v>351</v>
      </c>
      <c r="I122" s="84"/>
      <c r="J122" s="117">
        <f t="shared" si="2"/>
        <v>0</v>
      </c>
    </row>
    <row r="123" spans="1:10" ht="12" x14ac:dyDescent="0.2">
      <c r="A123" s="95"/>
      <c r="B123" s="115"/>
      <c r="C123" s="79" t="s">
        <v>335</v>
      </c>
      <c r="D123" s="79" t="s">
        <v>104</v>
      </c>
      <c r="E123" s="80" t="s">
        <v>336</v>
      </c>
      <c r="F123" s="81" t="s">
        <v>337</v>
      </c>
      <c r="G123" s="82" t="s">
        <v>166</v>
      </c>
      <c r="H123" s="83">
        <v>351</v>
      </c>
      <c r="I123" s="84"/>
      <c r="J123" s="117">
        <f t="shared" si="2"/>
        <v>0</v>
      </c>
    </row>
    <row r="124" spans="1:10" ht="12" x14ac:dyDescent="0.2">
      <c r="A124" s="95"/>
      <c r="B124" s="115"/>
      <c r="C124" s="79" t="s">
        <v>338</v>
      </c>
      <c r="D124" s="79" t="s">
        <v>104</v>
      </c>
      <c r="E124" s="80" t="s">
        <v>339</v>
      </c>
      <c r="F124" s="81" t="s">
        <v>340</v>
      </c>
      <c r="G124" s="82" t="s">
        <v>166</v>
      </c>
      <c r="H124" s="83">
        <v>351</v>
      </c>
      <c r="I124" s="84"/>
      <c r="J124" s="117">
        <f t="shared" si="2"/>
        <v>0</v>
      </c>
    </row>
    <row r="125" spans="1:10" ht="36" x14ac:dyDescent="0.2">
      <c r="A125" s="95"/>
      <c r="B125" s="115"/>
      <c r="C125" s="68" t="s">
        <v>341</v>
      </c>
      <c r="D125" s="68" t="s">
        <v>82</v>
      </c>
      <c r="E125" s="69" t="s">
        <v>342</v>
      </c>
      <c r="F125" s="70" t="s">
        <v>343</v>
      </c>
      <c r="G125" s="71" t="s">
        <v>166</v>
      </c>
      <c r="H125" s="72">
        <v>311</v>
      </c>
      <c r="I125" s="73"/>
      <c r="J125" s="116">
        <f t="shared" si="2"/>
        <v>0</v>
      </c>
    </row>
    <row r="126" spans="1:10" ht="24" x14ac:dyDescent="0.2">
      <c r="A126" s="95"/>
      <c r="B126" s="115"/>
      <c r="C126" s="68" t="s">
        <v>344</v>
      </c>
      <c r="D126" s="68" t="s">
        <v>82</v>
      </c>
      <c r="E126" s="69" t="s">
        <v>345</v>
      </c>
      <c r="F126" s="70" t="s">
        <v>346</v>
      </c>
      <c r="G126" s="71" t="s">
        <v>166</v>
      </c>
      <c r="H126" s="72">
        <v>311</v>
      </c>
      <c r="I126" s="73"/>
      <c r="J126" s="116">
        <f t="shared" si="2"/>
        <v>0</v>
      </c>
    </row>
    <row r="127" spans="1:10" ht="12" x14ac:dyDescent="0.2">
      <c r="A127" s="95"/>
      <c r="B127" s="115"/>
      <c r="C127" s="79" t="s">
        <v>347</v>
      </c>
      <c r="D127" s="79" t="s">
        <v>104</v>
      </c>
      <c r="E127" s="80" t="s">
        <v>348</v>
      </c>
      <c r="F127" s="81" t="s">
        <v>349</v>
      </c>
      <c r="G127" s="82" t="s">
        <v>166</v>
      </c>
      <c r="H127" s="83">
        <v>263</v>
      </c>
      <c r="I127" s="84"/>
      <c r="J127" s="117">
        <f t="shared" si="2"/>
        <v>0</v>
      </c>
    </row>
    <row r="128" spans="1:10" ht="12" x14ac:dyDescent="0.2">
      <c r="A128" s="95"/>
      <c r="B128" s="115"/>
      <c r="C128" s="79" t="s">
        <v>350</v>
      </c>
      <c r="D128" s="79" t="s">
        <v>104</v>
      </c>
      <c r="E128" s="80" t="s">
        <v>351</v>
      </c>
      <c r="F128" s="81" t="s">
        <v>352</v>
      </c>
      <c r="G128" s="82" t="s">
        <v>166</v>
      </c>
      <c r="H128" s="83">
        <v>17</v>
      </c>
      <c r="I128" s="84"/>
      <c r="J128" s="117">
        <f t="shared" si="2"/>
        <v>0</v>
      </c>
    </row>
    <row r="129" spans="1:10" ht="12" x14ac:dyDescent="0.2">
      <c r="A129" s="95"/>
      <c r="B129" s="115"/>
      <c r="C129" s="79" t="s">
        <v>353</v>
      </c>
      <c r="D129" s="79" t="s">
        <v>104</v>
      </c>
      <c r="E129" s="80" t="s">
        <v>354</v>
      </c>
      <c r="F129" s="81" t="s">
        <v>355</v>
      </c>
      <c r="G129" s="82" t="s">
        <v>166</v>
      </c>
      <c r="H129" s="83">
        <v>18</v>
      </c>
      <c r="I129" s="84"/>
      <c r="J129" s="117">
        <f t="shared" si="2"/>
        <v>0</v>
      </c>
    </row>
    <row r="130" spans="1:10" ht="12" x14ac:dyDescent="0.2">
      <c r="A130" s="95"/>
      <c r="B130" s="115"/>
      <c r="C130" s="79" t="s">
        <v>356</v>
      </c>
      <c r="D130" s="79" t="s">
        <v>104</v>
      </c>
      <c r="E130" s="80" t="s">
        <v>357</v>
      </c>
      <c r="F130" s="81" t="s">
        <v>358</v>
      </c>
      <c r="G130" s="82" t="s">
        <v>166</v>
      </c>
      <c r="H130" s="83">
        <v>7</v>
      </c>
      <c r="I130" s="84"/>
      <c r="J130" s="117">
        <f t="shared" si="2"/>
        <v>0</v>
      </c>
    </row>
    <row r="131" spans="1:10" ht="12" x14ac:dyDescent="0.2">
      <c r="A131" s="95"/>
      <c r="B131" s="115"/>
      <c r="C131" s="79" t="s">
        <v>359</v>
      </c>
      <c r="D131" s="79" t="s">
        <v>104</v>
      </c>
      <c r="E131" s="80" t="s">
        <v>360</v>
      </c>
      <c r="F131" s="81" t="s">
        <v>361</v>
      </c>
      <c r="G131" s="82" t="s">
        <v>166</v>
      </c>
      <c r="H131" s="83">
        <v>6</v>
      </c>
      <c r="I131" s="84"/>
      <c r="J131" s="117">
        <f t="shared" si="2"/>
        <v>0</v>
      </c>
    </row>
    <row r="132" spans="1:10" ht="24" x14ac:dyDescent="0.2">
      <c r="A132" s="95"/>
      <c r="B132" s="115"/>
      <c r="C132" s="68" t="s">
        <v>362</v>
      </c>
      <c r="D132" s="68" t="s">
        <v>82</v>
      </c>
      <c r="E132" s="69" t="s">
        <v>363</v>
      </c>
      <c r="F132" s="70" t="s">
        <v>364</v>
      </c>
      <c r="G132" s="71" t="s">
        <v>166</v>
      </c>
      <c r="H132" s="72">
        <v>27</v>
      </c>
      <c r="I132" s="73"/>
      <c r="J132" s="116">
        <f t="shared" si="2"/>
        <v>0</v>
      </c>
    </row>
    <row r="133" spans="1:10" ht="24" x14ac:dyDescent="0.2">
      <c r="A133" s="95"/>
      <c r="B133" s="115"/>
      <c r="C133" s="68" t="s">
        <v>365</v>
      </c>
      <c r="D133" s="68" t="s">
        <v>82</v>
      </c>
      <c r="E133" s="69" t="s">
        <v>366</v>
      </c>
      <c r="F133" s="70" t="s">
        <v>367</v>
      </c>
      <c r="G133" s="71" t="s">
        <v>166</v>
      </c>
      <c r="H133" s="72">
        <v>14</v>
      </c>
      <c r="I133" s="73"/>
      <c r="J133" s="116">
        <f t="shared" si="2"/>
        <v>0</v>
      </c>
    </row>
    <row r="134" spans="1:10" ht="24" x14ac:dyDescent="0.2">
      <c r="A134" s="95"/>
      <c r="B134" s="115"/>
      <c r="C134" s="68" t="s">
        <v>368</v>
      </c>
      <c r="D134" s="68" t="s">
        <v>82</v>
      </c>
      <c r="E134" s="69" t="s">
        <v>369</v>
      </c>
      <c r="F134" s="70" t="s">
        <v>370</v>
      </c>
      <c r="G134" s="71" t="s">
        <v>166</v>
      </c>
      <c r="H134" s="72">
        <v>14</v>
      </c>
      <c r="I134" s="73"/>
      <c r="J134" s="116">
        <f t="shared" si="2"/>
        <v>0</v>
      </c>
    </row>
    <row r="135" spans="1:10" ht="12" x14ac:dyDescent="0.2">
      <c r="A135" s="95"/>
      <c r="B135" s="115"/>
      <c r="C135" s="79" t="s">
        <v>371</v>
      </c>
      <c r="D135" s="79" t="s">
        <v>104</v>
      </c>
      <c r="E135" s="80" t="s">
        <v>372</v>
      </c>
      <c r="F135" s="81" t="s">
        <v>373</v>
      </c>
      <c r="G135" s="82" t="s">
        <v>166</v>
      </c>
      <c r="H135" s="83">
        <v>12</v>
      </c>
      <c r="I135" s="84"/>
      <c r="J135" s="117">
        <f t="shared" si="2"/>
        <v>0</v>
      </c>
    </row>
    <row r="136" spans="1:10" ht="12" x14ac:dyDescent="0.2">
      <c r="A136" s="95"/>
      <c r="B136" s="115"/>
      <c r="C136" s="79" t="s">
        <v>374</v>
      </c>
      <c r="D136" s="79" t="s">
        <v>104</v>
      </c>
      <c r="E136" s="80" t="s">
        <v>375</v>
      </c>
      <c r="F136" s="81" t="s">
        <v>376</v>
      </c>
      <c r="G136" s="82" t="s">
        <v>166</v>
      </c>
      <c r="H136" s="83">
        <v>2</v>
      </c>
      <c r="I136" s="84"/>
      <c r="J136" s="117">
        <f t="shared" si="2"/>
        <v>0</v>
      </c>
    </row>
    <row r="137" spans="1:10" ht="12" x14ac:dyDescent="0.2">
      <c r="A137" s="95"/>
      <c r="B137" s="115"/>
      <c r="C137" s="79" t="s">
        <v>377</v>
      </c>
      <c r="D137" s="79" t="s">
        <v>104</v>
      </c>
      <c r="E137" s="80" t="s">
        <v>378</v>
      </c>
      <c r="F137" s="81" t="s">
        <v>379</v>
      </c>
      <c r="G137" s="82" t="s">
        <v>112</v>
      </c>
      <c r="H137" s="83">
        <v>22.4</v>
      </c>
      <c r="I137" s="84"/>
      <c r="J137" s="117">
        <f t="shared" si="2"/>
        <v>0</v>
      </c>
    </row>
    <row r="138" spans="1:10" ht="36" x14ac:dyDescent="0.2">
      <c r="A138" s="95"/>
      <c r="B138" s="115"/>
      <c r="C138" s="68" t="s">
        <v>380</v>
      </c>
      <c r="D138" s="68" t="s">
        <v>82</v>
      </c>
      <c r="E138" s="69" t="s">
        <v>381</v>
      </c>
      <c r="F138" s="70" t="s">
        <v>382</v>
      </c>
      <c r="G138" s="71" t="s">
        <v>383</v>
      </c>
      <c r="H138" s="72">
        <v>56</v>
      </c>
      <c r="I138" s="73"/>
      <c r="J138" s="116">
        <f t="shared" si="2"/>
        <v>0</v>
      </c>
    </row>
    <row r="139" spans="1:10" ht="24" x14ac:dyDescent="0.2">
      <c r="A139" s="95"/>
      <c r="B139" s="115"/>
      <c r="C139" s="68" t="s">
        <v>384</v>
      </c>
      <c r="D139" s="68" t="s">
        <v>82</v>
      </c>
      <c r="E139" s="69" t="s">
        <v>385</v>
      </c>
      <c r="F139" s="70" t="s">
        <v>386</v>
      </c>
      <c r="G139" s="71" t="s">
        <v>166</v>
      </c>
      <c r="H139" s="72">
        <v>14</v>
      </c>
      <c r="I139" s="73"/>
      <c r="J139" s="116">
        <f t="shared" si="2"/>
        <v>0</v>
      </c>
    </row>
    <row r="140" spans="1:10" ht="24" x14ac:dyDescent="0.2">
      <c r="A140" s="95"/>
      <c r="B140" s="115"/>
      <c r="C140" s="79" t="s">
        <v>387</v>
      </c>
      <c r="D140" s="79" t="s">
        <v>104</v>
      </c>
      <c r="E140" s="80" t="s">
        <v>388</v>
      </c>
      <c r="F140" s="81" t="s">
        <v>389</v>
      </c>
      <c r="G140" s="82" t="s">
        <v>230</v>
      </c>
      <c r="H140" s="83">
        <v>2.8</v>
      </c>
      <c r="I140" s="84"/>
      <c r="J140" s="117">
        <f t="shared" si="2"/>
        <v>0</v>
      </c>
    </row>
    <row r="141" spans="1:10" ht="12" x14ac:dyDescent="0.2">
      <c r="A141" s="95"/>
      <c r="B141" s="115"/>
      <c r="C141" s="68" t="s">
        <v>390</v>
      </c>
      <c r="D141" s="68" t="s">
        <v>82</v>
      </c>
      <c r="E141" s="69" t="s">
        <v>391</v>
      </c>
      <c r="F141" s="70" t="s">
        <v>392</v>
      </c>
      <c r="G141" s="71" t="s">
        <v>166</v>
      </c>
      <c r="H141" s="72">
        <v>14</v>
      </c>
      <c r="I141" s="73"/>
      <c r="J141" s="116">
        <f t="shared" si="2"/>
        <v>0</v>
      </c>
    </row>
    <row r="142" spans="1:10" ht="12" x14ac:dyDescent="0.2">
      <c r="A142" s="95"/>
      <c r="B142" s="115"/>
      <c r="C142" s="79" t="s">
        <v>393</v>
      </c>
      <c r="D142" s="79" t="s">
        <v>104</v>
      </c>
      <c r="E142" s="80" t="s">
        <v>394</v>
      </c>
      <c r="F142" s="81" t="s">
        <v>395</v>
      </c>
      <c r="G142" s="82" t="s">
        <v>166</v>
      </c>
      <c r="H142" s="83">
        <v>14</v>
      </c>
      <c r="I142" s="84"/>
      <c r="J142" s="117">
        <f t="shared" si="2"/>
        <v>0</v>
      </c>
    </row>
    <row r="143" spans="1:10" ht="24" x14ac:dyDescent="0.2">
      <c r="A143" s="95"/>
      <c r="B143" s="115"/>
      <c r="C143" s="68" t="s">
        <v>396</v>
      </c>
      <c r="D143" s="68" t="s">
        <v>82</v>
      </c>
      <c r="E143" s="69" t="s">
        <v>397</v>
      </c>
      <c r="F143" s="70" t="s">
        <v>398</v>
      </c>
      <c r="G143" s="71" t="s">
        <v>166</v>
      </c>
      <c r="H143" s="72">
        <v>311</v>
      </c>
      <c r="I143" s="73"/>
      <c r="J143" s="116">
        <f t="shared" si="2"/>
        <v>0</v>
      </c>
    </row>
    <row r="144" spans="1:10" ht="24" x14ac:dyDescent="0.2">
      <c r="A144" s="95"/>
      <c r="B144" s="115"/>
      <c r="C144" s="68" t="s">
        <v>399</v>
      </c>
      <c r="D144" s="68" t="s">
        <v>82</v>
      </c>
      <c r="E144" s="69" t="s">
        <v>400</v>
      </c>
      <c r="F144" s="70" t="s">
        <v>401</v>
      </c>
      <c r="G144" s="71" t="s">
        <v>85</v>
      </c>
      <c r="H144" s="72">
        <v>556.15</v>
      </c>
      <c r="I144" s="73"/>
      <c r="J144" s="116">
        <f t="shared" si="2"/>
        <v>0</v>
      </c>
    </row>
    <row r="145" spans="1:10" ht="12" x14ac:dyDescent="0.2">
      <c r="A145" s="95"/>
      <c r="B145" s="115"/>
      <c r="C145" s="79" t="s">
        <v>402</v>
      </c>
      <c r="D145" s="79" t="s">
        <v>104</v>
      </c>
      <c r="E145" s="80" t="s">
        <v>403</v>
      </c>
      <c r="F145" s="81" t="s">
        <v>404</v>
      </c>
      <c r="G145" s="82" t="s">
        <v>405</v>
      </c>
      <c r="H145" s="83">
        <v>15572.2</v>
      </c>
      <c r="I145" s="84"/>
      <c r="J145" s="117">
        <f t="shared" si="2"/>
        <v>0</v>
      </c>
    </row>
    <row r="146" spans="1:10" ht="12.75" x14ac:dyDescent="0.2">
      <c r="A146" s="7"/>
      <c r="B146" s="108"/>
      <c r="C146" s="63"/>
      <c r="D146" s="109" t="s">
        <v>23</v>
      </c>
      <c r="E146" s="113" t="s">
        <v>184</v>
      </c>
      <c r="F146" s="113" t="s">
        <v>185</v>
      </c>
      <c r="G146" s="63"/>
      <c r="H146" s="63"/>
      <c r="I146" s="111"/>
      <c r="J146" s="114">
        <f>BK146</f>
        <v>0</v>
      </c>
    </row>
    <row r="147" spans="1:10" ht="24" x14ac:dyDescent="0.2">
      <c r="A147" s="95"/>
      <c r="B147" s="115"/>
      <c r="C147" s="68" t="s">
        <v>184</v>
      </c>
      <c r="D147" s="68" t="s">
        <v>82</v>
      </c>
      <c r="E147" s="69" t="s">
        <v>406</v>
      </c>
      <c r="F147" s="70" t="s">
        <v>407</v>
      </c>
      <c r="G147" s="71" t="s">
        <v>112</v>
      </c>
      <c r="H147" s="72">
        <v>40.758000000000003</v>
      </c>
      <c r="I147" s="73"/>
      <c r="J147" s="116">
        <f>ROUND(I147*H147,2)</f>
        <v>0</v>
      </c>
    </row>
    <row r="148" spans="1:10" ht="15" x14ac:dyDescent="0.2">
      <c r="A148" s="7"/>
      <c r="B148" s="108"/>
      <c r="C148" s="63"/>
      <c r="D148" s="109" t="s">
        <v>23</v>
      </c>
      <c r="E148" s="110" t="s">
        <v>408</v>
      </c>
      <c r="F148" s="110" t="s">
        <v>409</v>
      </c>
      <c r="G148" s="63"/>
      <c r="H148" s="63"/>
      <c r="I148" s="111"/>
      <c r="J148" s="112">
        <f>BK148</f>
        <v>0</v>
      </c>
    </row>
    <row r="149" spans="1:10" ht="36" x14ac:dyDescent="0.2">
      <c r="A149" s="95"/>
      <c r="B149" s="115"/>
      <c r="C149" s="68" t="s">
        <v>410</v>
      </c>
      <c r="D149" s="68" t="s">
        <v>82</v>
      </c>
      <c r="E149" s="69" t="s">
        <v>411</v>
      </c>
      <c r="F149" s="70" t="s">
        <v>412</v>
      </c>
      <c r="G149" s="71" t="s">
        <v>413</v>
      </c>
      <c r="H149" s="72">
        <v>42</v>
      </c>
      <c r="I149" s="73"/>
      <c r="J149" s="116">
        <f>ROUND(I149*H149,2)</f>
        <v>0</v>
      </c>
    </row>
    <row r="150" spans="1:10" ht="36" x14ac:dyDescent="0.2">
      <c r="A150" s="95"/>
      <c r="B150" s="115"/>
      <c r="C150" s="68" t="s">
        <v>414</v>
      </c>
      <c r="D150" s="68" t="s">
        <v>82</v>
      </c>
      <c r="E150" s="69" t="s">
        <v>415</v>
      </c>
      <c r="F150" s="70" t="s">
        <v>416</v>
      </c>
      <c r="G150" s="71" t="s">
        <v>413</v>
      </c>
      <c r="H150" s="72">
        <v>42</v>
      </c>
      <c r="I150" s="73"/>
      <c r="J150" s="116">
        <f>ROUND(I150*H150,2)</f>
        <v>0</v>
      </c>
    </row>
    <row r="151" spans="1:10" ht="15" x14ac:dyDescent="0.2">
      <c r="A151" s="7"/>
      <c r="B151" s="108"/>
      <c r="C151" s="63"/>
      <c r="D151" s="109" t="s">
        <v>23</v>
      </c>
      <c r="E151" s="110" t="s">
        <v>64</v>
      </c>
      <c r="F151" s="110" t="s">
        <v>417</v>
      </c>
      <c r="G151" s="63"/>
      <c r="H151" s="63"/>
      <c r="I151" s="111"/>
      <c r="J151" s="112">
        <f>BK151</f>
        <v>0</v>
      </c>
    </row>
    <row r="152" spans="1:10" ht="24.75" thickBot="1" x14ac:dyDescent="0.25">
      <c r="A152" s="95"/>
      <c r="B152" s="118"/>
      <c r="C152" s="119" t="s">
        <v>418</v>
      </c>
      <c r="D152" s="119" t="s">
        <v>82</v>
      </c>
      <c r="E152" s="120" t="s">
        <v>419</v>
      </c>
      <c r="F152" s="121" t="s">
        <v>420</v>
      </c>
      <c r="G152" s="122" t="s">
        <v>383</v>
      </c>
      <c r="H152" s="123">
        <v>565.53</v>
      </c>
      <c r="I152" s="124"/>
      <c r="J152" s="125">
        <f>ROUND(I152*H152,2)</f>
        <v>0</v>
      </c>
    </row>
    <row r="153" spans="1:10" x14ac:dyDescent="0.2">
      <c r="A153" s="92"/>
      <c r="B153" s="92"/>
      <c r="C153" s="92"/>
      <c r="D153" s="92"/>
      <c r="E153" s="92"/>
      <c r="F153" s="92"/>
      <c r="G153" s="92"/>
      <c r="H153" s="92"/>
      <c r="I153" s="92"/>
      <c r="J153" s="92"/>
    </row>
    <row r="154" spans="1:10" ht="12" thickBot="1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92"/>
    </row>
    <row r="155" spans="1:10" ht="12.75" x14ac:dyDescent="0.2">
      <c r="A155" s="92"/>
      <c r="B155" s="99"/>
      <c r="C155" s="130" t="s">
        <v>59</v>
      </c>
      <c r="D155" s="131"/>
      <c r="E155" s="131"/>
      <c r="F155" s="131"/>
      <c r="G155" s="131"/>
      <c r="H155" s="131"/>
      <c r="I155" s="100"/>
      <c r="J155" s="101"/>
    </row>
    <row r="156" spans="1:10" x14ac:dyDescent="0.2">
      <c r="A156" s="95"/>
      <c r="B156" s="102"/>
      <c r="C156" s="176"/>
      <c r="D156" s="176"/>
      <c r="E156" s="251" t="s">
        <v>718</v>
      </c>
      <c r="F156" s="253"/>
      <c r="G156" s="253"/>
      <c r="H156" s="253"/>
      <c r="I156" s="177"/>
      <c r="J156" s="103"/>
    </row>
    <row r="157" spans="1:10" ht="12.75" x14ac:dyDescent="0.2">
      <c r="A157" s="95"/>
      <c r="B157" s="102"/>
      <c r="C157" s="173" t="s">
        <v>61</v>
      </c>
      <c r="D157" s="176"/>
      <c r="E157" s="176"/>
      <c r="F157" s="176"/>
      <c r="G157" s="176"/>
      <c r="H157" s="176"/>
      <c r="I157" s="177"/>
      <c r="J157" s="103"/>
    </row>
    <row r="158" spans="1:10" ht="15" x14ac:dyDescent="0.2">
      <c r="A158" s="95"/>
      <c r="B158" s="102"/>
      <c r="C158" s="176"/>
      <c r="D158" s="176"/>
      <c r="E158" s="252" t="s">
        <v>212</v>
      </c>
      <c r="F158" s="252"/>
      <c r="G158" s="252"/>
      <c r="H158" s="252"/>
      <c r="I158" s="177"/>
      <c r="J158" s="103"/>
    </row>
    <row r="159" spans="1:10" x14ac:dyDescent="0.2">
      <c r="A159" s="95"/>
      <c r="B159" s="102"/>
      <c r="C159" s="177"/>
      <c r="D159" s="177"/>
      <c r="E159" s="177"/>
      <c r="F159" s="177"/>
      <c r="G159" s="177"/>
      <c r="H159" s="177"/>
      <c r="I159" s="177"/>
      <c r="J159" s="103"/>
    </row>
    <row r="160" spans="1:10" ht="12" x14ac:dyDescent="0.2">
      <c r="A160" s="52"/>
      <c r="B160" s="104"/>
      <c r="C160" s="53" t="s">
        <v>65</v>
      </c>
      <c r="D160" s="54" t="s">
        <v>10</v>
      </c>
      <c r="E160" s="54" t="s">
        <v>6</v>
      </c>
      <c r="F160" s="54" t="s">
        <v>7</v>
      </c>
      <c r="G160" s="54" t="s">
        <v>66</v>
      </c>
      <c r="H160" s="54" t="s">
        <v>67</v>
      </c>
      <c r="I160" s="54" t="s">
        <v>68</v>
      </c>
      <c r="J160" s="105" t="s">
        <v>62</v>
      </c>
    </row>
    <row r="161" spans="1:10" ht="15.75" x14ac:dyDescent="0.25">
      <c r="A161" s="95"/>
      <c r="B161" s="102"/>
      <c r="C161" s="106" t="s">
        <v>851</v>
      </c>
      <c r="D161" s="177"/>
      <c r="E161" s="177"/>
      <c r="F161" s="177"/>
      <c r="G161" s="177"/>
      <c r="H161" s="177"/>
      <c r="I161" s="177"/>
      <c r="J161" s="107">
        <f>BK161</f>
        <v>0</v>
      </c>
    </row>
    <row r="162" spans="1:10" ht="15" x14ac:dyDescent="0.2">
      <c r="A162" s="7"/>
      <c r="B162" s="108"/>
      <c r="C162" s="63"/>
      <c r="D162" s="109" t="s">
        <v>23</v>
      </c>
      <c r="E162" s="110" t="s">
        <v>76</v>
      </c>
      <c r="F162" s="110" t="s">
        <v>77</v>
      </c>
      <c r="G162" s="63"/>
      <c r="H162" s="63"/>
      <c r="I162" s="111"/>
      <c r="J162" s="112">
        <f>BK162</f>
        <v>0</v>
      </c>
    </row>
    <row r="163" spans="1:10" ht="12.75" x14ac:dyDescent="0.2">
      <c r="A163" s="7"/>
      <c r="B163" s="108"/>
      <c r="C163" s="63"/>
      <c r="D163" s="109" t="s">
        <v>23</v>
      </c>
      <c r="E163" s="113" t="s">
        <v>28</v>
      </c>
      <c r="F163" s="113" t="s">
        <v>213</v>
      </c>
      <c r="G163" s="63"/>
      <c r="H163" s="63"/>
      <c r="I163" s="111"/>
      <c r="J163" s="114">
        <f>BK163</f>
        <v>0</v>
      </c>
    </row>
    <row r="164" spans="1:10" ht="12" x14ac:dyDescent="0.2">
      <c r="A164" s="95"/>
      <c r="B164" s="115"/>
      <c r="C164" s="68" t="s">
        <v>28</v>
      </c>
      <c r="D164" s="68" t="s">
        <v>82</v>
      </c>
      <c r="E164" s="69" t="s">
        <v>218</v>
      </c>
      <c r="F164" s="70" t="s">
        <v>219</v>
      </c>
      <c r="G164" s="71" t="s">
        <v>85</v>
      </c>
      <c r="H164" s="72">
        <v>631.04999999999995</v>
      </c>
      <c r="I164" s="73"/>
      <c r="J164" s="116">
        <f t="shared" ref="J164:J195" si="3">ROUND(I164*H164,2)</f>
        <v>0</v>
      </c>
    </row>
    <row r="165" spans="1:10" ht="36" x14ac:dyDescent="0.2">
      <c r="A165" s="95"/>
      <c r="B165" s="115"/>
      <c r="C165" s="68" t="s">
        <v>81</v>
      </c>
      <c r="D165" s="68" t="s">
        <v>82</v>
      </c>
      <c r="E165" s="69" t="s">
        <v>271</v>
      </c>
      <c r="F165" s="70" t="s">
        <v>272</v>
      </c>
      <c r="G165" s="71" t="s">
        <v>166</v>
      </c>
      <c r="H165" s="72">
        <v>5690</v>
      </c>
      <c r="I165" s="73"/>
      <c r="J165" s="116">
        <f t="shared" si="3"/>
        <v>0</v>
      </c>
    </row>
    <row r="166" spans="1:10" ht="24" x14ac:dyDescent="0.2">
      <c r="A166" s="95"/>
      <c r="B166" s="115"/>
      <c r="C166" s="68" t="s">
        <v>79</v>
      </c>
      <c r="D166" s="68" t="s">
        <v>82</v>
      </c>
      <c r="E166" s="69" t="s">
        <v>273</v>
      </c>
      <c r="F166" s="70" t="s">
        <v>274</v>
      </c>
      <c r="G166" s="71" t="s">
        <v>166</v>
      </c>
      <c r="H166" s="72">
        <v>5690</v>
      </c>
      <c r="I166" s="73"/>
      <c r="J166" s="116">
        <f t="shared" si="3"/>
        <v>0</v>
      </c>
    </row>
    <row r="167" spans="1:10" ht="12" x14ac:dyDescent="0.2">
      <c r="A167" s="95"/>
      <c r="B167" s="115"/>
      <c r="C167" s="79" t="s">
        <v>142</v>
      </c>
      <c r="D167" s="79" t="s">
        <v>104</v>
      </c>
      <c r="E167" s="80" t="s">
        <v>276</v>
      </c>
      <c r="F167" s="81" t="s">
        <v>277</v>
      </c>
      <c r="G167" s="82" t="s">
        <v>166</v>
      </c>
      <c r="H167" s="83">
        <v>498</v>
      </c>
      <c r="I167" s="84"/>
      <c r="J167" s="117">
        <f t="shared" si="3"/>
        <v>0</v>
      </c>
    </row>
    <row r="168" spans="1:10" ht="12" x14ac:dyDescent="0.2">
      <c r="A168" s="95"/>
      <c r="B168" s="115"/>
      <c r="C168" s="79" t="s">
        <v>107</v>
      </c>
      <c r="D168" s="79" t="s">
        <v>104</v>
      </c>
      <c r="E168" s="80" t="s">
        <v>357</v>
      </c>
      <c r="F168" s="81" t="s">
        <v>292</v>
      </c>
      <c r="G168" s="82" t="s">
        <v>166</v>
      </c>
      <c r="H168" s="83">
        <v>487</v>
      </c>
      <c r="I168" s="84"/>
      <c r="J168" s="117">
        <f t="shared" si="3"/>
        <v>0</v>
      </c>
    </row>
    <row r="169" spans="1:10" ht="12" x14ac:dyDescent="0.2">
      <c r="A169" s="95"/>
      <c r="B169" s="115"/>
      <c r="C169" s="79" t="s">
        <v>203</v>
      </c>
      <c r="D169" s="79" t="s">
        <v>104</v>
      </c>
      <c r="E169" s="80" t="s">
        <v>719</v>
      </c>
      <c r="F169" s="81" t="s">
        <v>286</v>
      </c>
      <c r="G169" s="82" t="s">
        <v>166</v>
      </c>
      <c r="H169" s="83">
        <v>511</v>
      </c>
      <c r="I169" s="84"/>
      <c r="J169" s="117">
        <f t="shared" si="3"/>
        <v>0</v>
      </c>
    </row>
    <row r="170" spans="1:10" ht="12" x14ac:dyDescent="0.2">
      <c r="A170" s="95"/>
      <c r="B170" s="115"/>
      <c r="C170" s="79" t="s">
        <v>206</v>
      </c>
      <c r="D170" s="79" t="s">
        <v>104</v>
      </c>
      <c r="E170" s="80" t="s">
        <v>720</v>
      </c>
      <c r="F170" s="81" t="s">
        <v>721</v>
      </c>
      <c r="G170" s="82" t="s">
        <v>166</v>
      </c>
      <c r="H170" s="83">
        <v>678</v>
      </c>
      <c r="I170" s="84"/>
      <c r="J170" s="117">
        <f t="shared" si="3"/>
        <v>0</v>
      </c>
    </row>
    <row r="171" spans="1:10" ht="12" x14ac:dyDescent="0.2">
      <c r="A171" s="95"/>
      <c r="B171" s="115"/>
      <c r="C171" s="79" t="s">
        <v>209</v>
      </c>
      <c r="D171" s="79" t="s">
        <v>104</v>
      </c>
      <c r="E171" s="80" t="s">
        <v>722</v>
      </c>
      <c r="F171" s="81" t="s">
        <v>723</v>
      </c>
      <c r="G171" s="82" t="s">
        <v>166</v>
      </c>
      <c r="H171" s="83">
        <v>38</v>
      </c>
      <c r="I171" s="84"/>
      <c r="J171" s="117">
        <f t="shared" si="3"/>
        <v>0</v>
      </c>
    </row>
    <row r="172" spans="1:10" ht="12" x14ac:dyDescent="0.2">
      <c r="A172" s="95"/>
      <c r="B172" s="115"/>
      <c r="C172" s="79" t="s">
        <v>129</v>
      </c>
      <c r="D172" s="79" t="s">
        <v>104</v>
      </c>
      <c r="E172" s="80" t="s">
        <v>294</v>
      </c>
      <c r="F172" s="81" t="s">
        <v>295</v>
      </c>
      <c r="G172" s="82" t="s">
        <v>166</v>
      </c>
      <c r="H172" s="83">
        <v>166</v>
      </c>
      <c r="I172" s="84"/>
      <c r="J172" s="117">
        <f t="shared" si="3"/>
        <v>0</v>
      </c>
    </row>
    <row r="173" spans="1:10" ht="12" x14ac:dyDescent="0.2">
      <c r="A173" s="95"/>
      <c r="B173" s="115"/>
      <c r="C173" s="79" t="s">
        <v>88</v>
      </c>
      <c r="D173" s="79" t="s">
        <v>104</v>
      </c>
      <c r="E173" s="80" t="s">
        <v>297</v>
      </c>
      <c r="F173" s="81" t="s">
        <v>298</v>
      </c>
      <c r="G173" s="82" t="s">
        <v>166</v>
      </c>
      <c r="H173" s="83">
        <v>166</v>
      </c>
      <c r="I173" s="84"/>
      <c r="J173" s="117">
        <f t="shared" si="3"/>
        <v>0</v>
      </c>
    </row>
    <row r="174" spans="1:10" ht="12" x14ac:dyDescent="0.2">
      <c r="A174" s="95"/>
      <c r="B174" s="115"/>
      <c r="C174" s="79" t="s">
        <v>193</v>
      </c>
      <c r="D174" s="79" t="s">
        <v>104</v>
      </c>
      <c r="E174" s="80" t="s">
        <v>300</v>
      </c>
      <c r="F174" s="81" t="s">
        <v>301</v>
      </c>
      <c r="G174" s="82" t="s">
        <v>166</v>
      </c>
      <c r="H174" s="83">
        <v>166</v>
      </c>
      <c r="I174" s="84"/>
      <c r="J174" s="117">
        <f t="shared" si="3"/>
        <v>0</v>
      </c>
    </row>
    <row r="175" spans="1:10" ht="12" x14ac:dyDescent="0.2">
      <c r="A175" s="95"/>
      <c r="B175" s="115"/>
      <c r="C175" s="79" t="s">
        <v>178</v>
      </c>
      <c r="D175" s="79" t="s">
        <v>104</v>
      </c>
      <c r="E175" s="80" t="s">
        <v>303</v>
      </c>
      <c r="F175" s="81" t="s">
        <v>304</v>
      </c>
      <c r="G175" s="82" t="s">
        <v>166</v>
      </c>
      <c r="H175" s="83">
        <v>166</v>
      </c>
      <c r="I175" s="84"/>
      <c r="J175" s="117">
        <f t="shared" si="3"/>
        <v>0</v>
      </c>
    </row>
    <row r="176" spans="1:10" ht="12" x14ac:dyDescent="0.2">
      <c r="A176" s="95"/>
      <c r="B176" s="115"/>
      <c r="C176" s="79" t="s">
        <v>181</v>
      </c>
      <c r="D176" s="79" t="s">
        <v>104</v>
      </c>
      <c r="E176" s="80" t="s">
        <v>306</v>
      </c>
      <c r="F176" s="81" t="s">
        <v>307</v>
      </c>
      <c r="G176" s="82" t="s">
        <v>166</v>
      </c>
      <c r="H176" s="83">
        <v>166</v>
      </c>
      <c r="I176" s="84"/>
      <c r="J176" s="117">
        <f t="shared" si="3"/>
        <v>0</v>
      </c>
    </row>
    <row r="177" spans="1:10" ht="12" x14ac:dyDescent="0.2">
      <c r="A177" s="95"/>
      <c r="B177" s="115"/>
      <c r="C177" s="79" t="s">
        <v>131</v>
      </c>
      <c r="D177" s="79" t="s">
        <v>104</v>
      </c>
      <c r="E177" s="80" t="s">
        <v>309</v>
      </c>
      <c r="F177" s="81" t="s">
        <v>310</v>
      </c>
      <c r="G177" s="82" t="s">
        <v>166</v>
      </c>
      <c r="H177" s="83">
        <v>332</v>
      </c>
      <c r="I177" s="84"/>
      <c r="J177" s="117">
        <f t="shared" si="3"/>
        <v>0</v>
      </c>
    </row>
    <row r="178" spans="1:10" ht="12" x14ac:dyDescent="0.2">
      <c r="A178" s="95"/>
      <c r="B178" s="115"/>
      <c r="C178" s="79" t="s">
        <v>134</v>
      </c>
      <c r="D178" s="79" t="s">
        <v>104</v>
      </c>
      <c r="E178" s="80" t="s">
        <v>312</v>
      </c>
      <c r="F178" s="81" t="s">
        <v>313</v>
      </c>
      <c r="G178" s="82" t="s">
        <v>166</v>
      </c>
      <c r="H178" s="83">
        <v>268</v>
      </c>
      <c r="I178" s="84"/>
      <c r="J178" s="117">
        <f t="shared" si="3"/>
        <v>0</v>
      </c>
    </row>
    <row r="179" spans="1:10" ht="12" x14ac:dyDescent="0.2">
      <c r="A179" s="95"/>
      <c r="B179" s="115"/>
      <c r="C179" s="79" t="s">
        <v>145</v>
      </c>
      <c r="D179" s="79" t="s">
        <v>104</v>
      </c>
      <c r="E179" s="80" t="s">
        <v>315</v>
      </c>
      <c r="F179" s="81" t="s">
        <v>316</v>
      </c>
      <c r="G179" s="82" t="s">
        <v>166</v>
      </c>
      <c r="H179" s="83">
        <v>89</v>
      </c>
      <c r="I179" s="84"/>
      <c r="J179" s="117">
        <f t="shared" si="3"/>
        <v>0</v>
      </c>
    </row>
    <row r="180" spans="1:10" ht="12" x14ac:dyDescent="0.2">
      <c r="A180" s="95"/>
      <c r="B180" s="115"/>
      <c r="C180" s="79" t="s">
        <v>102</v>
      </c>
      <c r="D180" s="79" t="s">
        <v>104</v>
      </c>
      <c r="E180" s="80" t="s">
        <v>318</v>
      </c>
      <c r="F180" s="81" t="s">
        <v>319</v>
      </c>
      <c r="G180" s="82" t="s">
        <v>166</v>
      </c>
      <c r="H180" s="83">
        <v>89</v>
      </c>
      <c r="I180" s="84"/>
      <c r="J180" s="117">
        <f t="shared" si="3"/>
        <v>0</v>
      </c>
    </row>
    <row r="181" spans="1:10" ht="12" x14ac:dyDescent="0.2">
      <c r="A181" s="95"/>
      <c r="B181" s="115"/>
      <c r="C181" s="79" t="s">
        <v>163</v>
      </c>
      <c r="D181" s="79" t="s">
        <v>104</v>
      </c>
      <c r="E181" s="80" t="s">
        <v>321</v>
      </c>
      <c r="F181" s="81" t="s">
        <v>322</v>
      </c>
      <c r="G181" s="82" t="s">
        <v>166</v>
      </c>
      <c r="H181" s="83">
        <v>89</v>
      </c>
      <c r="I181" s="84"/>
      <c r="J181" s="117">
        <f t="shared" si="3"/>
        <v>0</v>
      </c>
    </row>
    <row r="182" spans="1:10" ht="12" x14ac:dyDescent="0.2">
      <c r="A182" s="95"/>
      <c r="B182" s="115"/>
      <c r="C182" s="79" t="s">
        <v>175</v>
      </c>
      <c r="D182" s="79" t="s">
        <v>104</v>
      </c>
      <c r="E182" s="80" t="s">
        <v>324</v>
      </c>
      <c r="F182" s="81" t="s">
        <v>325</v>
      </c>
      <c r="G182" s="82" t="s">
        <v>166</v>
      </c>
      <c r="H182" s="83">
        <v>89</v>
      </c>
      <c r="I182" s="84"/>
      <c r="J182" s="117">
        <f t="shared" si="3"/>
        <v>0</v>
      </c>
    </row>
    <row r="183" spans="1:10" ht="12" x14ac:dyDescent="0.2">
      <c r="A183" s="95"/>
      <c r="B183" s="115"/>
      <c r="C183" s="79" t="s">
        <v>167</v>
      </c>
      <c r="D183" s="79" t="s">
        <v>104</v>
      </c>
      <c r="E183" s="80" t="s">
        <v>327</v>
      </c>
      <c r="F183" s="81" t="s">
        <v>328</v>
      </c>
      <c r="G183" s="82" t="s">
        <v>166</v>
      </c>
      <c r="H183" s="83">
        <v>89</v>
      </c>
      <c r="I183" s="84"/>
      <c r="J183" s="117">
        <f t="shared" si="3"/>
        <v>0</v>
      </c>
    </row>
    <row r="184" spans="1:10" ht="12" x14ac:dyDescent="0.2">
      <c r="A184" s="95"/>
      <c r="B184" s="115"/>
      <c r="C184" s="79" t="s">
        <v>2</v>
      </c>
      <c r="D184" s="79" t="s">
        <v>104</v>
      </c>
      <c r="E184" s="80" t="s">
        <v>330</v>
      </c>
      <c r="F184" s="81" t="s">
        <v>331</v>
      </c>
      <c r="G184" s="82" t="s">
        <v>166</v>
      </c>
      <c r="H184" s="83">
        <v>179</v>
      </c>
      <c r="I184" s="84"/>
      <c r="J184" s="117">
        <f t="shared" si="3"/>
        <v>0</v>
      </c>
    </row>
    <row r="185" spans="1:10" ht="12" x14ac:dyDescent="0.2">
      <c r="A185" s="95"/>
      <c r="B185" s="115"/>
      <c r="C185" s="79" t="s">
        <v>172</v>
      </c>
      <c r="D185" s="79" t="s">
        <v>104</v>
      </c>
      <c r="E185" s="80" t="s">
        <v>333</v>
      </c>
      <c r="F185" s="81" t="s">
        <v>334</v>
      </c>
      <c r="G185" s="82" t="s">
        <v>166</v>
      </c>
      <c r="H185" s="83">
        <v>498</v>
      </c>
      <c r="I185" s="84"/>
      <c r="J185" s="117">
        <f t="shared" si="3"/>
        <v>0</v>
      </c>
    </row>
    <row r="186" spans="1:10" ht="12" x14ac:dyDescent="0.2">
      <c r="A186" s="95"/>
      <c r="B186" s="115"/>
      <c r="C186" s="79" t="s">
        <v>511</v>
      </c>
      <c r="D186" s="79" t="s">
        <v>104</v>
      </c>
      <c r="E186" s="80" t="s">
        <v>724</v>
      </c>
      <c r="F186" s="81" t="s">
        <v>725</v>
      </c>
      <c r="G186" s="82" t="s">
        <v>166</v>
      </c>
      <c r="H186" s="83">
        <v>243</v>
      </c>
      <c r="I186" s="84"/>
      <c r="J186" s="117">
        <f t="shared" si="3"/>
        <v>0</v>
      </c>
    </row>
    <row r="187" spans="1:10" ht="12" x14ac:dyDescent="0.2">
      <c r="A187" s="95"/>
      <c r="B187" s="115"/>
      <c r="C187" s="79" t="s">
        <v>537</v>
      </c>
      <c r="D187" s="79" t="s">
        <v>104</v>
      </c>
      <c r="E187" s="80" t="s">
        <v>726</v>
      </c>
      <c r="F187" s="81" t="s">
        <v>727</v>
      </c>
      <c r="G187" s="82" t="s">
        <v>166</v>
      </c>
      <c r="H187" s="83">
        <v>243</v>
      </c>
      <c r="I187" s="84"/>
      <c r="J187" s="117">
        <f t="shared" si="3"/>
        <v>0</v>
      </c>
    </row>
    <row r="188" spans="1:10" ht="12" x14ac:dyDescent="0.2">
      <c r="A188" s="95"/>
      <c r="B188" s="115"/>
      <c r="C188" s="79" t="s">
        <v>198</v>
      </c>
      <c r="D188" s="79" t="s">
        <v>104</v>
      </c>
      <c r="E188" s="80" t="s">
        <v>728</v>
      </c>
      <c r="F188" s="81" t="s">
        <v>729</v>
      </c>
      <c r="G188" s="82" t="s">
        <v>166</v>
      </c>
      <c r="H188" s="83">
        <v>122</v>
      </c>
      <c r="I188" s="84"/>
      <c r="J188" s="117">
        <f t="shared" si="3"/>
        <v>0</v>
      </c>
    </row>
    <row r="189" spans="1:10" ht="12" x14ac:dyDescent="0.2">
      <c r="A189" s="95"/>
      <c r="B189" s="115"/>
      <c r="C189" s="79" t="s">
        <v>186</v>
      </c>
      <c r="D189" s="79" t="s">
        <v>104</v>
      </c>
      <c r="E189" s="80" t="s">
        <v>730</v>
      </c>
      <c r="F189" s="81" t="s">
        <v>731</v>
      </c>
      <c r="G189" s="82" t="s">
        <v>166</v>
      </c>
      <c r="H189" s="83">
        <v>122</v>
      </c>
      <c r="I189" s="84"/>
      <c r="J189" s="117">
        <f t="shared" si="3"/>
        <v>0</v>
      </c>
    </row>
    <row r="190" spans="1:10" ht="12" x14ac:dyDescent="0.2">
      <c r="A190" s="95"/>
      <c r="B190" s="115"/>
      <c r="C190" s="79" t="s">
        <v>148</v>
      </c>
      <c r="D190" s="79" t="s">
        <v>104</v>
      </c>
      <c r="E190" s="80" t="s">
        <v>732</v>
      </c>
      <c r="F190" s="81" t="s">
        <v>733</v>
      </c>
      <c r="G190" s="82" t="s">
        <v>166</v>
      </c>
      <c r="H190" s="83">
        <v>196</v>
      </c>
      <c r="I190" s="84"/>
      <c r="J190" s="117">
        <f t="shared" si="3"/>
        <v>0</v>
      </c>
    </row>
    <row r="191" spans="1:10" ht="12" x14ac:dyDescent="0.2">
      <c r="A191" s="95"/>
      <c r="B191" s="115"/>
      <c r="C191" s="68" t="s">
        <v>34</v>
      </c>
      <c r="D191" s="68" t="s">
        <v>82</v>
      </c>
      <c r="E191" s="69" t="s">
        <v>235</v>
      </c>
      <c r="F191" s="70" t="s">
        <v>236</v>
      </c>
      <c r="G191" s="71" t="s">
        <v>237</v>
      </c>
      <c r="H191" s="72">
        <v>6.3E-2</v>
      </c>
      <c r="I191" s="73"/>
      <c r="J191" s="116">
        <f t="shared" si="3"/>
        <v>0</v>
      </c>
    </row>
    <row r="192" spans="1:10" ht="24" x14ac:dyDescent="0.2">
      <c r="A192" s="95"/>
      <c r="B192" s="115"/>
      <c r="C192" s="68" t="s">
        <v>109</v>
      </c>
      <c r="D192" s="68" t="s">
        <v>82</v>
      </c>
      <c r="E192" s="69" t="s">
        <v>239</v>
      </c>
      <c r="F192" s="70" t="s">
        <v>240</v>
      </c>
      <c r="G192" s="71" t="s">
        <v>85</v>
      </c>
      <c r="H192" s="72">
        <v>631.04999999999995</v>
      </c>
      <c r="I192" s="73"/>
      <c r="J192" s="116">
        <f t="shared" si="3"/>
        <v>0</v>
      </c>
    </row>
    <row r="193" spans="1:10" ht="24" x14ac:dyDescent="0.2">
      <c r="A193" s="95"/>
      <c r="B193" s="115"/>
      <c r="C193" s="79" t="s">
        <v>86</v>
      </c>
      <c r="D193" s="79" t="s">
        <v>104</v>
      </c>
      <c r="E193" s="80" t="s">
        <v>242</v>
      </c>
      <c r="F193" s="81" t="s">
        <v>243</v>
      </c>
      <c r="G193" s="82" t="s">
        <v>166</v>
      </c>
      <c r="H193" s="83">
        <v>0.252</v>
      </c>
      <c r="I193" s="84"/>
      <c r="J193" s="117">
        <f t="shared" si="3"/>
        <v>0</v>
      </c>
    </row>
    <row r="194" spans="1:10" ht="24" x14ac:dyDescent="0.2">
      <c r="A194" s="95"/>
      <c r="B194" s="115"/>
      <c r="C194" s="68" t="s">
        <v>151</v>
      </c>
      <c r="D194" s="68" t="s">
        <v>82</v>
      </c>
      <c r="E194" s="69" t="s">
        <v>400</v>
      </c>
      <c r="F194" s="70" t="s">
        <v>401</v>
      </c>
      <c r="G194" s="71" t="s">
        <v>85</v>
      </c>
      <c r="H194" s="72">
        <v>631.04999999999995</v>
      </c>
      <c r="I194" s="73"/>
      <c r="J194" s="116">
        <f t="shared" si="3"/>
        <v>0</v>
      </c>
    </row>
    <row r="195" spans="1:10" ht="12" x14ac:dyDescent="0.2">
      <c r="A195" s="95"/>
      <c r="B195" s="115"/>
      <c r="C195" s="79" t="s">
        <v>116</v>
      </c>
      <c r="D195" s="79" t="s">
        <v>104</v>
      </c>
      <c r="E195" s="80" t="s">
        <v>403</v>
      </c>
      <c r="F195" s="81" t="s">
        <v>404</v>
      </c>
      <c r="G195" s="82" t="s">
        <v>405</v>
      </c>
      <c r="H195" s="83">
        <v>17669.400000000001</v>
      </c>
      <c r="I195" s="84"/>
      <c r="J195" s="117">
        <f t="shared" si="3"/>
        <v>0</v>
      </c>
    </row>
    <row r="196" spans="1:10" ht="12.75" x14ac:dyDescent="0.2">
      <c r="A196" s="7"/>
      <c r="B196" s="108"/>
      <c r="C196" s="63"/>
      <c r="D196" s="109" t="s">
        <v>23</v>
      </c>
      <c r="E196" s="113" t="s">
        <v>184</v>
      </c>
      <c r="F196" s="113" t="s">
        <v>185</v>
      </c>
      <c r="G196" s="63"/>
      <c r="H196" s="63"/>
      <c r="I196" s="111"/>
      <c r="J196" s="114">
        <f>BK196</f>
        <v>0</v>
      </c>
    </row>
    <row r="197" spans="1:10" ht="24" x14ac:dyDescent="0.2">
      <c r="A197" s="95"/>
      <c r="B197" s="115"/>
      <c r="C197" s="68" t="s">
        <v>120</v>
      </c>
      <c r="D197" s="68" t="s">
        <v>82</v>
      </c>
      <c r="E197" s="69" t="s">
        <v>406</v>
      </c>
      <c r="F197" s="70" t="s">
        <v>407</v>
      </c>
      <c r="G197" s="71" t="s">
        <v>112</v>
      </c>
      <c r="H197" s="72">
        <v>5.3019999999999996</v>
      </c>
      <c r="I197" s="73"/>
      <c r="J197" s="116">
        <f>ROUND(I197*H197,2)</f>
        <v>0</v>
      </c>
    </row>
    <row r="198" spans="1:10" ht="15" x14ac:dyDescent="0.2">
      <c r="A198" s="7"/>
      <c r="B198" s="108"/>
      <c r="C198" s="63"/>
      <c r="D198" s="109" t="s">
        <v>23</v>
      </c>
      <c r="E198" s="110" t="s">
        <v>408</v>
      </c>
      <c r="F198" s="110" t="s">
        <v>409</v>
      </c>
      <c r="G198" s="63"/>
      <c r="H198" s="63"/>
      <c r="I198" s="111"/>
      <c r="J198" s="112">
        <f>BK198</f>
        <v>0</v>
      </c>
    </row>
    <row r="199" spans="1:10" ht="36" x14ac:dyDescent="0.2">
      <c r="A199" s="95"/>
      <c r="B199" s="115"/>
      <c r="C199" s="68" t="s">
        <v>524</v>
      </c>
      <c r="D199" s="68" t="s">
        <v>82</v>
      </c>
      <c r="E199" s="69" t="s">
        <v>411</v>
      </c>
      <c r="F199" s="70" t="s">
        <v>412</v>
      </c>
      <c r="G199" s="71" t="s">
        <v>413</v>
      </c>
      <c r="H199" s="72">
        <v>18</v>
      </c>
      <c r="I199" s="73"/>
      <c r="J199" s="116">
        <f>ROUND(I199*H199,2)</f>
        <v>0</v>
      </c>
    </row>
    <row r="200" spans="1:10" ht="36.75" thickBot="1" x14ac:dyDescent="0.25">
      <c r="A200" s="95"/>
      <c r="B200" s="118"/>
      <c r="C200" s="119" t="s">
        <v>734</v>
      </c>
      <c r="D200" s="119" t="s">
        <v>82</v>
      </c>
      <c r="E200" s="120" t="s">
        <v>415</v>
      </c>
      <c r="F200" s="121" t="s">
        <v>416</v>
      </c>
      <c r="G200" s="122" t="s">
        <v>413</v>
      </c>
      <c r="H200" s="123">
        <v>18</v>
      </c>
      <c r="I200" s="124"/>
      <c r="J200" s="125">
        <f>ROUND(I200*H200,2)</f>
        <v>0</v>
      </c>
    </row>
    <row r="201" spans="1:10" ht="12" thickBot="1" x14ac:dyDescent="0.25"/>
    <row r="202" spans="1:10" ht="12.75" x14ac:dyDescent="0.2">
      <c r="A202" s="92"/>
      <c r="B202" s="99"/>
      <c r="C202" s="100"/>
      <c r="D202" s="130" t="s">
        <v>59</v>
      </c>
      <c r="E202" s="131"/>
      <c r="F202" s="131"/>
      <c r="G202" s="131"/>
      <c r="H202" s="131"/>
      <c r="I202" s="100"/>
      <c r="J202" s="101"/>
    </row>
    <row r="203" spans="1:10" x14ac:dyDescent="0.2">
      <c r="A203" s="95"/>
      <c r="B203" s="102"/>
      <c r="C203" s="177"/>
      <c r="D203" s="176"/>
      <c r="E203" s="251" t="s">
        <v>60</v>
      </c>
      <c r="F203" s="253"/>
      <c r="G203" s="253"/>
      <c r="H203" s="253"/>
      <c r="I203" s="177"/>
      <c r="J203" s="103"/>
    </row>
    <row r="204" spans="1:10" ht="12.75" x14ac:dyDescent="0.2">
      <c r="A204" s="95"/>
      <c r="B204" s="102"/>
      <c r="C204" s="177"/>
      <c r="D204" s="173" t="s">
        <v>61</v>
      </c>
      <c r="E204" s="176"/>
      <c r="F204" s="176"/>
      <c r="G204" s="176"/>
      <c r="H204" s="176"/>
      <c r="I204" s="177"/>
      <c r="J204" s="103"/>
    </row>
    <row r="205" spans="1:10" x14ac:dyDescent="0.2">
      <c r="A205" s="95"/>
      <c r="B205" s="102"/>
      <c r="C205" s="177"/>
      <c r="D205" s="176"/>
      <c r="E205" s="252" t="s">
        <v>421</v>
      </c>
      <c r="F205" s="254"/>
      <c r="G205" s="254"/>
      <c r="H205" s="254"/>
      <c r="I205" s="177"/>
      <c r="J205" s="103"/>
    </row>
    <row r="206" spans="1:10" x14ac:dyDescent="0.2">
      <c r="A206" s="95"/>
      <c r="B206" s="102"/>
      <c r="C206" s="177"/>
      <c r="D206" s="177"/>
      <c r="E206" s="177"/>
      <c r="F206" s="177"/>
      <c r="G206" s="177"/>
      <c r="H206" s="177"/>
      <c r="I206" s="177"/>
      <c r="J206" s="103"/>
    </row>
    <row r="207" spans="1:10" ht="12" x14ac:dyDescent="0.2">
      <c r="A207" s="52"/>
      <c r="B207" s="104"/>
      <c r="C207" s="53" t="s">
        <v>65</v>
      </c>
      <c r="D207" s="54" t="s">
        <v>10</v>
      </c>
      <c r="E207" s="54" t="s">
        <v>6</v>
      </c>
      <c r="F207" s="54" t="s">
        <v>7</v>
      </c>
      <c r="G207" s="54" t="s">
        <v>66</v>
      </c>
      <c r="H207" s="54" t="s">
        <v>67</v>
      </c>
      <c r="I207" s="54" t="s">
        <v>68</v>
      </c>
      <c r="J207" s="105" t="s">
        <v>62</v>
      </c>
    </row>
    <row r="208" spans="1:10" ht="15.75" x14ac:dyDescent="0.25">
      <c r="A208" s="95"/>
      <c r="B208" s="102"/>
      <c r="C208" s="106" t="s">
        <v>851</v>
      </c>
      <c r="D208" s="177"/>
      <c r="E208" s="177"/>
      <c r="F208" s="177"/>
      <c r="G208" s="177"/>
      <c r="H208" s="177"/>
      <c r="I208" s="177"/>
      <c r="J208" s="107">
        <v>0</v>
      </c>
    </row>
    <row r="209" spans="1:10" ht="15" x14ac:dyDescent="0.2">
      <c r="A209" s="7"/>
      <c r="B209" s="108"/>
      <c r="C209" s="63"/>
      <c r="D209" s="109" t="s">
        <v>23</v>
      </c>
      <c r="E209" s="110" t="s">
        <v>76</v>
      </c>
      <c r="F209" s="110" t="s">
        <v>77</v>
      </c>
      <c r="G209" s="63"/>
      <c r="H209" s="63"/>
      <c r="I209" s="111"/>
      <c r="J209" s="112">
        <f>BK209</f>
        <v>0</v>
      </c>
    </row>
    <row r="210" spans="1:10" ht="12.75" x14ac:dyDescent="0.2">
      <c r="A210" s="7"/>
      <c r="B210" s="108"/>
      <c r="C210" s="63"/>
      <c r="D210" s="109" t="s">
        <v>23</v>
      </c>
      <c r="E210" s="113" t="s">
        <v>28</v>
      </c>
      <c r="F210" s="113" t="s">
        <v>213</v>
      </c>
      <c r="G210" s="63"/>
      <c r="H210" s="63"/>
      <c r="I210" s="111"/>
      <c r="J210" s="114">
        <f>BK210</f>
        <v>0</v>
      </c>
    </row>
    <row r="211" spans="1:10" ht="24" x14ac:dyDescent="0.2">
      <c r="A211" s="95"/>
      <c r="B211" s="115"/>
      <c r="C211" s="68" t="s">
        <v>371</v>
      </c>
      <c r="D211" s="68" t="s">
        <v>82</v>
      </c>
      <c r="E211" s="69" t="s">
        <v>422</v>
      </c>
      <c r="F211" s="70" t="s">
        <v>423</v>
      </c>
      <c r="G211" s="71" t="s">
        <v>119</v>
      </c>
      <c r="H211" s="72">
        <v>2.524</v>
      </c>
      <c r="I211" s="73"/>
      <c r="J211" s="116">
        <f>ROUND(I211*H211,2)</f>
        <v>0</v>
      </c>
    </row>
    <row r="212" spans="1:10" ht="24" x14ac:dyDescent="0.2">
      <c r="A212" s="95"/>
      <c r="B212" s="115"/>
      <c r="C212" s="68" t="s">
        <v>374</v>
      </c>
      <c r="D212" s="68" t="s">
        <v>82</v>
      </c>
      <c r="E212" s="69" t="s">
        <v>424</v>
      </c>
      <c r="F212" s="70" t="s">
        <v>425</v>
      </c>
      <c r="G212" s="71" t="s">
        <v>119</v>
      </c>
      <c r="H212" s="72">
        <v>2.524</v>
      </c>
      <c r="I212" s="73"/>
      <c r="J212" s="116">
        <f>ROUND(I212*H212,2)</f>
        <v>0</v>
      </c>
    </row>
    <row r="213" spans="1:10" ht="12.75" x14ac:dyDescent="0.2">
      <c r="A213" s="7"/>
      <c r="B213" s="108"/>
      <c r="C213" s="63"/>
      <c r="D213" s="109" t="s">
        <v>23</v>
      </c>
      <c r="E213" s="113" t="s">
        <v>34</v>
      </c>
      <c r="F213" s="113" t="s">
        <v>115</v>
      </c>
      <c r="G213" s="63"/>
      <c r="H213" s="63"/>
      <c r="I213" s="111"/>
      <c r="J213" s="114">
        <f>BK213</f>
        <v>0</v>
      </c>
    </row>
    <row r="214" spans="1:10" ht="24" x14ac:dyDescent="0.2">
      <c r="A214" s="95"/>
      <c r="B214" s="115"/>
      <c r="C214" s="68" t="s">
        <v>393</v>
      </c>
      <c r="D214" s="68" t="s">
        <v>82</v>
      </c>
      <c r="E214" s="69" t="s">
        <v>117</v>
      </c>
      <c r="F214" s="70" t="s">
        <v>118</v>
      </c>
      <c r="G214" s="71" t="s">
        <v>119</v>
      </c>
      <c r="H214" s="72">
        <v>0.39700000000000002</v>
      </c>
      <c r="I214" s="73"/>
      <c r="J214" s="116">
        <f>ROUND(I214*H214,2)</f>
        <v>0</v>
      </c>
    </row>
    <row r="215" spans="1:10" ht="12" x14ac:dyDescent="0.2">
      <c r="A215" s="95"/>
      <c r="B215" s="115"/>
      <c r="C215" s="68" t="s">
        <v>426</v>
      </c>
      <c r="D215" s="68" t="s">
        <v>82</v>
      </c>
      <c r="E215" s="69" t="s">
        <v>427</v>
      </c>
      <c r="F215" s="70" t="s">
        <v>428</v>
      </c>
      <c r="G215" s="71" t="s">
        <v>119</v>
      </c>
      <c r="H215" s="72">
        <v>2.1190000000000002</v>
      </c>
      <c r="I215" s="73"/>
      <c r="J215" s="116">
        <f>ROUND(I215*H215,2)</f>
        <v>0</v>
      </c>
    </row>
    <row r="216" spans="1:10" ht="12.75" x14ac:dyDescent="0.2">
      <c r="A216" s="7"/>
      <c r="B216" s="108"/>
      <c r="C216" s="63"/>
      <c r="D216" s="109" t="s">
        <v>23</v>
      </c>
      <c r="E216" s="113" t="s">
        <v>88</v>
      </c>
      <c r="F216" s="113" t="s">
        <v>89</v>
      </c>
      <c r="G216" s="63"/>
      <c r="H216" s="63"/>
      <c r="I216" s="111"/>
      <c r="J216" s="114">
        <f>BK216</f>
        <v>0</v>
      </c>
    </row>
    <row r="217" spans="1:10" ht="12.75" x14ac:dyDescent="0.2">
      <c r="A217" s="7"/>
      <c r="B217" s="108"/>
      <c r="C217" s="63"/>
      <c r="D217" s="109" t="s">
        <v>23</v>
      </c>
      <c r="E217" s="113" t="s">
        <v>429</v>
      </c>
      <c r="F217" s="113" t="s">
        <v>430</v>
      </c>
      <c r="G217" s="63"/>
      <c r="H217" s="63"/>
      <c r="I217" s="111"/>
      <c r="J217" s="114">
        <f>BK217</f>
        <v>0</v>
      </c>
    </row>
    <row r="218" spans="1:10" ht="12" x14ac:dyDescent="0.2">
      <c r="A218" s="95"/>
      <c r="B218" s="115"/>
      <c r="C218" s="68" t="s">
        <v>163</v>
      </c>
      <c r="D218" s="68" t="s">
        <v>82</v>
      </c>
      <c r="E218" s="69" t="s">
        <v>431</v>
      </c>
      <c r="F218" s="70" t="s">
        <v>432</v>
      </c>
      <c r="G218" s="71" t="s">
        <v>166</v>
      </c>
      <c r="H218" s="72">
        <v>1</v>
      </c>
      <c r="I218" s="73"/>
      <c r="J218" s="116">
        <f>ROUND(I218*H218,2)</f>
        <v>0</v>
      </c>
    </row>
    <row r="219" spans="1:10" ht="12" x14ac:dyDescent="0.2">
      <c r="A219" s="95"/>
      <c r="B219" s="115"/>
      <c r="C219" s="68" t="s">
        <v>175</v>
      </c>
      <c r="D219" s="68" t="s">
        <v>82</v>
      </c>
      <c r="E219" s="69" t="s">
        <v>433</v>
      </c>
      <c r="F219" s="70" t="s">
        <v>434</v>
      </c>
      <c r="G219" s="71" t="s">
        <v>166</v>
      </c>
      <c r="H219" s="72">
        <v>4</v>
      </c>
      <c r="I219" s="73"/>
      <c r="J219" s="116">
        <f>ROUND(I219*H219,2)</f>
        <v>0</v>
      </c>
    </row>
    <row r="220" spans="1:10" ht="12.75" x14ac:dyDescent="0.2">
      <c r="A220" s="7"/>
      <c r="B220" s="108"/>
      <c r="C220" s="63"/>
      <c r="D220" s="109" t="s">
        <v>23</v>
      </c>
      <c r="E220" s="113" t="s">
        <v>435</v>
      </c>
      <c r="F220" s="113" t="s">
        <v>436</v>
      </c>
      <c r="G220" s="63"/>
      <c r="H220" s="63"/>
      <c r="I220" s="111"/>
      <c r="J220" s="114">
        <f>BK220</f>
        <v>0</v>
      </c>
    </row>
    <row r="221" spans="1:10" ht="12" x14ac:dyDescent="0.2">
      <c r="A221" s="95"/>
      <c r="B221" s="115"/>
      <c r="C221" s="68" t="s">
        <v>148</v>
      </c>
      <c r="D221" s="68" t="s">
        <v>82</v>
      </c>
      <c r="E221" s="69" t="s">
        <v>437</v>
      </c>
      <c r="F221" s="70" t="s">
        <v>438</v>
      </c>
      <c r="G221" s="71" t="s">
        <v>166</v>
      </c>
      <c r="H221" s="72">
        <v>5</v>
      </c>
      <c r="I221" s="73"/>
      <c r="J221" s="116">
        <f>ROUND(I221*H221,2)</f>
        <v>0</v>
      </c>
    </row>
    <row r="222" spans="1:10" ht="12" x14ac:dyDescent="0.2">
      <c r="A222" s="95"/>
      <c r="B222" s="115"/>
      <c r="C222" s="68" t="s">
        <v>151</v>
      </c>
      <c r="D222" s="68" t="s">
        <v>82</v>
      </c>
      <c r="E222" s="69" t="s">
        <v>439</v>
      </c>
      <c r="F222" s="70" t="s">
        <v>440</v>
      </c>
      <c r="G222" s="71" t="s">
        <v>166</v>
      </c>
      <c r="H222" s="72">
        <v>2</v>
      </c>
      <c r="I222" s="73"/>
      <c r="J222" s="116">
        <f>ROUND(I222*H222,2)</f>
        <v>0</v>
      </c>
    </row>
    <row r="223" spans="1:10" ht="12" x14ac:dyDescent="0.2">
      <c r="A223" s="95"/>
      <c r="B223" s="115"/>
      <c r="C223" s="68" t="s">
        <v>116</v>
      </c>
      <c r="D223" s="68" t="s">
        <v>82</v>
      </c>
      <c r="E223" s="69" t="s">
        <v>441</v>
      </c>
      <c r="F223" s="70" t="s">
        <v>442</v>
      </c>
      <c r="G223" s="71" t="s">
        <v>166</v>
      </c>
      <c r="H223" s="72">
        <v>21</v>
      </c>
      <c r="I223" s="73"/>
      <c r="J223" s="116">
        <f>ROUND(I223*H223,2)</f>
        <v>0</v>
      </c>
    </row>
    <row r="224" spans="1:10" ht="12.75" x14ac:dyDescent="0.2">
      <c r="A224" s="7"/>
      <c r="B224" s="108"/>
      <c r="C224" s="63"/>
      <c r="D224" s="109" t="s">
        <v>23</v>
      </c>
      <c r="E224" s="113" t="s">
        <v>443</v>
      </c>
      <c r="F224" s="113" t="s">
        <v>444</v>
      </c>
      <c r="G224" s="63"/>
      <c r="H224" s="63"/>
      <c r="I224" s="111"/>
      <c r="J224" s="114">
        <f>BK224</f>
        <v>0</v>
      </c>
    </row>
    <row r="225" spans="1:10" ht="12" x14ac:dyDescent="0.2">
      <c r="A225" s="95"/>
      <c r="B225" s="115"/>
      <c r="C225" s="68" t="s">
        <v>28</v>
      </c>
      <c r="D225" s="68" t="s">
        <v>82</v>
      </c>
      <c r="E225" s="69" t="s">
        <v>445</v>
      </c>
      <c r="F225" s="70" t="s">
        <v>446</v>
      </c>
      <c r="G225" s="71" t="s">
        <v>166</v>
      </c>
      <c r="H225" s="72">
        <v>9</v>
      </c>
      <c r="I225" s="73"/>
      <c r="J225" s="116">
        <f t="shared" ref="J225:J233" si="4">ROUND(I225*H225,2)</f>
        <v>0</v>
      </c>
    </row>
    <row r="226" spans="1:10" ht="12" x14ac:dyDescent="0.2">
      <c r="A226" s="95"/>
      <c r="B226" s="115"/>
      <c r="C226" s="79" t="s">
        <v>34</v>
      </c>
      <c r="D226" s="79" t="s">
        <v>104</v>
      </c>
      <c r="E226" s="80" t="s">
        <v>447</v>
      </c>
      <c r="F226" s="81" t="s">
        <v>448</v>
      </c>
      <c r="G226" s="82" t="s">
        <v>166</v>
      </c>
      <c r="H226" s="83">
        <v>0</v>
      </c>
      <c r="I226" s="84"/>
      <c r="J226" s="117">
        <f t="shared" si="4"/>
        <v>0</v>
      </c>
    </row>
    <row r="227" spans="1:10" ht="12" x14ac:dyDescent="0.2">
      <c r="A227" s="95"/>
      <c r="B227" s="115"/>
      <c r="C227" s="79" t="s">
        <v>362</v>
      </c>
      <c r="D227" s="79" t="s">
        <v>104</v>
      </c>
      <c r="E227" s="80" t="s">
        <v>449</v>
      </c>
      <c r="F227" s="81" t="s">
        <v>450</v>
      </c>
      <c r="G227" s="82" t="s">
        <v>166</v>
      </c>
      <c r="H227" s="83">
        <v>0</v>
      </c>
      <c r="I227" s="84"/>
      <c r="J227" s="117">
        <f t="shared" si="4"/>
        <v>0</v>
      </c>
    </row>
    <row r="228" spans="1:10" ht="12" x14ac:dyDescent="0.2">
      <c r="A228" s="95"/>
      <c r="B228" s="115"/>
      <c r="C228" s="68" t="s">
        <v>109</v>
      </c>
      <c r="D228" s="68" t="s">
        <v>82</v>
      </c>
      <c r="E228" s="69" t="s">
        <v>451</v>
      </c>
      <c r="F228" s="70" t="s">
        <v>452</v>
      </c>
      <c r="G228" s="71" t="s">
        <v>166</v>
      </c>
      <c r="H228" s="72">
        <v>10</v>
      </c>
      <c r="I228" s="73"/>
      <c r="J228" s="116">
        <f t="shared" si="4"/>
        <v>0</v>
      </c>
    </row>
    <row r="229" spans="1:10" ht="12" x14ac:dyDescent="0.2">
      <c r="A229" s="95"/>
      <c r="B229" s="115"/>
      <c r="C229" s="79" t="s">
        <v>86</v>
      </c>
      <c r="D229" s="79" t="s">
        <v>104</v>
      </c>
      <c r="E229" s="80" t="s">
        <v>453</v>
      </c>
      <c r="F229" s="81" t="s">
        <v>454</v>
      </c>
      <c r="G229" s="82" t="s">
        <v>166</v>
      </c>
      <c r="H229" s="83">
        <v>0</v>
      </c>
      <c r="I229" s="84"/>
      <c r="J229" s="117">
        <f t="shared" si="4"/>
        <v>0</v>
      </c>
    </row>
    <row r="230" spans="1:10" ht="24" x14ac:dyDescent="0.2">
      <c r="A230" s="95"/>
      <c r="B230" s="115"/>
      <c r="C230" s="68" t="s">
        <v>129</v>
      </c>
      <c r="D230" s="68" t="s">
        <v>82</v>
      </c>
      <c r="E230" s="69" t="s">
        <v>455</v>
      </c>
      <c r="F230" s="70" t="s">
        <v>456</v>
      </c>
      <c r="G230" s="71" t="s">
        <v>166</v>
      </c>
      <c r="H230" s="72">
        <v>12</v>
      </c>
      <c r="I230" s="73"/>
      <c r="J230" s="116">
        <f t="shared" si="4"/>
        <v>0</v>
      </c>
    </row>
    <row r="231" spans="1:10" ht="12" x14ac:dyDescent="0.2">
      <c r="A231" s="95"/>
      <c r="B231" s="115"/>
      <c r="C231" s="79" t="s">
        <v>88</v>
      </c>
      <c r="D231" s="79" t="s">
        <v>104</v>
      </c>
      <c r="E231" s="80" t="s">
        <v>457</v>
      </c>
      <c r="F231" s="81" t="s">
        <v>458</v>
      </c>
      <c r="G231" s="82" t="s">
        <v>166</v>
      </c>
      <c r="H231" s="83">
        <v>0</v>
      </c>
      <c r="I231" s="84"/>
      <c r="J231" s="117">
        <f t="shared" si="4"/>
        <v>0</v>
      </c>
    </row>
    <row r="232" spans="1:10" ht="24" x14ac:dyDescent="0.2">
      <c r="A232" s="95"/>
      <c r="B232" s="115"/>
      <c r="C232" s="79" t="s">
        <v>396</v>
      </c>
      <c r="D232" s="79" t="s">
        <v>104</v>
      </c>
      <c r="E232" s="80" t="s">
        <v>459</v>
      </c>
      <c r="F232" s="81" t="s">
        <v>460</v>
      </c>
      <c r="G232" s="82" t="s">
        <v>166</v>
      </c>
      <c r="H232" s="83">
        <v>2</v>
      </c>
      <c r="I232" s="84"/>
      <c r="J232" s="117">
        <f t="shared" si="4"/>
        <v>0</v>
      </c>
    </row>
    <row r="233" spans="1:10" ht="12" x14ac:dyDescent="0.2">
      <c r="A233" s="95"/>
      <c r="B233" s="115"/>
      <c r="C233" s="68" t="s">
        <v>193</v>
      </c>
      <c r="D233" s="68" t="s">
        <v>82</v>
      </c>
      <c r="E233" s="69" t="s">
        <v>461</v>
      </c>
      <c r="F233" s="70" t="s">
        <v>462</v>
      </c>
      <c r="G233" s="71" t="s">
        <v>463</v>
      </c>
      <c r="H233" s="72">
        <v>1</v>
      </c>
      <c r="I233" s="73"/>
      <c r="J233" s="116">
        <f t="shared" si="4"/>
        <v>0</v>
      </c>
    </row>
    <row r="234" spans="1:10" ht="15" x14ac:dyDescent="0.2">
      <c r="A234" s="7"/>
      <c r="B234" s="108"/>
      <c r="C234" s="63"/>
      <c r="D234" s="109" t="s">
        <v>23</v>
      </c>
      <c r="E234" s="110" t="s">
        <v>96</v>
      </c>
      <c r="F234" s="110" t="s">
        <v>97</v>
      </c>
      <c r="G234" s="63"/>
      <c r="H234" s="63"/>
      <c r="I234" s="111"/>
      <c r="J234" s="112">
        <f>BK234</f>
        <v>0</v>
      </c>
    </row>
    <row r="235" spans="1:10" ht="12.75" x14ac:dyDescent="0.2">
      <c r="A235" s="7"/>
      <c r="B235" s="108"/>
      <c r="C235" s="63"/>
      <c r="D235" s="109" t="s">
        <v>23</v>
      </c>
      <c r="E235" s="113" t="s">
        <v>464</v>
      </c>
      <c r="F235" s="113" t="s">
        <v>465</v>
      </c>
      <c r="G235" s="63"/>
      <c r="H235" s="63"/>
      <c r="I235" s="111"/>
      <c r="J235" s="114">
        <f>BK235</f>
        <v>0</v>
      </c>
    </row>
    <row r="236" spans="1:10" ht="24" x14ac:dyDescent="0.2">
      <c r="A236" s="95"/>
      <c r="B236" s="115"/>
      <c r="C236" s="68" t="s">
        <v>178</v>
      </c>
      <c r="D236" s="68" t="s">
        <v>82</v>
      </c>
      <c r="E236" s="69" t="s">
        <v>466</v>
      </c>
      <c r="F236" s="70" t="s">
        <v>467</v>
      </c>
      <c r="G236" s="71" t="s">
        <v>162</v>
      </c>
      <c r="H236" s="72">
        <v>122.96</v>
      </c>
      <c r="I236" s="73"/>
      <c r="J236" s="116">
        <f t="shared" ref="J236:J241" si="5">ROUND(I236*H236,2)</f>
        <v>0</v>
      </c>
    </row>
    <row r="237" spans="1:10" ht="36" x14ac:dyDescent="0.2">
      <c r="A237" s="95"/>
      <c r="B237" s="115"/>
      <c r="C237" s="79" t="s">
        <v>181</v>
      </c>
      <c r="D237" s="79" t="s">
        <v>104</v>
      </c>
      <c r="E237" s="80" t="s">
        <v>468</v>
      </c>
      <c r="F237" s="81" t="s">
        <v>469</v>
      </c>
      <c r="G237" s="82" t="s">
        <v>383</v>
      </c>
      <c r="H237" s="83">
        <v>122.96</v>
      </c>
      <c r="I237" s="84"/>
      <c r="J237" s="117">
        <f t="shared" si="5"/>
        <v>0</v>
      </c>
    </row>
    <row r="238" spans="1:10" ht="12" x14ac:dyDescent="0.2">
      <c r="A238" s="95"/>
      <c r="B238" s="115"/>
      <c r="C238" s="68" t="s">
        <v>131</v>
      </c>
      <c r="D238" s="68" t="s">
        <v>82</v>
      </c>
      <c r="E238" s="69" t="s">
        <v>470</v>
      </c>
      <c r="F238" s="70" t="s">
        <v>471</v>
      </c>
      <c r="G238" s="71" t="s">
        <v>166</v>
      </c>
      <c r="H238" s="72">
        <v>48</v>
      </c>
      <c r="I238" s="73"/>
      <c r="J238" s="116">
        <f t="shared" si="5"/>
        <v>0</v>
      </c>
    </row>
    <row r="239" spans="1:10" ht="24" x14ac:dyDescent="0.2">
      <c r="A239" s="95"/>
      <c r="B239" s="115"/>
      <c r="C239" s="79" t="s">
        <v>134</v>
      </c>
      <c r="D239" s="79" t="s">
        <v>104</v>
      </c>
      <c r="E239" s="80" t="s">
        <v>472</v>
      </c>
      <c r="F239" s="81" t="s">
        <v>473</v>
      </c>
      <c r="G239" s="82" t="s">
        <v>166</v>
      </c>
      <c r="H239" s="83">
        <v>48</v>
      </c>
      <c r="I239" s="84"/>
      <c r="J239" s="117">
        <f t="shared" si="5"/>
        <v>0</v>
      </c>
    </row>
    <row r="240" spans="1:10" ht="36" x14ac:dyDescent="0.2">
      <c r="A240" s="95"/>
      <c r="B240" s="115"/>
      <c r="C240" s="68" t="s">
        <v>145</v>
      </c>
      <c r="D240" s="68" t="s">
        <v>82</v>
      </c>
      <c r="E240" s="69" t="s">
        <v>474</v>
      </c>
      <c r="F240" s="70" t="s">
        <v>475</v>
      </c>
      <c r="G240" s="71" t="s">
        <v>166</v>
      </c>
      <c r="H240" s="72">
        <v>2</v>
      </c>
      <c r="I240" s="73"/>
      <c r="J240" s="116">
        <f t="shared" si="5"/>
        <v>0</v>
      </c>
    </row>
    <row r="241" spans="1:10" ht="24" x14ac:dyDescent="0.2">
      <c r="A241" s="95"/>
      <c r="B241" s="115"/>
      <c r="C241" s="79" t="s">
        <v>102</v>
      </c>
      <c r="D241" s="79" t="s">
        <v>104</v>
      </c>
      <c r="E241" s="80" t="s">
        <v>476</v>
      </c>
      <c r="F241" s="81" t="s">
        <v>477</v>
      </c>
      <c r="G241" s="82" t="s">
        <v>166</v>
      </c>
      <c r="H241" s="83">
        <v>2</v>
      </c>
      <c r="I241" s="84"/>
      <c r="J241" s="117">
        <f t="shared" si="5"/>
        <v>0</v>
      </c>
    </row>
    <row r="242" spans="1:10" ht="12.75" x14ac:dyDescent="0.2">
      <c r="A242" s="7"/>
      <c r="B242" s="108"/>
      <c r="C242" s="63"/>
      <c r="D242" s="109" t="s">
        <v>23</v>
      </c>
      <c r="E242" s="113" t="s">
        <v>478</v>
      </c>
      <c r="F242" s="113" t="s">
        <v>479</v>
      </c>
      <c r="G242" s="63"/>
      <c r="H242" s="63"/>
      <c r="I242" s="111"/>
      <c r="J242" s="114">
        <f>BK242</f>
        <v>0</v>
      </c>
    </row>
    <row r="243" spans="1:10" ht="24" x14ac:dyDescent="0.2">
      <c r="A243" s="95"/>
      <c r="B243" s="115"/>
      <c r="C243" s="68" t="s">
        <v>480</v>
      </c>
      <c r="D243" s="68" t="s">
        <v>82</v>
      </c>
      <c r="E243" s="69" t="s">
        <v>481</v>
      </c>
      <c r="F243" s="70" t="s">
        <v>482</v>
      </c>
      <c r="G243" s="71" t="s">
        <v>85</v>
      </c>
      <c r="H243" s="72">
        <v>25</v>
      </c>
      <c r="I243" s="73"/>
      <c r="J243" s="116">
        <f>ROUND(I243*H243,2)</f>
        <v>0</v>
      </c>
    </row>
    <row r="244" spans="1:10" ht="24.75" thickBot="1" x14ac:dyDescent="0.25">
      <c r="A244" s="95"/>
      <c r="B244" s="118"/>
      <c r="C244" s="119" t="s">
        <v>390</v>
      </c>
      <c r="D244" s="119" t="s">
        <v>82</v>
      </c>
      <c r="E244" s="120" t="s">
        <v>483</v>
      </c>
      <c r="F244" s="121" t="s">
        <v>484</v>
      </c>
      <c r="G244" s="122" t="s">
        <v>85</v>
      </c>
      <c r="H244" s="123">
        <v>25</v>
      </c>
      <c r="I244" s="124"/>
      <c r="J244" s="125">
        <f>ROUND(I244*H244,2)</f>
        <v>0</v>
      </c>
    </row>
    <row r="245" spans="1:10" x14ac:dyDescent="0.2">
      <c r="A245" s="92"/>
      <c r="B245" s="92"/>
      <c r="C245" s="92"/>
      <c r="D245" s="92"/>
      <c r="E245" s="92"/>
      <c r="F245" s="92"/>
      <c r="G245" s="92"/>
      <c r="H245" s="92"/>
      <c r="I245" s="92"/>
      <c r="J245" s="92"/>
    </row>
    <row r="246" spans="1:10" ht="12" thickBot="1" x14ac:dyDescent="0.25">
      <c r="A246" s="92"/>
      <c r="B246" s="92"/>
      <c r="C246" s="92"/>
      <c r="D246" s="92"/>
      <c r="E246" s="92"/>
      <c r="F246" s="92"/>
      <c r="G246" s="92"/>
      <c r="H246" s="92"/>
      <c r="I246" s="92"/>
      <c r="J246" s="92"/>
    </row>
    <row r="247" spans="1:10" ht="12.75" x14ac:dyDescent="0.2">
      <c r="A247" s="92"/>
      <c r="B247" s="99"/>
      <c r="C247" s="130" t="s">
        <v>59</v>
      </c>
      <c r="D247" s="131"/>
      <c r="E247" s="131"/>
      <c r="F247" s="131"/>
      <c r="G247" s="131"/>
      <c r="H247" s="131"/>
      <c r="I247" s="100"/>
      <c r="J247" s="101"/>
    </row>
    <row r="248" spans="1:10" x14ac:dyDescent="0.2">
      <c r="A248" s="95"/>
      <c r="B248" s="102"/>
      <c r="C248" s="176"/>
      <c r="D248" s="176"/>
      <c r="E248" s="251" t="s">
        <v>718</v>
      </c>
      <c r="F248" s="253"/>
      <c r="G248" s="253"/>
      <c r="H248" s="253"/>
      <c r="I248" s="177"/>
      <c r="J248" s="103"/>
    </row>
    <row r="249" spans="1:10" ht="12.75" x14ac:dyDescent="0.2">
      <c r="A249" s="95"/>
      <c r="B249" s="102"/>
      <c r="C249" s="173" t="s">
        <v>61</v>
      </c>
      <c r="D249" s="176"/>
      <c r="E249" s="176"/>
      <c r="F249" s="176"/>
      <c r="G249" s="176"/>
      <c r="H249" s="176"/>
      <c r="I249" s="177"/>
      <c r="J249" s="103"/>
    </row>
    <row r="250" spans="1:10" x14ac:dyDescent="0.2">
      <c r="A250" s="95"/>
      <c r="B250" s="102"/>
      <c r="C250" s="176"/>
      <c r="D250" s="176"/>
      <c r="E250" s="252" t="s">
        <v>421</v>
      </c>
      <c r="F250" s="254"/>
      <c r="G250" s="254"/>
      <c r="H250" s="254"/>
      <c r="I250" s="177"/>
      <c r="J250" s="103"/>
    </row>
    <row r="251" spans="1:10" x14ac:dyDescent="0.2">
      <c r="A251" s="95"/>
      <c r="B251" s="102"/>
      <c r="C251" s="177"/>
      <c r="D251" s="177"/>
      <c r="E251" s="177"/>
      <c r="F251" s="177"/>
      <c r="G251" s="177"/>
      <c r="H251" s="177"/>
      <c r="I251" s="177"/>
      <c r="J251" s="103"/>
    </row>
    <row r="252" spans="1:10" x14ac:dyDescent="0.2">
      <c r="A252" s="95"/>
      <c r="B252" s="102"/>
      <c r="C252" s="177"/>
      <c r="D252" s="177"/>
      <c r="E252" s="177"/>
      <c r="F252" s="177"/>
      <c r="G252" s="177"/>
      <c r="H252" s="177"/>
      <c r="I252" s="177"/>
      <c r="J252" s="103"/>
    </row>
    <row r="253" spans="1:10" ht="12" x14ac:dyDescent="0.2">
      <c r="A253" s="52"/>
      <c r="B253" s="104"/>
      <c r="C253" s="53" t="s">
        <v>65</v>
      </c>
      <c r="D253" s="54" t="s">
        <v>10</v>
      </c>
      <c r="E253" s="54" t="s">
        <v>6</v>
      </c>
      <c r="F253" s="54" t="s">
        <v>7</v>
      </c>
      <c r="G253" s="54" t="s">
        <v>66</v>
      </c>
      <c r="H253" s="54" t="s">
        <v>67</v>
      </c>
      <c r="I253" s="54" t="s">
        <v>68</v>
      </c>
      <c r="J253" s="105" t="s">
        <v>62</v>
      </c>
    </row>
    <row r="254" spans="1:10" ht="15.75" x14ac:dyDescent="0.25">
      <c r="A254" s="95"/>
      <c r="B254" s="102"/>
      <c r="C254" s="106" t="s">
        <v>851</v>
      </c>
      <c r="D254" s="177"/>
      <c r="E254" s="177"/>
      <c r="F254" s="177"/>
      <c r="G254" s="177"/>
      <c r="H254" s="177"/>
      <c r="I254" s="177"/>
      <c r="J254" s="107">
        <f>BK254</f>
        <v>0</v>
      </c>
    </row>
    <row r="255" spans="1:10" ht="15" x14ac:dyDescent="0.2">
      <c r="A255" s="7"/>
      <c r="B255" s="108"/>
      <c r="C255" s="63"/>
      <c r="D255" s="109" t="s">
        <v>23</v>
      </c>
      <c r="E255" s="110" t="s">
        <v>76</v>
      </c>
      <c r="F255" s="110" t="s">
        <v>77</v>
      </c>
      <c r="G255" s="63"/>
      <c r="H255" s="63"/>
      <c r="I255" s="111"/>
      <c r="J255" s="112">
        <f>BK255</f>
        <v>0</v>
      </c>
    </row>
    <row r="256" spans="1:10" ht="12.75" x14ac:dyDescent="0.2">
      <c r="A256" s="7"/>
      <c r="B256" s="108"/>
      <c r="C256" s="63"/>
      <c r="D256" s="109" t="s">
        <v>23</v>
      </c>
      <c r="E256" s="113" t="s">
        <v>28</v>
      </c>
      <c r="F256" s="113" t="s">
        <v>213</v>
      </c>
      <c r="G256" s="63"/>
      <c r="H256" s="63"/>
      <c r="I256" s="111"/>
      <c r="J256" s="114">
        <f>BK256</f>
        <v>0</v>
      </c>
    </row>
    <row r="257" spans="1:10" ht="24" x14ac:dyDescent="0.2">
      <c r="A257" s="95"/>
      <c r="B257" s="115"/>
      <c r="C257" s="68" t="s">
        <v>28</v>
      </c>
      <c r="D257" s="68" t="s">
        <v>82</v>
      </c>
      <c r="E257" s="69" t="s">
        <v>422</v>
      </c>
      <c r="F257" s="70" t="s">
        <v>423</v>
      </c>
      <c r="G257" s="71" t="s">
        <v>119</v>
      </c>
      <c r="H257" s="72">
        <v>5.8000000000000003E-2</v>
      </c>
      <c r="I257" s="73"/>
      <c r="J257" s="116">
        <f>ROUND(I257*H257,2)</f>
        <v>0</v>
      </c>
    </row>
    <row r="258" spans="1:10" ht="24" x14ac:dyDescent="0.2">
      <c r="A258" s="95"/>
      <c r="B258" s="115"/>
      <c r="C258" s="68" t="s">
        <v>34</v>
      </c>
      <c r="D258" s="68" t="s">
        <v>82</v>
      </c>
      <c r="E258" s="69" t="s">
        <v>424</v>
      </c>
      <c r="F258" s="70" t="s">
        <v>425</v>
      </c>
      <c r="G258" s="71" t="s">
        <v>119</v>
      </c>
      <c r="H258" s="72">
        <v>5.8000000000000003E-2</v>
      </c>
      <c r="I258" s="73"/>
      <c r="J258" s="116">
        <f>ROUND(I258*H258,2)</f>
        <v>0</v>
      </c>
    </row>
    <row r="259" spans="1:10" ht="12.75" x14ac:dyDescent="0.2">
      <c r="A259" s="7"/>
      <c r="B259" s="108"/>
      <c r="C259" s="63"/>
      <c r="D259" s="109" t="s">
        <v>23</v>
      </c>
      <c r="E259" s="113" t="s">
        <v>34</v>
      </c>
      <c r="F259" s="113" t="s">
        <v>115</v>
      </c>
      <c r="G259" s="63"/>
      <c r="H259" s="63"/>
      <c r="I259" s="111"/>
      <c r="J259" s="114">
        <f>BK259</f>
        <v>0</v>
      </c>
    </row>
    <row r="260" spans="1:10" ht="24" x14ac:dyDescent="0.2">
      <c r="A260" s="95"/>
      <c r="B260" s="115"/>
      <c r="C260" s="68" t="s">
        <v>109</v>
      </c>
      <c r="D260" s="68" t="s">
        <v>82</v>
      </c>
      <c r="E260" s="69" t="s">
        <v>117</v>
      </c>
      <c r="F260" s="70" t="s">
        <v>118</v>
      </c>
      <c r="G260" s="71" t="s">
        <v>119</v>
      </c>
      <c r="H260" s="72">
        <v>1.7000000000000001E-2</v>
      </c>
      <c r="I260" s="73"/>
      <c r="J260" s="116">
        <f>ROUND(I260*H260,2)</f>
        <v>0</v>
      </c>
    </row>
    <row r="261" spans="1:10" ht="12" x14ac:dyDescent="0.2">
      <c r="A261" s="95"/>
      <c r="B261" s="115"/>
      <c r="C261" s="68" t="s">
        <v>86</v>
      </c>
      <c r="D261" s="68" t="s">
        <v>82</v>
      </c>
      <c r="E261" s="69" t="s">
        <v>427</v>
      </c>
      <c r="F261" s="70" t="s">
        <v>428</v>
      </c>
      <c r="G261" s="71" t="s">
        <v>119</v>
      </c>
      <c r="H261" s="72">
        <v>4.1000000000000002E-2</v>
      </c>
      <c r="I261" s="73"/>
      <c r="J261" s="116">
        <f>ROUND(I261*H261,2)</f>
        <v>0</v>
      </c>
    </row>
    <row r="262" spans="1:10" ht="12.75" x14ac:dyDescent="0.2">
      <c r="A262" s="7"/>
      <c r="B262" s="108"/>
      <c r="C262" s="63"/>
      <c r="D262" s="109" t="s">
        <v>23</v>
      </c>
      <c r="E262" s="113" t="s">
        <v>88</v>
      </c>
      <c r="F262" s="113" t="s">
        <v>89</v>
      </c>
      <c r="G262" s="63"/>
      <c r="H262" s="63"/>
      <c r="I262" s="111"/>
      <c r="J262" s="114">
        <f>BK262</f>
        <v>0</v>
      </c>
    </row>
    <row r="263" spans="1:10" ht="12.75" x14ac:dyDescent="0.2">
      <c r="A263" s="7"/>
      <c r="B263" s="108"/>
      <c r="C263" s="63"/>
      <c r="D263" s="109" t="s">
        <v>23</v>
      </c>
      <c r="E263" s="113" t="s">
        <v>583</v>
      </c>
      <c r="F263" s="113" t="s">
        <v>735</v>
      </c>
      <c r="G263" s="63"/>
      <c r="H263" s="63"/>
      <c r="I263" s="111"/>
      <c r="J263" s="114">
        <f>BK263</f>
        <v>0</v>
      </c>
    </row>
    <row r="264" spans="1:10" ht="12" x14ac:dyDescent="0.2">
      <c r="A264" s="95"/>
      <c r="B264" s="115"/>
      <c r="C264" s="68" t="s">
        <v>81</v>
      </c>
      <c r="D264" s="68" t="s">
        <v>82</v>
      </c>
      <c r="E264" s="69" t="s">
        <v>736</v>
      </c>
      <c r="F264" s="70" t="s">
        <v>737</v>
      </c>
      <c r="G264" s="71" t="s">
        <v>166</v>
      </c>
      <c r="H264" s="72">
        <v>0</v>
      </c>
      <c r="I264" s="73"/>
      <c r="J264" s="116">
        <f t="shared" ref="J264:J274" si="6">ROUND(I264*H264,2)</f>
        <v>0</v>
      </c>
    </row>
    <row r="265" spans="1:10" ht="12" x14ac:dyDescent="0.2">
      <c r="A265" s="95"/>
      <c r="B265" s="115"/>
      <c r="C265" s="68" t="s">
        <v>79</v>
      </c>
      <c r="D265" s="68" t="s">
        <v>82</v>
      </c>
      <c r="E265" s="69" t="s">
        <v>738</v>
      </c>
      <c r="F265" s="70" t="s">
        <v>830</v>
      </c>
      <c r="G265" s="71" t="s">
        <v>166</v>
      </c>
      <c r="H265" s="72">
        <v>0</v>
      </c>
      <c r="I265" s="73"/>
      <c r="J265" s="116">
        <f t="shared" si="6"/>
        <v>0</v>
      </c>
    </row>
    <row r="266" spans="1:10" ht="12" x14ac:dyDescent="0.2">
      <c r="A266" s="95"/>
      <c r="B266" s="115"/>
      <c r="C266" s="68" t="s">
        <v>142</v>
      </c>
      <c r="D266" s="68" t="s">
        <v>82</v>
      </c>
      <c r="E266" s="69" t="s">
        <v>739</v>
      </c>
      <c r="F266" s="70" t="s">
        <v>831</v>
      </c>
      <c r="G266" s="71" t="s">
        <v>166</v>
      </c>
      <c r="H266" s="72">
        <v>3</v>
      </c>
      <c r="I266" s="73"/>
      <c r="J266" s="116">
        <f t="shared" si="6"/>
        <v>0</v>
      </c>
    </row>
    <row r="267" spans="1:10" ht="12" x14ac:dyDescent="0.2">
      <c r="A267" s="95"/>
      <c r="B267" s="115"/>
      <c r="C267" s="68" t="s">
        <v>129</v>
      </c>
      <c r="D267" s="68" t="s">
        <v>82</v>
      </c>
      <c r="E267" s="69" t="s">
        <v>740</v>
      </c>
      <c r="F267" s="70" t="s">
        <v>832</v>
      </c>
      <c r="G267" s="71" t="s">
        <v>166</v>
      </c>
      <c r="H267" s="72">
        <v>2</v>
      </c>
      <c r="I267" s="73"/>
      <c r="J267" s="116">
        <f t="shared" si="6"/>
        <v>0</v>
      </c>
    </row>
    <row r="268" spans="1:10" ht="12" x14ac:dyDescent="0.2">
      <c r="A268" s="95"/>
      <c r="B268" s="115"/>
      <c r="C268" s="68" t="s">
        <v>88</v>
      </c>
      <c r="D268" s="68" t="s">
        <v>82</v>
      </c>
      <c r="E268" s="69" t="s">
        <v>741</v>
      </c>
      <c r="F268" s="70" t="s">
        <v>833</v>
      </c>
      <c r="G268" s="71" t="s">
        <v>166</v>
      </c>
      <c r="H268" s="72">
        <v>1</v>
      </c>
      <c r="I268" s="73"/>
      <c r="J268" s="116">
        <f t="shared" si="6"/>
        <v>0</v>
      </c>
    </row>
    <row r="269" spans="1:10" ht="12" x14ac:dyDescent="0.2">
      <c r="A269" s="95"/>
      <c r="B269" s="115"/>
      <c r="C269" s="68" t="s">
        <v>193</v>
      </c>
      <c r="D269" s="68" t="s">
        <v>82</v>
      </c>
      <c r="E269" s="69" t="s">
        <v>742</v>
      </c>
      <c r="F269" s="70" t="s">
        <v>834</v>
      </c>
      <c r="G269" s="71" t="s">
        <v>166</v>
      </c>
      <c r="H269" s="72">
        <v>2</v>
      </c>
      <c r="I269" s="73"/>
      <c r="J269" s="116">
        <f t="shared" si="6"/>
        <v>0</v>
      </c>
    </row>
    <row r="270" spans="1:10" ht="12" x14ac:dyDescent="0.2">
      <c r="A270" s="95"/>
      <c r="B270" s="115"/>
      <c r="C270" s="68" t="s">
        <v>178</v>
      </c>
      <c r="D270" s="68" t="s">
        <v>82</v>
      </c>
      <c r="E270" s="69" t="s">
        <v>743</v>
      </c>
      <c r="F270" s="70" t="s">
        <v>835</v>
      </c>
      <c r="G270" s="71" t="s">
        <v>166</v>
      </c>
      <c r="H270" s="72">
        <v>1</v>
      </c>
      <c r="I270" s="73"/>
      <c r="J270" s="116">
        <f t="shared" si="6"/>
        <v>0</v>
      </c>
    </row>
    <row r="271" spans="1:10" ht="12" x14ac:dyDescent="0.2">
      <c r="A271" s="95"/>
      <c r="B271" s="115"/>
      <c r="C271" s="68" t="s">
        <v>181</v>
      </c>
      <c r="D271" s="68" t="s">
        <v>82</v>
      </c>
      <c r="E271" s="69" t="s">
        <v>744</v>
      </c>
      <c r="F271" s="70" t="s">
        <v>836</v>
      </c>
      <c r="G271" s="71" t="s">
        <v>166</v>
      </c>
      <c r="H271" s="72">
        <v>2</v>
      </c>
      <c r="I271" s="73"/>
      <c r="J271" s="116">
        <f t="shared" si="6"/>
        <v>0</v>
      </c>
    </row>
    <row r="272" spans="1:10" ht="12" x14ac:dyDescent="0.2">
      <c r="A272" s="95"/>
      <c r="B272" s="115"/>
      <c r="C272" s="68">
        <v>16</v>
      </c>
      <c r="D272" s="68" t="s">
        <v>82</v>
      </c>
      <c r="E272" s="69" t="s">
        <v>745</v>
      </c>
      <c r="F272" s="70" t="s">
        <v>827</v>
      </c>
      <c r="G272" s="71" t="s">
        <v>166</v>
      </c>
      <c r="H272" s="72">
        <v>1</v>
      </c>
      <c r="I272" s="73"/>
      <c r="J272" s="116">
        <f t="shared" si="6"/>
        <v>0</v>
      </c>
    </row>
    <row r="273" spans="1:10" ht="12" x14ac:dyDescent="0.2">
      <c r="A273" s="95"/>
      <c r="B273" s="115"/>
      <c r="C273" s="68">
        <v>17</v>
      </c>
      <c r="D273" s="68" t="s">
        <v>82</v>
      </c>
      <c r="E273" s="69" t="s">
        <v>828</v>
      </c>
      <c r="F273" s="70" t="s">
        <v>829</v>
      </c>
      <c r="G273" s="71" t="s">
        <v>166</v>
      </c>
      <c r="H273" s="72">
        <v>1</v>
      </c>
      <c r="I273" s="73"/>
      <c r="J273" s="116">
        <f t="shared" si="6"/>
        <v>0</v>
      </c>
    </row>
    <row r="274" spans="1:10" ht="12" x14ac:dyDescent="0.2">
      <c r="A274" s="95"/>
      <c r="B274" s="115"/>
      <c r="C274" s="68" t="s">
        <v>131</v>
      </c>
      <c r="D274" s="68" t="s">
        <v>82</v>
      </c>
      <c r="E274" s="69" t="s">
        <v>745</v>
      </c>
      <c r="F274" s="70" t="s">
        <v>442</v>
      </c>
      <c r="G274" s="71" t="s">
        <v>166</v>
      </c>
      <c r="H274" s="72">
        <v>33</v>
      </c>
      <c r="I274" s="73"/>
      <c r="J274" s="116">
        <f t="shared" si="6"/>
        <v>0</v>
      </c>
    </row>
    <row r="275" spans="1:10" ht="12.75" x14ac:dyDescent="0.2">
      <c r="A275" s="7"/>
      <c r="B275" s="108"/>
      <c r="C275" s="63"/>
      <c r="D275" s="109" t="s">
        <v>23</v>
      </c>
      <c r="E275" s="113" t="s">
        <v>443</v>
      </c>
      <c r="F275" s="113" t="s">
        <v>444</v>
      </c>
      <c r="G275" s="63"/>
      <c r="H275" s="63"/>
      <c r="I275" s="111"/>
      <c r="J275" s="114">
        <f>BK275</f>
        <v>0</v>
      </c>
    </row>
    <row r="276" spans="1:10" ht="12" x14ac:dyDescent="0.2">
      <c r="A276" s="95"/>
      <c r="B276" s="115"/>
      <c r="C276" s="68" t="s">
        <v>134</v>
      </c>
      <c r="D276" s="68" t="s">
        <v>82</v>
      </c>
      <c r="E276" s="69" t="s">
        <v>445</v>
      </c>
      <c r="F276" s="70" t="s">
        <v>446</v>
      </c>
      <c r="G276" s="71" t="s">
        <v>166</v>
      </c>
      <c r="H276" s="72">
        <v>1</v>
      </c>
      <c r="I276" s="73"/>
      <c r="J276" s="116">
        <f>ROUND(I276*H276,2)</f>
        <v>0</v>
      </c>
    </row>
    <row r="277" spans="1:10" ht="12" x14ac:dyDescent="0.2">
      <c r="A277" s="95"/>
      <c r="B277" s="115"/>
      <c r="C277" s="79" t="s">
        <v>145</v>
      </c>
      <c r="D277" s="79" t="s">
        <v>104</v>
      </c>
      <c r="E277" s="80" t="s">
        <v>447</v>
      </c>
      <c r="F277" s="81" t="s">
        <v>448</v>
      </c>
      <c r="G277" s="82" t="s">
        <v>166</v>
      </c>
      <c r="H277" s="83">
        <v>0</v>
      </c>
      <c r="I277" s="84"/>
      <c r="J277" s="117">
        <f>ROUND(I277*H277,2)</f>
        <v>0</v>
      </c>
    </row>
    <row r="278" spans="1:10" ht="12" x14ac:dyDescent="0.2">
      <c r="A278" s="95"/>
      <c r="B278" s="115"/>
      <c r="C278" s="68" t="s">
        <v>172</v>
      </c>
      <c r="D278" s="68" t="s">
        <v>82</v>
      </c>
      <c r="E278" s="69" t="s">
        <v>461</v>
      </c>
      <c r="F278" s="70" t="s">
        <v>462</v>
      </c>
      <c r="G278" s="71" t="s">
        <v>463</v>
      </c>
      <c r="H278" s="72">
        <v>1</v>
      </c>
      <c r="I278" s="73"/>
      <c r="J278" s="116">
        <f>ROUND(I278*H278,2)</f>
        <v>0</v>
      </c>
    </row>
    <row r="279" spans="1:10" ht="15" x14ac:dyDescent="0.2">
      <c r="A279" s="7"/>
      <c r="B279" s="108"/>
      <c r="C279" s="63"/>
      <c r="D279" s="109" t="s">
        <v>23</v>
      </c>
      <c r="E279" s="110" t="s">
        <v>96</v>
      </c>
      <c r="F279" s="110" t="s">
        <v>97</v>
      </c>
      <c r="G279" s="63"/>
      <c r="H279" s="63"/>
      <c r="I279" s="111"/>
      <c r="J279" s="112">
        <f>BK279</f>
        <v>0</v>
      </c>
    </row>
    <row r="280" spans="1:10" ht="12.75" x14ac:dyDescent="0.2">
      <c r="A280" s="7"/>
      <c r="B280" s="108"/>
      <c r="C280" s="63"/>
      <c r="D280" s="109" t="s">
        <v>23</v>
      </c>
      <c r="E280" s="113" t="s">
        <v>478</v>
      </c>
      <c r="F280" s="113" t="s">
        <v>479</v>
      </c>
      <c r="G280" s="63"/>
      <c r="H280" s="63"/>
      <c r="I280" s="111"/>
      <c r="J280" s="114">
        <f>BK280</f>
        <v>0</v>
      </c>
    </row>
    <row r="281" spans="1:10" ht="24" x14ac:dyDescent="0.2">
      <c r="A281" s="95"/>
      <c r="B281" s="115"/>
      <c r="C281" s="68" t="s">
        <v>508</v>
      </c>
      <c r="D281" s="68" t="s">
        <v>82</v>
      </c>
      <c r="E281" s="69" t="s">
        <v>481</v>
      </c>
      <c r="F281" s="70" t="s">
        <v>482</v>
      </c>
      <c r="G281" s="71" t="s">
        <v>85</v>
      </c>
      <c r="H281" s="72">
        <v>33</v>
      </c>
      <c r="I281" s="73"/>
      <c r="J281" s="116">
        <f>ROUND(I281*H281,2)</f>
        <v>0</v>
      </c>
    </row>
    <row r="282" spans="1:10" ht="24.75" thickBot="1" x14ac:dyDescent="0.25">
      <c r="A282" s="95"/>
      <c r="B282" s="118"/>
      <c r="C282" s="119" t="s">
        <v>137</v>
      </c>
      <c r="D282" s="119" t="s">
        <v>82</v>
      </c>
      <c r="E282" s="120" t="s">
        <v>483</v>
      </c>
      <c r="F282" s="121" t="s">
        <v>484</v>
      </c>
      <c r="G282" s="122" t="s">
        <v>85</v>
      </c>
      <c r="H282" s="123">
        <v>33</v>
      </c>
      <c r="I282" s="124"/>
      <c r="J282" s="125">
        <f>ROUND(I282*H282,2)</f>
        <v>0</v>
      </c>
    </row>
    <row r="283" spans="1:10" ht="12" thickBot="1" x14ac:dyDescent="0.25"/>
    <row r="284" spans="1:10" ht="12.75" x14ac:dyDescent="0.2">
      <c r="A284" s="92"/>
      <c r="B284" s="99"/>
      <c r="C284" s="100"/>
      <c r="D284" s="180" t="s">
        <v>59</v>
      </c>
      <c r="E284" s="179"/>
      <c r="F284" s="179"/>
      <c r="G284" s="179"/>
      <c r="H284" s="179"/>
      <c r="I284" s="100"/>
      <c r="J284" s="101"/>
    </row>
    <row r="285" spans="1:10" x14ac:dyDescent="0.2">
      <c r="A285" s="95"/>
      <c r="B285" s="102"/>
      <c r="C285" s="177"/>
      <c r="D285" s="175"/>
      <c r="E285" s="251" t="s">
        <v>60</v>
      </c>
      <c r="F285" s="253"/>
      <c r="G285" s="253"/>
      <c r="H285" s="253"/>
      <c r="I285" s="177"/>
      <c r="J285" s="103"/>
    </row>
    <row r="286" spans="1:10" ht="12.75" x14ac:dyDescent="0.2">
      <c r="A286" s="95"/>
      <c r="B286" s="102"/>
      <c r="C286" s="177"/>
      <c r="D286" s="181" t="s">
        <v>61</v>
      </c>
      <c r="E286" s="175"/>
      <c r="F286" s="175"/>
      <c r="G286" s="175"/>
      <c r="H286" s="175"/>
      <c r="I286" s="177"/>
      <c r="J286" s="103"/>
    </row>
    <row r="287" spans="1:10" x14ac:dyDescent="0.2">
      <c r="A287" s="95"/>
      <c r="B287" s="102"/>
      <c r="C287" s="177"/>
      <c r="D287" s="175"/>
      <c r="E287" s="255" t="s">
        <v>485</v>
      </c>
      <c r="F287" s="253"/>
      <c r="G287" s="253"/>
      <c r="H287" s="253"/>
      <c r="I287" s="177"/>
      <c r="J287" s="103"/>
    </row>
    <row r="288" spans="1:10" x14ac:dyDescent="0.2">
      <c r="A288" s="95"/>
      <c r="B288" s="102"/>
      <c r="C288" s="177"/>
      <c r="D288" s="177"/>
      <c r="E288" s="177"/>
      <c r="F288" s="177"/>
      <c r="G288" s="177"/>
      <c r="H288" s="177"/>
      <c r="I288" s="177"/>
      <c r="J288" s="103"/>
    </row>
    <row r="289" spans="1:10" x14ac:dyDescent="0.2">
      <c r="A289" s="95"/>
      <c r="B289" s="102"/>
      <c r="C289" s="177"/>
      <c r="D289" s="177"/>
      <c r="E289" s="177"/>
      <c r="F289" s="177"/>
      <c r="G289" s="177"/>
      <c r="H289" s="177"/>
      <c r="I289" s="177"/>
      <c r="J289" s="103"/>
    </row>
    <row r="290" spans="1:10" ht="12" x14ac:dyDescent="0.2">
      <c r="A290" s="52"/>
      <c r="B290" s="104"/>
      <c r="C290" s="53" t="s">
        <v>65</v>
      </c>
      <c r="D290" s="54" t="s">
        <v>10</v>
      </c>
      <c r="E290" s="54" t="s">
        <v>6</v>
      </c>
      <c r="F290" s="54" t="s">
        <v>7</v>
      </c>
      <c r="G290" s="54" t="s">
        <v>66</v>
      </c>
      <c r="H290" s="54" t="s">
        <v>67</v>
      </c>
      <c r="I290" s="54" t="s">
        <v>68</v>
      </c>
      <c r="J290" s="105" t="s">
        <v>62</v>
      </c>
    </row>
    <row r="291" spans="1:10" ht="15.75" x14ac:dyDescent="0.25">
      <c r="A291" s="95"/>
      <c r="B291" s="102"/>
      <c r="C291" s="106" t="s">
        <v>851</v>
      </c>
      <c r="D291" s="177"/>
      <c r="E291" s="177"/>
      <c r="F291" s="177"/>
      <c r="G291" s="177"/>
      <c r="H291" s="177"/>
      <c r="I291" s="177"/>
      <c r="J291" s="107">
        <f>BK291</f>
        <v>0</v>
      </c>
    </row>
    <row r="292" spans="1:10" ht="24" x14ac:dyDescent="0.2">
      <c r="A292" s="95"/>
      <c r="B292" s="115"/>
      <c r="C292" s="68" t="s">
        <v>28</v>
      </c>
      <c r="D292" s="68" t="s">
        <v>82</v>
      </c>
      <c r="E292" s="69" t="s">
        <v>486</v>
      </c>
      <c r="F292" s="70" t="s">
        <v>487</v>
      </c>
      <c r="G292" s="71" t="s">
        <v>166</v>
      </c>
      <c r="H292" s="72">
        <v>26</v>
      </c>
      <c r="I292" s="73"/>
      <c r="J292" s="116">
        <f t="shared" ref="J292:J322" si="7">ROUND(I292*H292,2)</f>
        <v>0</v>
      </c>
    </row>
    <row r="293" spans="1:10" ht="24" x14ac:dyDescent="0.2">
      <c r="A293" s="95"/>
      <c r="B293" s="115"/>
      <c r="C293" s="68" t="s">
        <v>34</v>
      </c>
      <c r="D293" s="68" t="s">
        <v>82</v>
      </c>
      <c r="E293" s="69" t="s">
        <v>488</v>
      </c>
      <c r="F293" s="70" t="s">
        <v>489</v>
      </c>
      <c r="G293" s="71" t="s">
        <v>166</v>
      </c>
      <c r="H293" s="72">
        <v>3</v>
      </c>
      <c r="I293" s="73"/>
      <c r="J293" s="116">
        <f t="shared" si="7"/>
        <v>0</v>
      </c>
    </row>
    <row r="294" spans="1:10" ht="36" x14ac:dyDescent="0.2">
      <c r="A294" s="95"/>
      <c r="B294" s="115"/>
      <c r="C294" s="68" t="s">
        <v>109</v>
      </c>
      <c r="D294" s="68" t="s">
        <v>82</v>
      </c>
      <c r="E294" s="69" t="s">
        <v>490</v>
      </c>
      <c r="F294" s="70" t="s">
        <v>491</v>
      </c>
      <c r="G294" s="71" t="s">
        <v>166</v>
      </c>
      <c r="H294" s="72">
        <v>29</v>
      </c>
      <c r="I294" s="73"/>
      <c r="J294" s="116">
        <f t="shared" si="7"/>
        <v>0</v>
      </c>
    </row>
    <row r="295" spans="1:10" ht="60" x14ac:dyDescent="0.2">
      <c r="A295" s="95"/>
      <c r="B295" s="115"/>
      <c r="C295" s="68" t="s">
        <v>86</v>
      </c>
      <c r="D295" s="68" t="s">
        <v>82</v>
      </c>
      <c r="E295" s="69" t="s">
        <v>492</v>
      </c>
      <c r="F295" s="70" t="s">
        <v>493</v>
      </c>
      <c r="G295" s="71" t="s">
        <v>166</v>
      </c>
      <c r="H295" s="72">
        <v>31</v>
      </c>
      <c r="I295" s="73"/>
      <c r="J295" s="116">
        <f t="shared" si="7"/>
        <v>0</v>
      </c>
    </row>
    <row r="296" spans="1:10" ht="24" x14ac:dyDescent="0.2">
      <c r="A296" s="95"/>
      <c r="B296" s="115"/>
      <c r="C296" s="68" t="s">
        <v>81</v>
      </c>
      <c r="D296" s="68" t="s">
        <v>82</v>
      </c>
      <c r="E296" s="69" t="s">
        <v>494</v>
      </c>
      <c r="F296" s="70" t="s">
        <v>495</v>
      </c>
      <c r="G296" s="71" t="s">
        <v>166</v>
      </c>
      <c r="H296" s="72">
        <v>2</v>
      </c>
      <c r="I296" s="73"/>
      <c r="J296" s="116">
        <f t="shared" si="7"/>
        <v>0</v>
      </c>
    </row>
    <row r="297" spans="1:10" ht="12" x14ac:dyDescent="0.2">
      <c r="A297" s="95"/>
      <c r="B297" s="115"/>
      <c r="C297" s="68" t="s">
        <v>79</v>
      </c>
      <c r="D297" s="68" t="s">
        <v>82</v>
      </c>
      <c r="E297" s="69" t="s">
        <v>496</v>
      </c>
      <c r="F297" s="70" t="s">
        <v>497</v>
      </c>
      <c r="G297" s="71" t="s">
        <v>166</v>
      </c>
      <c r="H297" s="72">
        <v>5</v>
      </c>
      <c r="I297" s="73"/>
      <c r="J297" s="116">
        <f t="shared" si="7"/>
        <v>0</v>
      </c>
    </row>
    <row r="298" spans="1:10" ht="36" x14ac:dyDescent="0.2">
      <c r="A298" s="95"/>
      <c r="B298" s="115"/>
      <c r="C298" s="68" t="s">
        <v>142</v>
      </c>
      <c r="D298" s="68" t="s">
        <v>82</v>
      </c>
      <c r="E298" s="69" t="s">
        <v>498</v>
      </c>
      <c r="F298" s="70" t="s">
        <v>499</v>
      </c>
      <c r="G298" s="71" t="s">
        <v>166</v>
      </c>
      <c r="H298" s="72">
        <v>3</v>
      </c>
      <c r="I298" s="73"/>
      <c r="J298" s="116">
        <f t="shared" si="7"/>
        <v>0</v>
      </c>
    </row>
    <row r="299" spans="1:10" ht="24" x14ac:dyDescent="0.2">
      <c r="A299" s="95"/>
      <c r="B299" s="115"/>
      <c r="C299" s="68" t="s">
        <v>129</v>
      </c>
      <c r="D299" s="68" t="s">
        <v>82</v>
      </c>
      <c r="E299" s="69" t="s">
        <v>500</v>
      </c>
      <c r="F299" s="70" t="s">
        <v>501</v>
      </c>
      <c r="G299" s="71" t="s">
        <v>166</v>
      </c>
      <c r="H299" s="72">
        <v>2</v>
      </c>
      <c r="I299" s="73"/>
      <c r="J299" s="116">
        <f t="shared" si="7"/>
        <v>0</v>
      </c>
    </row>
    <row r="300" spans="1:10" ht="24" x14ac:dyDescent="0.2">
      <c r="A300" s="95"/>
      <c r="B300" s="115"/>
      <c r="C300" s="68" t="s">
        <v>88</v>
      </c>
      <c r="D300" s="68" t="s">
        <v>82</v>
      </c>
      <c r="E300" s="69" t="s">
        <v>502</v>
      </c>
      <c r="F300" s="70" t="s">
        <v>503</v>
      </c>
      <c r="G300" s="71" t="s">
        <v>166</v>
      </c>
      <c r="H300" s="72">
        <v>3</v>
      </c>
      <c r="I300" s="73"/>
      <c r="J300" s="116">
        <f t="shared" si="7"/>
        <v>0</v>
      </c>
    </row>
    <row r="301" spans="1:10" ht="24" x14ac:dyDescent="0.2">
      <c r="A301" s="95"/>
      <c r="B301" s="115"/>
      <c r="C301" s="68" t="s">
        <v>193</v>
      </c>
      <c r="D301" s="68" t="s">
        <v>82</v>
      </c>
      <c r="E301" s="69" t="s">
        <v>504</v>
      </c>
      <c r="F301" s="70" t="s">
        <v>505</v>
      </c>
      <c r="G301" s="71" t="s">
        <v>166</v>
      </c>
      <c r="H301" s="72">
        <v>3</v>
      </c>
      <c r="I301" s="73"/>
      <c r="J301" s="116">
        <f t="shared" si="7"/>
        <v>0</v>
      </c>
    </row>
    <row r="302" spans="1:10" ht="72" x14ac:dyDescent="0.2">
      <c r="A302" s="95"/>
      <c r="B302" s="115"/>
      <c r="C302" s="68" t="s">
        <v>178</v>
      </c>
      <c r="D302" s="68" t="s">
        <v>82</v>
      </c>
      <c r="E302" s="69" t="s">
        <v>506</v>
      </c>
      <c r="F302" s="70" t="s">
        <v>507</v>
      </c>
      <c r="G302" s="71" t="s">
        <v>166</v>
      </c>
      <c r="H302" s="72">
        <v>3</v>
      </c>
      <c r="I302" s="73"/>
      <c r="J302" s="116">
        <f t="shared" si="7"/>
        <v>0</v>
      </c>
    </row>
    <row r="303" spans="1:10" ht="24" x14ac:dyDescent="0.2">
      <c r="A303" s="95"/>
      <c r="B303" s="115"/>
      <c r="C303" s="68" t="s">
        <v>181</v>
      </c>
      <c r="D303" s="68" t="s">
        <v>82</v>
      </c>
      <c r="E303" s="69" t="s">
        <v>509</v>
      </c>
      <c r="F303" s="70" t="s">
        <v>510</v>
      </c>
      <c r="G303" s="71" t="s">
        <v>166</v>
      </c>
      <c r="H303" s="72">
        <v>3</v>
      </c>
      <c r="I303" s="73"/>
      <c r="J303" s="116">
        <f t="shared" si="7"/>
        <v>0</v>
      </c>
    </row>
    <row r="304" spans="1:10" ht="36" x14ac:dyDescent="0.2">
      <c r="A304" s="95"/>
      <c r="B304" s="115"/>
      <c r="C304" s="68" t="s">
        <v>131</v>
      </c>
      <c r="D304" s="68" t="s">
        <v>82</v>
      </c>
      <c r="E304" s="69" t="s">
        <v>512</v>
      </c>
      <c r="F304" s="70" t="s">
        <v>513</v>
      </c>
      <c r="G304" s="71" t="s">
        <v>162</v>
      </c>
      <c r="H304" s="72">
        <v>685</v>
      </c>
      <c r="I304" s="73"/>
      <c r="J304" s="116">
        <f t="shared" si="7"/>
        <v>0</v>
      </c>
    </row>
    <row r="305" spans="1:10" ht="48" x14ac:dyDescent="0.2">
      <c r="A305" s="95"/>
      <c r="B305" s="115"/>
      <c r="C305" s="68" t="s">
        <v>134</v>
      </c>
      <c r="D305" s="68" t="s">
        <v>82</v>
      </c>
      <c r="E305" s="69" t="s">
        <v>514</v>
      </c>
      <c r="F305" s="70" t="s">
        <v>515</v>
      </c>
      <c r="G305" s="71" t="s">
        <v>162</v>
      </c>
      <c r="H305" s="72">
        <v>35</v>
      </c>
      <c r="I305" s="73"/>
      <c r="J305" s="116">
        <f t="shared" si="7"/>
        <v>0</v>
      </c>
    </row>
    <row r="306" spans="1:10" ht="36" x14ac:dyDescent="0.2">
      <c r="A306" s="95"/>
      <c r="B306" s="115"/>
      <c r="C306" s="68" t="s">
        <v>145</v>
      </c>
      <c r="D306" s="68" t="s">
        <v>82</v>
      </c>
      <c r="E306" s="69" t="s">
        <v>516</v>
      </c>
      <c r="F306" s="70" t="s">
        <v>517</v>
      </c>
      <c r="G306" s="71" t="s">
        <v>230</v>
      </c>
      <c r="H306" s="72">
        <v>650</v>
      </c>
      <c r="I306" s="73"/>
      <c r="J306" s="116">
        <f t="shared" si="7"/>
        <v>0</v>
      </c>
    </row>
    <row r="307" spans="1:10" ht="24" x14ac:dyDescent="0.2">
      <c r="A307" s="95"/>
      <c r="B307" s="115"/>
      <c r="C307" s="68" t="s">
        <v>102</v>
      </c>
      <c r="D307" s="68" t="s">
        <v>82</v>
      </c>
      <c r="E307" s="69" t="s">
        <v>518</v>
      </c>
      <c r="F307" s="70" t="s">
        <v>519</v>
      </c>
      <c r="G307" s="71" t="s">
        <v>230</v>
      </c>
      <c r="H307" s="72">
        <v>40</v>
      </c>
      <c r="I307" s="73"/>
      <c r="J307" s="116">
        <f t="shared" si="7"/>
        <v>0</v>
      </c>
    </row>
    <row r="308" spans="1:10" ht="24" x14ac:dyDescent="0.2">
      <c r="A308" s="95"/>
      <c r="B308" s="115"/>
      <c r="C308" s="68" t="s">
        <v>163</v>
      </c>
      <c r="D308" s="68" t="s">
        <v>82</v>
      </c>
      <c r="E308" s="69" t="s">
        <v>520</v>
      </c>
      <c r="F308" s="70" t="s">
        <v>521</v>
      </c>
      <c r="G308" s="71" t="s">
        <v>166</v>
      </c>
      <c r="H308" s="72">
        <v>60</v>
      </c>
      <c r="I308" s="73"/>
      <c r="J308" s="116">
        <f t="shared" si="7"/>
        <v>0</v>
      </c>
    </row>
    <row r="309" spans="1:10" ht="24" x14ac:dyDescent="0.2">
      <c r="A309" s="95"/>
      <c r="B309" s="115"/>
      <c r="C309" s="68" t="s">
        <v>175</v>
      </c>
      <c r="D309" s="68" t="s">
        <v>82</v>
      </c>
      <c r="E309" s="69" t="s">
        <v>522</v>
      </c>
      <c r="F309" s="70" t="s">
        <v>523</v>
      </c>
      <c r="G309" s="71" t="s">
        <v>166</v>
      </c>
      <c r="H309" s="72">
        <v>31</v>
      </c>
      <c r="I309" s="73"/>
      <c r="J309" s="116">
        <f t="shared" si="7"/>
        <v>0</v>
      </c>
    </row>
    <row r="310" spans="1:10" ht="24" x14ac:dyDescent="0.2">
      <c r="A310" s="95"/>
      <c r="B310" s="115"/>
      <c r="C310" s="68" t="s">
        <v>167</v>
      </c>
      <c r="D310" s="68" t="s">
        <v>82</v>
      </c>
      <c r="E310" s="69" t="s">
        <v>525</v>
      </c>
      <c r="F310" s="70" t="s">
        <v>526</v>
      </c>
      <c r="G310" s="71" t="s">
        <v>166</v>
      </c>
      <c r="H310" s="72">
        <v>31</v>
      </c>
      <c r="I310" s="73"/>
      <c r="J310" s="116">
        <f t="shared" si="7"/>
        <v>0</v>
      </c>
    </row>
    <row r="311" spans="1:10" ht="24" x14ac:dyDescent="0.2">
      <c r="A311" s="95"/>
      <c r="B311" s="115"/>
      <c r="C311" s="68" t="s">
        <v>2</v>
      </c>
      <c r="D311" s="68" t="s">
        <v>82</v>
      </c>
      <c r="E311" s="69" t="s">
        <v>527</v>
      </c>
      <c r="F311" s="70" t="s">
        <v>528</v>
      </c>
      <c r="G311" s="71" t="s">
        <v>230</v>
      </c>
      <c r="H311" s="72">
        <v>10</v>
      </c>
      <c r="I311" s="73"/>
      <c r="J311" s="116">
        <f t="shared" si="7"/>
        <v>0</v>
      </c>
    </row>
    <row r="312" spans="1:10" ht="12" x14ac:dyDescent="0.2">
      <c r="A312" s="95"/>
      <c r="B312" s="115"/>
      <c r="C312" s="68" t="s">
        <v>172</v>
      </c>
      <c r="D312" s="68" t="s">
        <v>82</v>
      </c>
      <c r="E312" s="69" t="s">
        <v>529</v>
      </c>
      <c r="F312" s="70" t="s">
        <v>530</v>
      </c>
      <c r="G312" s="71" t="s">
        <v>162</v>
      </c>
      <c r="H312" s="72">
        <v>820</v>
      </c>
      <c r="I312" s="73"/>
      <c r="J312" s="116">
        <f t="shared" si="7"/>
        <v>0</v>
      </c>
    </row>
    <row r="313" spans="1:10" ht="24" x14ac:dyDescent="0.2">
      <c r="A313" s="95"/>
      <c r="B313" s="115"/>
      <c r="C313" s="68" t="s">
        <v>508</v>
      </c>
      <c r="D313" s="68" t="s">
        <v>82</v>
      </c>
      <c r="E313" s="69" t="s">
        <v>531</v>
      </c>
      <c r="F313" s="70" t="s">
        <v>532</v>
      </c>
      <c r="G313" s="71" t="s">
        <v>162</v>
      </c>
      <c r="H313" s="72">
        <v>10</v>
      </c>
      <c r="I313" s="73"/>
      <c r="J313" s="116">
        <f t="shared" si="7"/>
        <v>0</v>
      </c>
    </row>
    <row r="314" spans="1:10" ht="24" x14ac:dyDescent="0.2">
      <c r="A314" s="95"/>
      <c r="B314" s="115"/>
      <c r="C314" s="68" t="s">
        <v>137</v>
      </c>
      <c r="D314" s="68" t="s">
        <v>82</v>
      </c>
      <c r="E314" s="69" t="s">
        <v>533</v>
      </c>
      <c r="F314" s="70" t="s">
        <v>534</v>
      </c>
      <c r="G314" s="71" t="s">
        <v>162</v>
      </c>
      <c r="H314" s="72">
        <v>20</v>
      </c>
      <c r="I314" s="73"/>
      <c r="J314" s="116">
        <f t="shared" si="7"/>
        <v>0</v>
      </c>
    </row>
    <row r="315" spans="1:10" ht="12" x14ac:dyDescent="0.2">
      <c r="A315" s="95"/>
      <c r="B315" s="115"/>
      <c r="C315" s="68" t="s">
        <v>511</v>
      </c>
      <c r="D315" s="68" t="s">
        <v>82</v>
      </c>
      <c r="E315" s="69" t="s">
        <v>535</v>
      </c>
      <c r="F315" s="70" t="s">
        <v>536</v>
      </c>
      <c r="G315" s="71" t="s">
        <v>162</v>
      </c>
      <c r="H315" s="72">
        <v>850</v>
      </c>
      <c r="I315" s="73"/>
      <c r="J315" s="116">
        <f t="shared" si="7"/>
        <v>0</v>
      </c>
    </row>
    <row r="316" spans="1:10" ht="24" x14ac:dyDescent="0.2">
      <c r="A316" s="95"/>
      <c r="B316" s="115"/>
      <c r="C316" s="68" t="s">
        <v>537</v>
      </c>
      <c r="D316" s="68" t="s">
        <v>82</v>
      </c>
      <c r="E316" s="69" t="s">
        <v>538</v>
      </c>
      <c r="F316" s="70" t="s">
        <v>539</v>
      </c>
      <c r="G316" s="71" t="s">
        <v>162</v>
      </c>
      <c r="H316" s="72">
        <v>20</v>
      </c>
      <c r="I316" s="73"/>
      <c r="J316" s="116">
        <f t="shared" si="7"/>
        <v>0</v>
      </c>
    </row>
    <row r="317" spans="1:10" ht="24" x14ac:dyDescent="0.2">
      <c r="A317" s="95"/>
      <c r="B317" s="115"/>
      <c r="C317" s="68" t="s">
        <v>198</v>
      </c>
      <c r="D317" s="68" t="s">
        <v>82</v>
      </c>
      <c r="E317" s="69" t="s">
        <v>540</v>
      </c>
      <c r="F317" s="70" t="s">
        <v>541</v>
      </c>
      <c r="G317" s="71" t="s">
        <v>162</v>
      </c>
      <c r="H317" s="72">
        <v>720</v>
      </c>
      <c r="I317" s="73"/>
      <c r="J317" s="116">
        <f t="shared" si="7"/>
        <v>0</v>
      </c>
    </row>
    <row r="318" spans="1:10" ht="36" x14ac:dyDescent="0.2">
      <c r="A318" s="95"/>
      <c r="B318" s="115"/>
      <c r="C318" s="68" t="s">
        <v>186</v>
      </c>
      <c r="D318" s="68" t="s">
        <v>82</v>
      </c>
      <c r="E318" s="69" t="s">
        <v>542</v>
      </c>
      <c r="F318" s="70" t="s">
        <v>543</v>
      </c>
      <c r="G318" s="71" t="s">
        <v>166</v>
      </c>
      <c r="H318" s="72">
        <v>3</v>
      </c>
      <c r="I318" s="73"/>
      <c r="J318" s="116">
        <f t="shared" si="7"/>
        <v>0</v>
      </c>
    </row>
    <row r="319" spans="1:10" ht="12" x14ac:dyDescent="0.2">
      <c r="A319" s="95"/>
      <c r="B319" s="115"/>
      <c r="C319" s="68" t="s">
        <v>148</v>
      </c>
      <c r="D319" s="68" t="s">
        <v>82</v>
      </c>
      <c r="E319" s="69" t="s">
        <v>544</v>
      </c>
      <c r="F319" s="70" t="s">
        <v>545</v>
      </c>
      <c r="G319" s="71" t="s">
        <v>546</v>
      </c>
      <c r="H319" s="72">
        <v>1</v>
      </c>
      <c r="I319" s="73"/>
      <c r="J319" s="116">
        <f t="shared" si="7"/>
        <v>0</v>
      </c>
    </row>
    <row r="320" spans="1:10" ht="12" x14ac:dyDescent="0.2">
      <c r="A320" s="95"/>
      <c r="B320" s="115"/>
      <c r="C320" s="68" t="s">
        <v>151</v>
      </c>
      <c r="D320" s="68" t="s">
        <v>82</v>
      </c>
      <c r="E320" s="69" t="s">
        <v>547</v>
      </c>
      <c r="F320" s="70" t="s">
        <v>548</v>
      </c>
      <c r="G320" s="71" t="s">
        <v>546</v>
      </c>
      <c r="H320" s="72">
        <v>1</v>
      </c>
      <c r="I320" s="73"/>
      <c r="J320" s="116">
        <f t="shared" si="7"/>
        <v>0</v>
      </c>
    </row>
    <row r="321" spans="1:10" ht="24" x14ac:dyDescent="0.2">
      <c r="A321" s="95"/>
      <c r="B321" s="115"/>
      <c r="C321" s="68" t="s">
        <v>116</v>
      </c>
      <c r="D321" s="68" t="s">
        <v>82</v>
      </c>
      <c r="E321" s="69" t="s">
        <v>549</v>
      </c>
      <c r="F321" s="70" t="s">
        <v>550</v>
      </c>
      <c r="G321" s="71" t="s">
        <v>166</v>
      </c>
      <c r="H321" s="72">
        <v>31</v>
      </c>
      <c r="I321" s="73"/>
      <c r="J321" s="116">
        <f t="shared" si="7"/>
        <v>0</v>
      </c>
    </row>
    <row r="322" spans="1:10" ht="24.75" thickBot="1" x14ac:dyDescent="0.25">
      <c r="A322" s="95"/>
      <c r="B322" s="118"/>
      <c r="C322" s="119" t="s">
        <v>120</v>
      </c>
      <c r="D322" s="119" t="s">
        <v>82</v>
      </c>
      <c r="E322" s="120" t="s">
        <v>551</v>
      </c>
      <c r="F322" s="121" t="s">
        <v>552</v>
      </c>
      <c r="G322" s="122" t="s">
        <v>166</v>
      </c>
      <c r="H322" s="123">
        <v>1</v>
      </c>
      <c r="I322" s="124"/>
      <c r="J322" s="125">
        <f t="shared" si="7"/>
        <v>0</v>
      </c>
    </row>
    <row r="323" spans="1:10" ht="12" thickBot="1" x14ac:dyDescent="0.25">
      <c r="A323" s="92"/>
      <c r="B323" s="92"/>
      <c r="C323" s="92"/>
      <c r="D323" s="92"/>
      <c r="E323" s="92"/>
      <c r="F323" s="92"/>
      <c r="G323" s="92"/>
      <c r="H323" s="92"/>
      <c r="I323" s="92"/>
      <c r="J323" s="92"/>
    </row>
    <row r="324" spans="1:10" ht="12.75" x14ac:dyDescent="0.2">
      <c r="A324" s="92"/>
      <c r="B324" s="99"/>
      <c r="C324" s="130" t="s">
        <v>59</v>
      </c>
      <c r="D324" s="131"/>
      <c r="E324" s="131"/>
      <c r="F324" s="131"/>
      <c r="G324" s="131"/>
      <c r="H324" s="131"/>
      <c r="I324" s="100"/>
      <c r="J324" s="101"/>
    </row>
    <row r="325" spans="1:10" x14ac:dyDescent="0.2">
      <c r="A325" s="95"/>
      <c r="B325" s="102"/>
      <c r="C325" s="176"/>
      <c r="D325" s="176"/>
      <c r="E325" s="251" t="s">
        <v>718</v>
      </c>
      <c r="F325" s="253"/>
      <c r="G325" s="253"/>
      <c r="H325" s="253"/>
      <c r="I325" s="177"/>
      <c r="J325" s="103"/>
    </row>
    <row r="326" spans="1:10" ht="12.75" x14ac:dyDescent="0.2">
      <c r="A326" s="95"/>
      <c r="B326" s="102"/>
      <c r="C326" s="173" t="s">
        <v>61</v>
      </c>
      <c r="D326" s="176"/>
      <c r="E326" s="176"/>
      <c r="F326" s="176"/>
      <c r="G326" s="176"/>
      <c r="H326" s="176"/>
      <c r="I326" s="177"/>
      <c r="J326" s="103"/>
    </row>
    <row r="327" spans="1:10" x14ac:dyDescent="0.2">
      <c r="A327" s="95"/>
      <c r="B327" s="102"/>
      <c r="C327" s="177"/>
      <c r="D327" s="177"/>
      <c r="E327" s="256" t="s">
        <v>485</v>
      </c>
      <c r="F327" s="257"/>
      <c r="G327" s="257"/>
      <c r="H327" s="257"/>
      <c r="I327" s="177"/>
      <c r="J327" s="103"/>
    </row>
    <row r="328" spans="1:10" x14ac:dyDescent="0.2">
      <c r="A328" s="95"/>
      <c r="B328" s="102"/>
      <c r="C328" s="177"/>
      <c r="D328" s="177"/>
      <c r="E328" s="177"/>
      <c r="F328" s="177"/>
      <c r="G328" s="177"/>
      <c r="H328" s="177"/>
      <c r="I328" s="177"/>
      <c r="J328" s="103"/>
    </row>
    <row r="329" spans="1:10" x14ac:dyDescent="0.2">
      <c r="A329" s="95"/>
      <c r="B329" s="102"/>
      <c r="C329" s="177"/>
      <c r="D329" s="177"/>
      <c r="E329" s="177"/>
      <c r="F329" s="177"/>
      <c r="G329" s="177"/>
      <c r="H329" s="177"/>
      <c r="I329" s="177"/>
      <c r="J329" s="103"/>
    </row>
    <row r="330" spans="1:10" ht="12" x14ac:dyDescent="0.2">
      <c r="A330" s="52"/>
      <c r="B330" s="104"/>
      <c r="C330" s="53" t="s">
        <v>65</v>
      </c>
      <c r="D330" s="54" t="s">
        <v>10</v>
      </c>
      <c r="E330" s="54" t="s">
        <v>6</v>
      </c>
      <c r="F330" s="54" t="s">
        <v>7</v>
      </c>
      <c r="G330" s="54" t="s">
        <v>66</v>
      </c>
      <c r="H330" s="54" t="s">
        <v>67</v>
      </c>
      <c r="I330" s="54" t="s">
        <v>68</v>
      </c>
      <c r="J330" s="105" t="s">
        <v>62</v>
      </c>
    </row>
    <row r="331" spans="1:10" ht="15.75" x14ac:dyDescent="0.25">
      <c r="A331" s="95"/>
      <c r="B331" s="102"/>
      <c r="C331" s="106" t="s">
        <v>851</v>
      </c>
      <c r="D331" s="177"/>
      <c r="E331" s="177"/>
      <c r="F331" s="177"/>
      <c r="G331" s="177"/>
      <c r="H331" s="177"/>
      <c r="I331" s="177"/>
      <c r="J331" s="107">
        <f>BK331</f>
        <v>0</v>
      </c>
    </row>
    <row r="332" spans="1:10" ht="15" x14ac:dyDescent="0.2">
      <c r="A332" s="7"/>
      <c r="B332" s="108"/>
      <c r="C332" s="63"/>
      <c r="D332" s="109" t="s">
        <v>23</v>
      </c>
      <c r="E332" s="110" t="s">
        <v>104</v>
      </c>
      <c r="F332" s="110" t="s">
        <v>746</v>
      </c>
      <c r="G332" s="63"/>
      <c r="H332" s="63"/>
      <c r="I332" s="111"/>
      <c r="J332" s="112">
        <f>BK332</f>
        <v>0</v>
      </c>
    </row>
    <row r="333" spans="1:10" ht="12.75" x14ac:dyDescent="0.2">
      <c r="A333" s="7"/>
      <c r="B333" s="108"/>
      <c r="C333" s="63"/>
      <c r="D333" s="109" t="s">
        <v>23</v>
      </c>
      <c r="E333" s="113" t="s">
        <v>747</v>
      </c>
      <c r="F333" s="113" t="s">
        <v>748</v>
      </c>
      <c r="G333" s="63"/>
      <c r="H333" s="63"/>
      <c r="I333" s="111"/>
      <c r="J333" s="114">
        <f>BK333</f>
        <v>0</v>
      </c>
    </row>
    <row r="334" spans="1:10" ht="60" x14ac:dyDescent="0.2">
      <c r="A334" s="95"/>
      <c r="B334" s="115"/>
      <c r="C334" s="68" t="s">
        <v>28</v>
      </c>
      <c r="D334" s="68" t="s">
        <v>82</v>
      </c>
      <c r="E334" s="69" t="s">
        <v>492</v>
      </c>
      <c r="F334" s="70" t="s">
        <v>493</v>
      </c>
      <c r="G334" s="71" t="s">
        <v>166</v>
      </c>
      <c r="H334" s="72">
        <v>4</v>
      </c>
      <c r="I334" s="73"/>
      <c r="J334" s="116">
        <f t="shared" ref="J334:J357" si="8">ROUND(I334*H334,2)</f>
        <v>0</v>
      </c>
    </row>
    <row r="335" spans="1:10" ht="24" x14ac:dyDescent="0.2">
      <c r="A335" s="95"/>
      <c r="B335" s="115"/>
      <c r="C335" s="68" t="s">
        <v>34</v>
      </c>
      <c r="D335" s="68" t="s">
        <v>82</v>
      </c>
      <c r="E335" s="69" t="s">
        <v>749</v>
      </c>
      <c r="F335" s="70" t="s">
        <v>750</v>
      </c>
      <c r="G335" s="71" t="s">
        <v>166</v>
      </c>
      <c r="H335" s="72">
        <v>4</v>
      </c>
      <c r="I335" s="73"/>
      <c r="J335" s="116">
        <f t="shared" si="8"/>
        <v>0</v>
      </c>
    </row>
    <row r="336" spans="1:10" ht="36" x14ac:dyDescent="0.2">
      <c r="A336" s="95"/>
      <c r="B336" s="115"/>
      <c r="C336" s="68" t="s">
        <v>109</v>
      </c>
      <c r="D336" s="68" t="s">
        <v>82</v>
      </c>
      <c r="E336" s="69" t="s">
        <v>751</v>
      </c>
      <c r="F336" s="70" t="s">
        <v>752</v>
      </c>
      <c r="G336" s="71" t="s">
        <v>166</v>
      </c>
      <c r="H336" s="72">
        <v>4</v>
      </c>
      <c r="I336" s="73"/>
      <c r="J336" s="116">
        <f t="shared" si="8"/>
        <v>0</v>
      </c>
    </row>
    <row r="337" spans="1:10" ht="24" x14ac:dyDescent="0.2">
      <c r="A337" s="95"/>
      <c r="B337" s="115"/>
      <c r="C337" s="68" t="s">
        <v>86</v>
      </c>
      <c r="D337" s="68" t="s">
        <v>82</v>
      </c>
      <c r="E337" s="69" t="s">
        <v>753</v>
      </c>
      <c r="F337" s="70" t="s">
        <v>754</v>
      </c>
      <c r="G337" s="71" t="s">
        <v>166</v>
      </c>
      <c r="H337" s="72">
        <v>4</v>
      </c>
      <c r="I337" s="73"/>
      <c r="J337" s="116">
        <f t="shared" si="8"/>
        <v>0</v>
      </c>
    </row>
    <row r="338" spans="1:10" ht="12" x14ac:dyDescent="0.2">
      <c r="A338" s="95"/>
      <c r="B338" s="115"/>
      <c r="C338" s="68" t="s">
        <v>81</v>
      </c>
      <c r="D338" s="68" t="s">
        <v>82</v>
      </c>
      <c r="E338" s="69" t="s">
        <v>755</v>
      </c>
      <c r="F338" s="70" t="s">
        <v>756</v>
      </c>
      <c r="G338" s="71" t="s">
        <v>166</v>
      </c>
      <c r="H338" s="72">
        <v>4</v>
      </c>
      <c r="I338" s="73"/>
      <c r="J338" s="116">
        <f t="shared" si="8"/>
        <v>0</v>
      </c>
    </row>
    <row r="339" spans="1:10" ht="36" x14ac:dyDescent="0.2">
      <c r="A339" s="95"/>
      <c r="B339" s="115"/>
      <c r="C339" s="68" t="s">
        <v>79</v>
      </c>
      <c r="D339" s="68" t="s">
        <v>82</v>
      </c>
      <c r="E339" s="69" t="s">
        <v>512</v>
      </c>
      <c r="F339" s="70" t="s">
        <v>513</v>
      </c>
      <c r="G339" s="71" t="s">
        <v>162</v>
      </c>
      <c r="H339" s="72">
        <v>70</v>
      </c>
      <c r="I339" s="73"/>
      <c r="J339" s="116">
        <f t="shared" si="8"/>
        <v>0</v>
      </c>
    </row>
    <row r="340" spans="1:10" ht="36" x14ac:dyDescent="0.2">
      <c r="A340" s="95"/>
      <c r="B340" s="115"/>
      <c r="C340" s="68" t="s">
        <v>142</v>
      </c>
      <c r="D340" s="68" t="s">
        <v>82</v>
      </c>
      <c r="E340" s="69" t="s">
        <v>516</v>
      </c>
      <c r="F340" s="70" t="s">
        <v>517</v>
      </c>
      <c r="G340" s="71" t="s">
        <v>230</v>
      </c>
      <c r="H340" s="72">
        <v>65</v>
      </c>
      <c r="I340" s="73"/>
      <c r="J340" s="116">
        <f t="shared" si="8"/>
        <v>0</v>
      </c>
    </row>
    <row r="341" spans="1:10" ht="24" x14ac:dyDescent="0.2">
      <c r="A341" s="95"/>
      <c r="B341" s="115"/>
      <c r="C341" s="68" t="s">
        <v>129</v>
      </c>
      <c r="D341" s="68" t="s">
        <v>82</v>
      </c>
      <c r="E341" s="69" t="s">
        <v>518</v>
      </c>
      <c r="F341" s="70" t="s">
        <v>519</v>
      </c>
      <c r="G341" s="71" t="s">
        <v>230</v>
      </c>
      <c r="H341" s="72">
        <v>10</v>
      </c>
      <c r="I341" s="73"/>
      <c r="J341" s="116">
        <f t="shared" si="8"/>
        <v>0</v>
      </c>
    </row>
    <row r="342" spans="1:10" ht="24" x14ac:dyDescent="0.2">
      <c r="A342" s="95"/>
      <c r="B342" s="115"/>
      <c r="C342" s="68" t="s">
        <v>88</v>
      </c>
      <c r="D342" s="68" t="s">
        <v>82</v>
      </c>
      <c r="E342" s="69" t="s">
        <v>520</v>
      </c>
      <c r="F342" s="70" t="s">
        <v>521</v>
      </c>
      <c r="G342" s="71" t="s">
        <v>166</v>
      </c>
      <c r="H342" s="72">
        <v>10</v>
      </c>
      <c r="I342" s="73"/>
      <c r="J342" s="116">
        <f t="shared" si="8"/>
        <v>0</v>
      </c>
    </row>
    <row r="343" spans="1:10" ht="24" x14ac:dyDescent="0.2">
      <c r="A343" s="95"/>
      <c r="B343" s="115"/>
      <c r="C343" s="68" t="s">
        <v>193</v>
      </c>
      <c r="D343" s="68" t="s">
        <v>82</v>
      </c>
      <c r="E343" s="69" t="s">
        <v>522</v>
      </c>
      <c r="F343" s="70" t="s">
        <v>523</v>
      </c>
      <c r="G343" s="71" t="s">
        <v>166</v>
      </c>
      <c r="H343" s="72">
        <v>5</v>
      </c>
      <c r="I343" s="73"/>
      <c r="J343" s="116">
        <f t="shared" si="8"/>
        <v>0</v>
      </c>
    </row>
    <row r="344" spans="1:10" ht="24" x14ac:dyDescent="0.2">
      <c r="A344" s="95"/>
      <c r="B344" s="115"/>
      <c r="C344" s="68" t="s">
        <v>178</v>
      </c>
      <c r="D344" s="68" t="s">
        <v>82</v>
      </c>
      <c r="E344" s="69" t="s">
        <v>525</v>
      </c>
      <c r="F344" s="70" t="s">
        <v>526</v>
      </c>
      <c r="G344" s="71" t="s">
        <v>166</v>
      </c>
      <c r="H344" s="72">
        <v>4</v>
      </c>
      <c r="I344" s="73"/>
      <c r="J344" s="116">
        <f t="shared" si="8"/>
        <v>0</v>
      </c>
    </row>
    <row r="345" spans="1:10" ht="24" x14ac:dyDescent="0.2">
      <c r="A345" s="95"/>
      <c r="B345" s="115"/>
      <c r="C345" s="68" t="s">
        <v>181</v>
      </c>
      <c r="D345" s="68" t="s">
        <v>82</v>
      </c>
      <c r="E345" s="69" t="s">
        <v>527</v>
      </c>
      <c r="F345" s="70" t="s">
        <v>528</v>
      </c>
      <c r="G345" s="71" t="s">
        <v>230</v>
      </c>
      <c r="H345" s="72">
        <v>5</v>
      </c>
      <c r="I345" s="73"/>
      <c r="J345" s="116">
        <f t="shared" si="8"/>
        <v>0</v>
      </c>
    </row>
    <row r="346" spans="1:10" ht="12" x14ac:dyDescent="0.2">
      <c r="A346" s="95"/>
      <c r="B346" s="115"/>
      <c r="C346" s="68" t="s">
        <v>131</v>
      </c>
      <c r="D346" s="68" t="s">
        <v>82</v>
      </c>
      <c r="E346" s="69" t="s">
        <v>757</v>
      </c>
      <c r="F346" s="70" t="s">
        <v>758</v>
      </c>
      <c r="G346" s="71" t="s">
        <v>162</v>
      </c>
      <c r="H346" s="72">
        <v>70</v>
      </c>
      <c r="I346" s="73"/>
      <c r="J346" s="116">
        <f t="shared" si="8"/>
        <v>0</v>
      </c>
    </row>
    <row r="347" spans="1:10" ht="12" x14ac:dyDescent="0.2">
      <c r="A347" s="95"/>
      <c r="B347" s="115"/>
      <c r="C347" s="68" t="s">
        <v>134</v>
      </c>
      <c r="D347" s="68" t="s">
        <v>82</v>
      </c>
      <c r="E347" s="69" t="s">
        <v>759</v>
      </c>
      <c r="F347" s="70" t="s">
        <v>760</v>
      </c>
      <c r="G347" s="71" t="s">
        <v>162</v>
      </c>
      <c r="H347" s="72">
        <v>15</v>
      </c>
      <c r="I347" s="73"/>
      <c r="J347" s="116">
        <f t="shared" si="8"/>
        <v>0</v>
      </c>
    </row>
    <row r="348" spans="1:10" ht="12" x14ac:dyDescent="0.2">
      <c r="A348" s="95"/>
      <c r="B348" s="115"/>
      <c r="C348" s="68" t="s">
        <v>145</v>
      </c>
      <c r="D348" s="68" t="s">
        <v>82</v>
      </c>
      <c r="E348" s="69" t="s">
        <v>535</v>
      </c>
      <c r="F348" s="70" t="s">
        <v>536</v>
      </c>
      <c r="G348" s="71" t="s">
        <v>162</v>
      </c>
      <c r="H348" s="72">
        <v>15</v>
      </c>
      <c r="I348" s="73"/>
      <c r="J348" s="116">
        <f t="shared" si="8"/>
        <v>0</v>
      </c>
    </row>
    <row r="349" spans="1:10" ht="12" x14ac:dyDescent="0.2">
      <c r="A349" s="95"/>
      <c r="B349" s="115"/>
      <c r="C349" s="68" t="s">
        <v>102</v>
      </c>
      <c r="D349" s="68" t="s">
        <v>82</v>
      </c>
      <c r="E349" s="69" t="s">
        <v>761</v>
      </c>
      <c r="F349" s="70" t="s">
        <v>762</v>
      </c>
      <c r="G349" s="71" t="s">
        <v>162</v>
      </c>
      <c r="H349" s="72">
        <v>70</v>
      </c>
      <c r="I349" s="73"/>
      <c r="J349" s="116">
        <f t="shared" si="8"/>
        <v>0</v>
      </c>
    </row>
    <row r="350" spans="1:10" ht="24" x14ac:dyDescent="0.2">
      <c r="A350" s="95"/>
      <c r="B350" s="115"/>
      <c r="C350" s="68" t="s">
        <v>163</v>
      </c>
      <c r="D350" s="68" t="s">
        <v>82</v>
      </c>
      <c r="E350" s="69" t="s">
        <v>763</v>
      </c>
      <c r="F350" s="70" t="s">
        <v>764</v>
      </c>
      <c r="G350" s="71" t="s">
        <v>166</v>
      </c>
      <c r="H350" s="72">
        <v>1</v>
      </c>
      <c r="I350" s="73"/>
      <c r="J350" s="116">
        <f t="shared" si="8"/>
        <v>0</v>
      </c>
    </row>
    <row r="351" spans="1:10" ht="12" x14ac:dyDescent="0.2">
      <c r="A351" s="95"/>
      <c r="B351" s="115"/>
      <c r="C351" s="68" t="s">
        <v>175</v>
      </c>
      <c r="D351" s="68" t="s">
        <v>82</v>
      </c>
      <c r="E351" s="69" t="s">
        <v>765</v>
      </c>
      <c r="F351" s="70" t="s">
        <v>766</v>
      </c>
      <c r="G351" s="71" t="s">
        <v>166</v>
      </c>
      <c r="H351" s="72">
        <v>1</v>
      </c>
      <c r="I351" s="73"/>
      <c r="J351" s="116">
        <f t="shared" si="8"/>
        <v>0</v>
      </c>
    </row>
    <row r="352" spans="1:10" ht="12" x14ac:dyDescent="0.2">
      <c r="A352" s="95"/>
      <c r="B352" s="115"/>
      <c r="C352" s="68" t="s">
        <v>167</v>
      </c>
      <c r="D352" s="68" t="s">
        <v>82</v>
      </c>
      <c r="E352" s="69" t="s">
        <v>767</v>
      </c>
      <c r="F352" s="70" t="s">
        <v>768</v>
      </c>
      <c r="G352" s="71" t="s">
        <v>166</v>
      </c>
      <c r="H352" s="72">
        <v>1</v>
      </c>
      <c r="I352" s="73"/>
      <c r="J352" s="116">
        <f t="shared" si="8"/>
        <v>0</v>
      </c>
    </row>
    <row r="353" spans="1:10" ht="12" x14ac:dyDescent="0.2">
      <c r="A353" s="95"/>
      <c r="B353" s="115"/>
      <c r="C353" s="68" t="s">
        <v>2</v>
      </c>
      <c r="D353" s="68" t="s">
        <v>82</v>
      </c>
      <c r="E353" s="69" t="s">
        <v>769</v>
      </c>
      <c r="F353" s="70" t="s">
        <v>770</v>
      </c>
      <c r="G353" s="71" t="s">
        <v>166</v>
      </c>
      <c r="H353" s="72">
        <v>1</v>
      </c>
      <c r="I353" s="73"/>
      <c r="J353" s="116">
        <f t="shared" si="8"/>
        <v>0</v>
      </c>
    </row>
    <row r="354" spans="1:10" ht="12" x14ac:dyDescent="0.2">
      <c r="A354" s="95"/>
      <c r="B354" s="115"/>
      <c r="C354" s="68" t="s">
        <v>172</v>
      </c>
      <c r="D354" s="68" t="s">
        <v>82</v>
      </c>
      <c r="E354" s="69" t="s">
        <v>771</v>
      </c>
      <c r="F354" s="70" t="s">
        <v>545</v>
      </c>
      <c r="G354" s="71" t="s">
        <v>546</v>
      </c>
      <c r="H354" s="72">
        <v>1</v>
      </c>
      <c r="I354" s="73"/>
      <c r="J354" s="116">
        <f t="shared" si="8"/>
        <v>0</v>
      </c>
    </row>
    <row r="355" spans="1:10" ht="12" x14ac:dyDescent="0.2">
      <c r="A355" s="95"/>
      <c r="B355" s="115"/>
      <c r="C355" s="68" t="s">
        <v>508</v>
      </c>
      <c r="D355" s="68" t="s">
        <v>82</v>
      </c>
      <c r="E355" s="69" t="s">
        <v>547</v>
      </c>
      <c r="F355" s="70" t="s">
        <v>548</v>
      </c>
      <c r="G355" s="71" t="s">
        <v>546</v>
      </c>
      <c r="H355" s="72">
        <v>1</v>
      </c>
      <c r="I355" s="73"/>
      <c r="J355" s="116">
        <f t="shared" si="8"/>
        <v>0</v>
      </c>
    </row>
    <row r="356" spans="1:10" ht="24" x14ac:dyDescent="0.2">
      <c r="A356" s="95"/>
      <c r="B356" s="115"/>
      <c r="C356" s="68" t="s">
        <v>137</v>
      </c>
      <c r="D356" s="68" t="s">
        <v>82</v>
      </c>
      <c r="E356" s="69" t="s">
        <v>549</v>
      </c>
      <c r="F356" s="70" t="s">
        <v>550</v>
      </c>
      <c r="G356" s="71" t="s">
        <v>166</v>
      </c>
      <c r="H356" s="72">
        <v>4</v>
      </c>
      <c r="I356" s="73"/>
      <c r="J356" s="116">
        <f t="shared" si="8"/>
        <v>0</v>
      </c>
    </row>
    <row r="357" spans="1:10" ht="24.75" thickBot="1" x14ac:dyDescent="0.25">
      <c r="A357" s="95"/>
      <c r="B357" s="118"/>
      <c r="C357" s="119" t="s">
        <v>511</v>
      </c>
      <c r="D357" s="119" t="s">
        <v>82</v>
      </c>
      <c r="E357" s="120" t="s">
        <v>551</v>
      </c>
      <c r="F357" s="121" t="s">
        <v>552</v>
      </c>
      <c r="G357" s="122" t="s">
        <v>166</v>
      </c>
      <c r="H357" s="123">
        <v>1</v>
      </c>
      <c r="I357" s="124"/>
      <c r="J357" s="125">
        <f t="shared" si="8"/>
        <v>0</v>
      </c>
    </row>
    <row r="358" spans="1:10" ht="12" thickBot="1" x14ac:dyDescent="0.25">
      <c r="A358" s="92"/>
      <c r="B358" s="92"/>
      <c r="C358" s="92"/>
      <c r="D358" s="92"/>
      <c r="E358" s="92"/>
      <c r="F358" s="92"/>
      <c r="G358" s="92"/>
      <c r="H358" s="92"/>
      <c r="I358" s="92"/>
      <c r="J358" s="92"/>
    </row>
    <row r="359" spans="1:10" ht="12.75" x14ac:dyDescent="0.2">
      <c r="A359" s="92"/>
      <c r="B359" s="99"/>
      <c r="C359" s="100"/>
      <c r="D359" s="130" t="s">
        <v>59</v>
      </c>
      <c r="E359" s="131"/>
      <c r="F359" s="131"/>
      <c r="G359" s="131"/>
      <c r="H359" s="131"/>
      <c r="I359" s="100"/>
      <c r="J359" s="101"/>
    </row>
    <row r="360" spans="1:10" x14ac:dyDescent="0.2">
      <c r="A360" s="95"/>
      <c r="B360" s="102"/>
      <c r="C360" s="177"/>
      <c r="D360" s="176"/>
      <c r="E360" s="251" t="s">
        <v>60</v>
      </c>
      <c r="F360" s="253"/>
      <c r="G360" s="253"/>
      <c r="H360" s="253"/>
      <c r="I360" s="177"/>
      <c r="J360" s="103"/>
    </row>
    <row r="361" spans="1:10" ht="12.75" x14ac:dyDescent="0.2">
      <c r="A361" s="95"/>
      <c r="B361" s="102"/>
      <c r="C361" s="177"/>
      <c r="D361" s="173" t="s">
        <v>61</v>
      </c>
      <c r="E361" s="176"/>
      <c r="F361" s="176"/>
      <c r="G361" s="176"/>
      <c r="H361" s="176"/>
      <c r="I361" s="177"/>
      <c r="J361" s="103"/>
    </row>
    <row r="362" spans="1:10" x14ac:dyDescent="0.2">
      <c r="A362" s="95"/>
      <c r="B362" s="102"/>
      <c r="C362" s="177"/>
      <c r="D362" s="177"/>
      <c r="E362" s="256" t="s">
        <v>553</v>
      </c>
      <c r="F362" s="257"/>
      <c r="G362" s="257"/>
      <c r="H362" s="257"/>
      <c r="I362" s="177"/>
      <c r="J362" s="103"/>
    </row>
    <row r="363" spans="1:10" x14ac:dyDescent="0.2">
      <c r="A363" s="95"/>
      <c r="B363" s="102"/>
      <c r="C363" s="177"/>
      <c r="D363" s="177"/>
      <c r="E363" s="177"/>
      <c r="F363" s="177"/>
      <c r="G363" s="177"/>
      <c r="H363" s="177"/>
      <c r="I363" s="177"/>
      <c r="J363" s="103"/>
    </row>
    <row r="364" spans="1:10" ht="12" x14ac:dyDescent="0.2">
      <c r="A364" s="52"/>
      <c r="B364" s="104"/>
      <c r="C364" s="53" t="s">
        <v>65</v>
      </c>
      <c r="D364" s="54" t="s">
        <v>10</v>
      </c>
      <c r="E364" s="54" t="s">
        <v>6</v>
      </c>
      <c r="F364" s="54" t="s">
        <v>7</v>
      </c>
      <c r="G364" s="54" t="s">
        <v>66</v>
      </c>
      <c r="H364" s="54" t="s">
        <v>67</v>
      </c>
      <c r="I364" s="54" t="s">
        <v>68</v>
      </c>
      <c r="J364" s="105" t="s">
        <v>62</v>
      </c>
    </row>
    <row r="365" spans="1:10" ht="15.75" x14ac:dyDescent="0.25">
      <c r="A365" s="95"/>
      <c r="B365" s="102"/>
      <c r="C365" s="106" t="s">
        <v>851</v>
      </c>
      <c r="D365" s="177"/>
      <c r="E365" s="177"/>
      <c r="F365" s="177"/>
      <c r="G365" s="177"/>
      <c r="H365" s="177"/>
      <c r="I365" s="177"/>
      <c r="J365" s="107">
        <v>0</v>
      </c>
    </row>
    <row r="366" spans="1:10" ht="15" x14ac:dyDescent="0.2">
      <c r="A366" s="7"/>
      <c r="B366" s="108"/>
      <c r="C366" s="63"/>
      <c r="D366" s="109" t="s">
        <v>23</v>
      </c>
      <c r="E366" s="110" t="s">
        <v>76</v>
      </c>
      <c r="F366" s="110" t="s">
        <v>76</v>
      </c>
      <c r="G366" s="63"/>
      <c r="H366" s="63"/>
      <c r="I366" s="111"/>
      <c r="J366" s="112">
        <f>BK366</f>
        <v>0</v>
      </c>
    </row>
    <row r="367" spans="1:10" ht="12.75" x14ac:dyDescent="0.2">
      <c r="A367" s="7"/>
      <c r="B367" s="108"/>
      <c r="C367" s="63"/>
      <c r="D367" s="109" t="s">
        <v>23</v>
      </c>
      <c r="E367" s="113" t="s">
        <v>435</v>
      </c>
      <c r="F367" s="113" t="s">
        <v>554</v>
      </c>
      <c r="G367" s="63"/>
      <c r="H367" s="63"/>
      <c r="I367" s="111"/>
      <c r="J367" s="114">
        <f>BK367</f>
        <v>0</v>
      </c>
    </row>
    <row r="368" spans="1:10" ht="12" x14ac:dyDescent="0.2">
      <c r="A368" s="95"/>
      <c r="B368" s="115"/>
      <c r="C368" s="68" t="s">
        <v>28</v>
      </c>
      <c r="D368" s="68" t="s">
        <v>82</v>
      </c>
      <c r="E368" s="69" t="s">
        <v>555</v>
      </c>
      <c r="F368" s="70" t="s">
        <v>556</v>
      </c>
      <c r="G368" s="71" t="s">
        <v>383</v>
      </c>
      <c r="H368" s="72">
        <v>229</v>
      </c>
      <c r="I368" s="73"/>
      <c r="J368" s="116">
        <f t="shared" ref="J368:J379" si="9">ROUND(I368*H368,2)</f>
        <v>0</v>
      </c>
    </row>
    <row r="369" spans="1:10" ht="12" x14ac:dyDescent="0.2">
      <c r="A369" s="95"/>
      <c r="B369" s="115"/>
      <c r="C369" s="68" t="s">
        <v>24</v>
      </c>
      <c r="D369" s="68" t="s">
        <v>82</v>
      </c>
      <c r="E369" s="69" t="s">
        <v>557</v>
      </c>
      <c r="F369" s="70" t="s">
        <v>558</v>
      </c>
      <c r="G369" s="71" t="s">
        <v>166</v>
      </c>
      <c r="H369" s="72">
        <v>43</v>
      </c>
      <c r="I369" s="73"/>
      <c r="J369" s="116">
        <f t="shared" si="9"/>
        <v>0</v>
      </c>
    </row>
    <row r="370" spans="1:10" ht="12" x14ac:dyDescent="0.2">
      <c r="A370" s="95"/>
      <c r="B370" s="115"/>
      <c r="C370" s="68" t="s">
        <v>24</v>
      </c>
      <c r="D370" s="68" t="s">
        <v>82</v>
      </c>
      <c r="E370" s="69" t="s">
        <v>559</v>
      </c>
      <c r="F370" s="70" t="s">
        <v>560</v>
      </c>
      <c r="G370" s="71" t="s">
        <v>166</v>
      </c>
      <c r="H370" s="72">
        <v>2</v>
      </c>
      <c r="I370" s="73"/>
      <c r="J370" s="116">
        <f t="shared" si="9"/>
        <v>0</v>
      </c>
    </row>
    <row r="371" spans="1:10" ht="12" x14ac:dyDescent="0.2">
      <c r="A371" s="95"/>
      <c r="B371" s="115"/>
      <c r="C371" s="68" t="s">
        <v>24</v>
      </c>
      <c r="D371" s="68" t="s">
        <v>82</v>
      </c>
      <c r="E371" s="69" t="s">
        <v>561</v>
      </c>
      <c r="F371" s="70" t="s">
        <v>562</v>
      </c>
      <c r="G371" s="71" t="s">
        <v>383</v>
      </c>
      <c r="H371" s="72">
        <v>229</v>
      </c>
      <c r="I371" s="73"/>
      <c r="J371" s="116">
        <f t="shared" si="9"/>
        <v>0</v>
      </c>
    </row>
    <row r="372" spans="1:10" ht="12" x14ac:dyDescent="0.2">
      <c r="A372" s="95"/>
      <c r="B372" s="115"/>
      <c r="C372" s="68" t="s">
        <v>34</v>
      </c>
      <c r="D372" s="68" t="s">
        <v>82</v>
      </c>
      <c r="E372" s="69" t="s">
        <v>563</v>
      </c>
      <c r="F372" s="70" t="s">
        <v>564</v>
      </c>
      <c r="G372" s="71" t="s">
        <v>383</v>
      </c>
      <c r="H372" s="72">
        <v>717</v>
      </c>
      <c r="I372" s="73"/>
      <c r="J372" s="116">
        <f t="shared" si="9"/>
        <v>0</v>
      </c>
    </row>
    <row r="373" spans="1:10" ht="12" x14ac:dyDescent="0.2">
      <c r="A373" s="95"/>
      <c r="B373" s="115"/>
      <c r="C373" s="68" t="s">
        <v>24</v>
      </c>
      <c r="D373" s="68" t="s">
        <v>82</v>
      </c>
      <c r="E373" s="69" t="s">
        <v>565</v>
      </c>
      <c r="F373" s="70" t="s">
        <v>566</v>
      </c>
      <c r="G373" s="71" t="s">
        <v>166</v>
      </c>
      <c r="H373" s="72">
        <v>123</v>
      </c>
      <c r="I373" s="73"/>
      <c r="J373" s="116">
        <f t="shared" si="9"/>
        <v>0</v>
      </c>
    </row>
    <row r="374" spans="1:10" ht="12" x14ac:dyDescent="0.2">
      <c r="A374" s="95"/>
      <c r="B374" s="115"/>
      <c r="C374" s="68" t="s">
        <v>24</v>
      </c>
      <c r="D374" s="68" t="s">
        <v>82</v>
      </c>
      <c r="E374" s="69" t="s">
        <v>567</v>
      </c>
      <c r="F374" s="70" t="s">
        <v>568</v>
      </c>
      <c r="G374" s="71" t="s">
        <v>383</v>
      </c>
      <c r="H374" s="72">
        <v>717</v>
      </c>
      <c r="I374" s="73"/>
      <c r="J374" s="116">
        <f t="shared" si="9"/>
        <v>0</v>
      </c>
    </row>
    <row r="375" spans="1:10" ht="12" x14ac:dyDescent="0.2">
      <c r="A375" s="95"/>
      <c r="B375" s="115"/>
      <c r="C375" s="68" t="s">
        <v>109</v>
      </c>
      <c r="D375" s="68" t="s">
        <v>82</v>
      </c>
      <c r="E375" s="69" t="s">
        <v>569</v>
      </c>
      <c r="F375" s="70" t="s">
        <v>570</v>
      </c>
      <c r="G375" s="71" t="s">
        <v>383</v>
      </c>
      <c r="H375" s="72">
        <v>518</v>
      </c>
      <c r="I375" s="73"/>
      <c r="J375" s="116">
        <f t="shared" si="9"/>
        <v>0</v>
      </c>
    </row>
    <row r="376" spans="1:10" ht="12" x14ac:dyDescent="0.2">
      <c r="A376" s="95"/>
      <c r="B376" s="115"/>
      <c r="C376" s="68" t="s">
        <v>24</v>
      </c>
      <c r="D376" s="68" t="s">
        <v>82</v>
      </c>
      <c r="E376" s="69" t="s">
        <v>571</v>
      </c>
      <c r="F376" s="70" t="s">
        <v>566</v>
      </c>
      <c r="G376" s="71" t="s">
        <v>166</v>
      </c>
      <c r="H376" s="72">
        <v>82</v>
      </c>
      <c r="I376" s="73"/>
      <c r="J376" s="116">
        <f t="shared" si="9"/>
        <v>0</v>
      </c>
    </row>
    <row r="377" spans="1:10" ht="12" x14ac:dyDescent="0.2">
      <c r="A377" s="95"/>
      <c r="B377" s="115"/>
      <c r="C377" s="68" t="s">
        <v>24</v>
      </c>
      <c r="D377" s="68" t="s">
        <v>82</v>
      </c>
      <c r="E377" s="69" t="s">
        <v>572</v>
      </c>
      <c r="F377" s="70" t="s">
        <v>573</v>
      </c>
      <c r="G377" s="71" t="s">
        <v>383</v>
      </c>
      <c r="H377" s="72">
        <v>807</v>
      </c>
      <c r="I377" s="73"/>
      <c r="J377" s="116">
        <f t="shared" si="9"/>
        <v>0</v>
      </c>
    </row>
    <row r="378" spans="1:10" ht="12" x14ac:dyDescent="0.2">
      <c r="A378" s="95"/>
      <c r="B378" s="115"/>
      <c r="C378" s="68" t="s">
        <v>24</v>
      </c>
      <c r="D378" s="68" t="s">
        <v>82</v>
      </c>
      <c r="E378" s="69" t="s">
        <v>574</v>
      </c>
      <c r="F378" s="70" t="s">
        <v>575</v>
      </c>
      <c r="G378" s="71" t="s">
        <v>166</v>
      </c>
      <c r="H378" s="72">
        <v>81</v>
      </c>
      <c r="I378" s="73"/>
      <c r="J378" s="116">
        <f t="shared" si="9"/>
        <v>0</v>
      </c>
    </row>
    <row r="379" spans="1:10" ht="12" x14ac:dyDescent="0.2">
      <c r="A379" s="95"/>
      <c r="B379" s="115"/>
      <c r="C379" s="68" t="s">
        <v>24</v>
      </c>
      <c r="D379" s="68" t="s">
        <v>82</v>
      </c>
      <c r="E379" s="69" t="s">
        <v>576</v>
      </c>
      <c r="F379" s="70" t="s">
        <v>577</v>
      </c>
      <c r="G379" s="71" t="s">
        <v>383</v>
      </c>
      <c r="H379" s="72">
        <v>807</v>
      </c>
      <c r="I379" s="73"/>
      <c r="J379" s="116">
        <f t="shared" si="9"/>
        <v>0</v>
      </c>
    </row>
    <row r="380" spans="1:10" ht="12.75" x14ac:dyDescent="0.2">
      <c r="A380" s="7"/>
      <c r="B380" s="108"/>
      <c r="C380" s="63"/>
      <c r="D380" s="109" t="s">
        <v>23</v>
      </c>
      <c r="E380" s="113" t="s">
        <v>578</v>
      </c>
      <c r="F380" s="113" t="s">
        <v>579</v>
      </c>
      <c r="G380" s="63"/>
      <c r="H380" s="63"/>
      <c r="I380" s="111"/>
      <c r="J380" s="114">
        <f>BK380</f>
        <v>0</v>
      </c>
    </row>
    <row r="381" spans="1:10" ht="12" x14ac:dyDescent="0.2">
      <c r="A381" s="95"/>
      <c r="B381" s="115"/>
      <c r="C381" s="68" t="s">
        <v>24</v>
      </c>
      <c r="D381" s="68" t="s">
        <v>82</v>
      </c>
      <c r="E381" s="69" t="s">
        <v>580</v>
      </c>
      <c r="F381" s="70" t="s">
        <v>581</v>
      </c>
      <c r="G381" s="71" t="s">
        <v>166</v>
      </c>
      <c r="H381" s="72">
        <v>76</v>
      </c>
      <c r="I381" s="73"/>
      <c r="J381" s="116">
        <f>ROUND(I381*H381,2)</f>
        <v>0</v>
      </c>
    </row>
    <row r="382" spans="1:10" ht="12" x14ac:dyDescent="0.2">
      <c r="A382" s="95"/>
      <c r="B382" s="115"/>
      <c r="C382" s="68" t="s">
        <v>24</v>
      </c>
      <c r="D382" s="68" t="s">
        <v>82</v>
      </c>
      <c r="E382" s="69" t="s">
        <v>582</v>
      </c>
      <c r="F382" s="70" t="s">
        <v>577</v>
      </c>
      <c r="G382" s="71" t="s">
        <v>166</v>
      </c>
      <c r="H382" s="72">
        <v>76</v>
      </c>
      <c r="I382" s="73"/>
      <c r="J382" s="116">
        <f>ROUND(I382*H382,2)</f>
        <v>0</v>
      </c>
    </row>
    <row r="383" spans="1:10" ht="12.75" x14ac:dyDescent="0.2">
      <c r="A383" s="7"/>
      <c r="B383" s="108"/>
      <c r="C383" s="63"/>
      <c r="D383" s="109" t="s">
        <v>23</v>
      </c>
      <c r="E383" s="113" t="s">
        <v>583</v>
      </c>
      <c r="F383" s="113" t="s">
        <v>584</v>
      </c>
      <c r="G383" s="63"/>
      <c r="H383" s="63"/>
      <c r="I383" s="111"/>
      <c r="J383" s="114">
        <f>BK383</f>
        <v>0</v>
      </c>
    </row>
    <row r="384" spans="1:10" ht="12" x14ac:dyDescent="0.2">
      <c r="A384" s="95"/>
      <c r="B384" s="115"/>
      <c r="C384" s="68" t="s">
        <v>24</v>
      </c>
      <c r="D384" s="68" t="s">
        <v>82</v>
      </c>
      <c r="E384" s="69" t="s">
        <v>585</v>
      </c>
      <c r="F384" s="70" t="s">
        <v>586</v>
      </c>
      <c r="G384" s="71" t="s">
        <v>166</v>
      </c>
      <c r="H384" s="72">
        <v>5</v>
      </c>
      <c r="I384" s="73"/>
      <c r="J384" s="116">
        <f>ROUND(I384*H384,2)</f>
        <v>0</v>
      </c>
    </row>
    <row r="385" spans="1:10" ht="12" x14ac:dyDescent="0.2">
      <c r="A385" s="95"/>
      <c r="B385" s="115"/>
      <c r="C385" s="68" t="s">
        <v>24</v>
      </c>
      <c r="D385" s="68" t="s">
        <v>82</v>
      </c>
      <c r="E385" s="69" t="s">
        <v>587</v>
      </c>
      <c r="F385" s="70" t="s">
        <v>588</v>
      </c>
      <c r="G385" s="71" t="s">
        <v>166</v>
      </c>
      <c r="H385" s="72">
        <v>2</v>
      </c>
      <c r="I385" s="73"/>
      <c r="J385" s="116">
        <f>ROUND(I385*H385,2)</f>
        <v>0</v>
      </c>
    </row>
    <row r="386" spans="1:10" ht="12" x14ac:dyDescent="0.2">
      <c r="A386" s="95"/>
      <c r="B386" s="115"/>
      <c r="C386" s="68" t="s">
        <v>24</v>
      </c>
      <c r="D386" s="68" t="s">
        <v>82</v>
      </c>
      <c r="E386" s="69" t="s">
        <v>589</v>
      </c>
      <c r="F386" s="70" t="s">
        <v>590</v>
      </c>
      <c r="G386" s="71" t="s">
        <v>166</v>
      </c>
      <c r="H386" s="72">
        <v>1</v>
      </c>
      <c r="I386" s="73"/>
      <c r="J386" s="116">
        <f>ROUND(I386*H386,2)</f>
        <v>0</v>
      </c>
    </row>
    <row r="387" spans="1:10" ht="12" x14ac:dyDescent="0.2">
      <c r="A387" s="95"/>
      <c r="B387" s="115"/>
      <c r="C387" s="68" t="s">
        <v>24</v>
      </c>
      <c r="D387" s="68" t="s">
        <v>82</v>
      </c>
      <c r="E387" s="69" t="s">
        <v>591</v>
      </c>
      <c r="F387" s="70" t="s">
        <v>577</v>
      </c>
      <c r="G387" s="71" t="s">
        <v>166</v>
      </c>
      <c r="H387" s="72">
        <v>8</v>
      </c>
      <c r="I387" s="73"/>
      <c r="J387" s="116">
        <f>ROUND(I387*H387,2)</f>
        <v>0</v>
      </c>
    </row>
    <row r="388" spans="1:10" ht="12.75" x14ac:dyDescent="0.2">
      <c r="A388" s="7"/>
      <c r="B388" s="108"/>
      <c r="C388" s="63"/>
      <c r="D388" s="109" t="s">
        <v>23</v>
      </c>
      <c r="E388" s="113" t="s">
        <v>592</v>
      </c>
      <c r="F388" s="113" t="s">
        <v>593</v>
      </c>
      <c r="G388" s="63"/>
      <c r="H388" s="63"/>
      <c r="I388" s="111"/>
      <c r="J388" s="114">
        <f>BK388</f>
        <v>0</v>
      </c>
    </row>
    <row r="389" spans="1:10" ht="12" x14ac:dyDescent="0.2">
      <c r="A389" s="95"/>
      <c r="B389" s="115"/>
      <c r="C389" s="68" t="s">
        <v>24</v>
      </c>
      <c r="D389" s="68" t="s">
        <v>82</v>
      </c>
      <c r="E389" s="69" t="s">
        <v>594</v>
      </c>
      <c r="F389" s="70" t="s">
        <v>595</v>
      </c>
      <c r="G389" s="71" t="s">
        <v>383</v>
      </c>
      <c r="H389" s="72">
        <v>44.3</v>
      </c>
      <c r="I389" s="73"/>
      <c r="J389" s="116">
        <f>ROUND(I389*H389,2)</f>
        <v>0</v>
      </c>
    </row>
    <row r="390" spans="1:10" ht="12" x14ac:dyDescent="0.2">
      <c r="A390" s="95"/>
      <c r="B390" s="115"/>
      <c r="C390" s="68" t="s">
        <v>24</v>
      </c>
      <c r="D390" s="68" t="s">
        <v>82</v>
      </c>
      <c r="E390" s="69" t="s">
        <v>596</v>
      </c>
      <c r="F390" s="70" t="s">
        <v>597</v>
      </c>
      <c r="G390" s="71" t="s">
        <v>383</v>
      </c>
      <c r="H390" s="72">
        <v>135</v>
      </c>
      <c r="I390" s="73"/>
      <c r="J390" s="116">
        <f>ROUND(I390*H390,2)</f>
        <v>0</v>
      </c>
    </row>
    <row r="391" spans="1:10" ht="12" x14ac:dyDescent="0.2">
      <c r="A391" s="95"/>
      <c r="B391" s="115"/>
      <c r="C391" s="68" t="s">
        <v>24</v>
      </c>
      <c r="D391" s="68" t="s">
        <v>82</v>
      </c>
      <c r="E391" s="69" t="s">
        <v>598</v>
      </c>
      <c r="F391" s="70" t="s">
        <v>599</v>
      </c>
      <c r="G391" s="71" t="s">
        <v>383</v>
      </c>
      <c r="H391" s="72">
        <v>25.9</v>
      </c>
      <c r="I391" s="73"/>
      <c r="J391" s="116">
        <f>ROUND(I391*H391,2)</f>
        <v>0</v>
      </c>
    </row>
    <row r="392" spans="1:10" ht="12" x14ac:dyDescent="0.2">
      <c r="A392" s="95"/>
      <c r="B392" s="115"/>
      <c r="C392" s="68" t="s">
        <v>24</v>
      </c>
      <c r="D392" s="68" t="s">
        <v>82</v>
      </c>
      <c r="E392" s="69" t="s">
        <v>600</v>
      </c>
      <c r="F392" s="70" t="s">
        <v>601</v>
      </c>
      <c r="G392" s="71" t="s">
        <v>383</v>
      </c>
      <c r="H392" s="72">
        <v>58.6</v>
      </c>
      <c r="I392" s="73"/>
      <c r="J392" s="116">
        <f>ROUND(I392*H392,2)</f>
        <v>0</v>
      </c>
    </row>
    <row r="393" spans="1:10" ht="12" x14ac:dyDescent="0.2">
      <c r="A393" s="95"/>
      <c r="B393" s="115"/>
      <c r="C393" s="68" t="s">
        <v>24</v>
      </c>
      <c r="D393" s="68" t="s">
        <v>82</v>
      </c>
      <c r="E393" s="69" t="s">
        <v>576</v>
      </c>
      <c r="F393" s="70" t="s">
        <v>577</v>
      </c>
      <c r="G393" s="71" t="s">
        <v>383</v>
      </c>
      <c r="H393" s="72">
        <v>263.8</v>
      </c>
      <c r="I393" s="73"/>
      <c r="J393" s="116">
        <f>ROUND(I393*H393,2)</f>
        <v>0</v>
      </c>
    </row>
    <row r="394" spans="1:10" ht="12.75" x14ac:dyDescent="0.2">
      <c r="A394" s="7"/>
      <c r="B394" s="108"/>
      <c r="C394" s="63"/>
      <c r="D394" s="109" t="s">
        <v>23</v>
      </c>
      <c r="E394" s="113" t="s">
        <v>443</v>
      </c>
      <c r="F394" s="113" t="s">
        <v>535</v>
      </c>
      <c r="G394" s="63"/>
      <c r="H394" s="63"/>
      <c r="I394" s="111"/>
      <c r="J394" s="114">
        <f>BK394</f>
        <v>0</v>
      </c>
    </row>
    <row r="395" spans="1:10" ht="12" x14ac:dyDescent="0.2">
      <c r="A395" s="95"/>
      <c r="B395" s="115"/>
      <c r="C395" s="68" t="s">
        <v>24</v>
      </c>
      <c r="D395" s="68" t="s">
        <v>82</v>
      </c>
      <c r="E395" s="69" t="s">
        <v>602</v>
      </c>
      <c r="F395" s="70" t="s">
        <v>603</v>
      </c>
      <c r="G395" s="71" t="s">
        <v>383</v>
      </c>
      <c r="H395" s="72">
        <v>62</v>
      </c>
      <c r="I395" s="73"/>
      <c r="J395" s="116">
        <f>ROUND(I395*H395,2)</f>
        <v>0</v>
      </c>
    </row>
    <row r="396" spans="1:10" ht="12" x14ac:dyDescent="0.2">
      <c r="A396" s="95"/>
      <c r="B396" s="115"/>
      <c r="C396" s="68" t="s">
        <v>24</v>
      </c>
      <c r="D396" s="68" t="s">
        <v>82</v>
      </c>
      <c r="E396" s="69" t="s">
        <v>576</v>
      </c>
      <c r="F396" s="70" t="s">
        <v>577</v>
      </c>
      <c r="G396" s="71" t="s">
        <v>383</v>
      </c>
      <c r="H396" s="72">
        <v>62</v>
      </c>
      <c r="I396" s="73"/>
      <c r="J396" s="116">
        <f>ROUND(I396*H396,2)</f>
        <v>0</v>
      </c>
    </row>
    <row r="397" spans="1:10" ht="12.75" x14ac:dyDescent="0.2">
      <c r="A397" s="7"/>
      <c r="B397" s="108"/>
      <c r="C397" s="63"/>
      <c r="D397" s="109" t="s">
        <v>23</v>
      </c>
      <c r="E397" s="113" t="s">
        <v>604</v>
      </c>
      <c r="F397" s="113" t="s">
        <v>605</v>
      </c>
      <c r="G397" s="63"/>
      <c r="H397" s="63"/>
      <c r="I397" s="111"/>
      <c r="J397" s="114">
        <f>BK397</f>
        <v>0</v>
      </c>
    </row>
    <row r="398" spans="1:10" ht="12" x14ac:dyDescent="0.2">
      <c r="A398" s="95"/>
      <c r="B398" s="115"/>
      <c r="C398" s="68" t="s">
        <v>86</v>
      </c>
      <c r="D398" s="68" t="s">
        <v>82</v>
      </c>
      <c r="E398" s="69" t="s">
        <v>606</v>
      </c>
      <c r="F398" s="70" t="s">
        <v>607</v>
      </c>
      <c r="G398" s="71" t="s">
        <v>608</v>
      </c>
      <c r="H398" s="72">
        <v>2</v>
      </c>
      <c r="I398" s="73"/>
      <c r="J398" s="116">
        <f t="shared" ref="J398:J406" si="10">ROUND(I398*H398,2)</f>
        <v>0</v>
      </c>
    </row>
    <row r="399" spans="1:10" ht="24" x14ac:dyDescent="0.2">
      <c r="A399" s="95"/>
      <c r="B399" s="115"/>
      <c r="C399" s="68" t="s">
        <v>81</v>
      </c>
      <c r="D399" s="68" t="s">
        <v>82</v>
      </c>
      <c r="E399" s="69" t="s">
        <v>609</v>
      </c>
      <c r="F399" s="70" t="s">
        <v>610</v>
      </c>
      <c r="G399" s="71" t="s">
        <v>608</v>
      </c>
      <c r="H399" s="72">
        <v>1</v>
      </c>
      <c r="I399" s="73"/>
      <c r="J399" s="116">
        <f t="shared" si="10"/>
        <v>0</v>
      </c>
    </row>
    <row r="400" spans="1:10" ht="24" x14ac:dyDescent="0.2">
      <c r="A400" s="95"/>
      <c r="B400" s="115"/>
      <c r="C400" s="68" t="s">
        <v>24</v>
      </c>
      <c r="D400" s="68" t="s">
        <v>82</v>
      </c>
      <c r="E400" s="69" t="s">
        <v>611</v>
      </c>
      <c r="F400" s="70" t="s">
        <v>612</v>
      </c>
      <c r="G400" s="71" t="s">
        <v>166</v>
      </c>
      <c r="H400" s="72">
        <v>3</v>
      </c>
      <c r="I400" s="73"/>
      <c r="J400" s="116">
        <f t="shared" si="10"/>
        <v>0</v>
      </c>
    </row>
    <row r="401" spans="1:10" ht="12" x14ac:dyDescent="0.2">
      <c r="A401" s="95"/>
      <c r="B401" s="115"/>
      <c r="C401" s="68" t="s">
        <v>24</v>
      </c>
      <c r="D401" s="68" t="s">
        <v>82</v>
      </c>
      <c r="E401" s="69" t="s">
        <v>613</v>
      </c>
      <c r="F401" s="70" t="s">
        <v>614</v>
      </c>
      <c r="G401" s="71" t="s">
        <v>166</v>
      </c>
      <c r="H401" s="72">
        <v>3</v>
      </c>
      <c r="I401" s="73"/>
      <c r="J401" s="116">
        <f t="shared" si="10"/>
        <v>0</v>
      </c>
    </row>
    <row r="402" spans="1:10" ht="12" x14ac:dyDescent="0.2">
      <c r="A402" s="95"/>
      <c r="B402" s="115"/>
      <c r="C402" s="68" t="s">
        <v>24</v>
      </c>
      <c r="D402" s="68" t="s">
        <v>82</v>
      </c>
      <c r="E402" s="69" t="s">
        <v>615</v>
      </c>
      <c r="F402" s="70" t="s">
        <v>616</v>
      </c>
      <c r="G402" s="71" t="s">
        <v>166</v>
      </c>
      <c r="H402" s="72">
        <v>3</v>
      </c>
      <c r="I402" s="73"/>
      <c r="J402" s="116">
        <f t="shared" si="10"/>
        <v>0</v>
      </c>
    </row>
    <row r="403" spans="1:10" ht="12" x14ac:dyDescent="0.2">
      <c r="A403" s="95"/>
      <c r="B403" s="115"/>
      <c r="C403" s="68" t="s">
        <v>24</v>
      </c>
      <c r="D403" s="68" t="s">
        <v>82</v>
      </c>
      <c r="E403" s="69" t="s">
        <v>617</v>
      </c>
      <c r="F403" s="70" t="s">
        <v>618</v>
      </c>
      <c r="G403" s="71" t="s">
        <v>166</v>
      </c>
      <c r="H403" s="72">
        <v>28</v>
      </c>
      <c r="I403" s="73"/>
      <c r="J403" s="116">
        <f t="shared" si="10"/>
        <v>0</v>
      </c>
    </row>
    <row r="404" spans="1:10" ht="12" x14ac:dyDescent="0.2">
      <c r="A404" s="95"/>
      <c r="B404" s="115"/>
      <c r="C404" s="68" t="s">
        <v>24</v>
      </c>
      <c r="D404" s="68" t="s">
        <v>82</v>
      </c>
      <c r="E404" s="69" t="s">
        <v>619</v>
      </c>
      <c r="F404" s="70" t="s">
        <v>620</v>
      </c>
      <c r="G404" s="71" t="s">
        <v>166</v>
      </c>
      <c r="H404" s="72">
        <v>28</v>
      </c>
      <c r="I404" s="73"/>
      <c r="J404" s="116">
        <f t="shared" si="10"/>
        <v>0</v>
      </c>
    </row>
    <row r="405" spans="1:10" ht="12" x14ac:dyDescent="0.2">
      <c r="A405" s="95"/>
      <c r="B405" s="115"/>
      <c r="C405" s="68" t="s">
        <v>24</v>
      </c>
      <c r="D405" s="68" t="s">
        <v>82</v>
      </c>
      <c r="E405" s="69" t="s">
        <v>621</v>
      </c>
      <c r="F405" s="70" t="s">
        <v>622</v>
      </c>
      <c r="G405" s="71" t="s">
        <v>166</v>
      </c>
      <c r="H405" s="72">
        <v>28</v>
      </c>
      <c r="I405" s="73"/>
      <c r="J405" s="116">
        <f t="shared" si="10"/>
        <v>0</v>
      </c>
    </row>
    <row r="406" spans="1:10" ht="12.75" thickBot="1" x14ac:dyDescent="0.25">
      <c r="A406" s="95"/>
      <c r="B406" s="118"/>
      <c r="C406" s="119" t="s">
        <v>24</v>
      </c>
      <c r="D406" s="119" t="s">
        <v>82</v>
      </c>
      <c r="E406" s="120" t="s">
        <v>623</v>
      </c>
      <c r="F406" s="121" t="s">
        <v>624</v>
      </c>
      <c r="G406" s="122" t="s">
        <v>608</v>
      </c>
      <c r="H406" s="123">
        <v>1</v>
      </c>
      <c r="I406" s="124"/>
      <c r="J406" s="125">
        <f t="shared" si="10"/>
        <v>0</v>
      </c>
    </row>
    <row r="407" spans="1:10" ht="12" thickBot="1" x14ac:dyDescent="0.25">
      <c r="A407" s="92"/>
      <c r="B407" s="92"/>
      <c r="C407" s="92"/>
      <c r="D407" s="92"/>
      <c r="E407" s="92"/>
      <c r="F407" s="92"/>
      <c r="G407" s="92"/>
      <c r="H407" s="92"/>
      <c r="I407" s="92"/>
      <c r="J407" s="92"/>
    </row>
    <row r="408" spans="1:10" ht="12.75" x14ac:dyDescent="0.2">
      <c r="A408" s="92"/>
      <c r="B408" s="99"/>
      <c r="C408" s="130" t="s">
        <v>59</v>
      </c>
      <c r="D408" s="131"/>
      <c r="E408" s="131"/>
      <c r="F408" s="131"/>
      <c r="G408" s="131"/>
      <c r="H408" s="131"/>
      <c r="I408" s="100"/>
      <c r="J408" s="101"/>
    </row>
    <row r="409" spans="1:10" x14ac:dyDescent="0.2">
      <c r="A409" s="95"/>
      <c r="B409" s="102"/>
      <c r="C409" s="176"/>
      <c r="D409" s="176"/>
      <c r="E409" s="251" t="s">
        <v>718</v>
      </c>
      <c r="F409" s="253"/>
      <c r="G409" s="253"/>
      <c r="H409" s="253"/>
      <c r="I409" s="177"/>
      <c r="J409" s="103"/>
    </row>
    <row r="410" spans="1:10" ht="12.75" x14ac:dyDescent="0.2">
      <c r="A410" s="95"/>
      <c r="B410" s="102"/>
      <c r="C410" s="173" t="s">
        <v>61</v>
      </c>
      <c r="D410" s="176"/>
      <c r="E410" s="176"/>
      <c r="F410" s="176"/>
      <c r="G410" s="176"/>
      <c r="H410" s="176"/>
      <c r="I410" s="177"/>
      <c r="J410" s="103"/>
    </row>
    <row r="411" spans="1:10" x14ac:dyDescent="0.2">
      <c r="A411" s="95"/>
      <c r="B411" s="102"/>
      <c r="C411" s="176"/>
      <c r="D411" s="176"/>
      <c r="E411" s="252" t="s">
        <v>553</v>
      </c>
      <c r="F411" s="254"/>
      <c r="G411" s="254"/>
      <c r="H411" s="254"/>
      <c r="I411" s="177"/>
      <c r="J411" s="103"/>
    </row>
    <row r="412" spans="1:10" x14ac:dyDescent="0.2">
      <c r="A412" s="95"/>
      <c r="B412" s="102"/>
      <c r="C412" s="176"/>
      <c r="D412" s="176"/>
      <c r="E412" s="176"/>
      <c r="F412" s="176"/>
      <c r="G412" s="176"/>
      <c r="H412" s="176"/>
      <c r="I412" s="177"/>
      <c r="J412" s="103"/>
    </row>
    <row r="413" spans="1:10" x14ac:dyDescent="0.2">
      <c r="A413" s="95"/>
      <c r="B413" s="102"/>
      <c r="C413" s="177"/>
      <c r="D413" s="177"/>
      <c r="E413" s="177"/>
      <c r="F413" s="177"/>
      <c r="G413" s="177"/>
      <c r="H413" s="177"/>
      <c r="I413" s="177"/>
      <c r="J413" s="103"/>
    </row>
    <row r="414" spans="1:10" ht="12" x14ac:dyDescent="0.2">
      <c r="A414" s="52"/>
      <c r="B414" s="104"/>
      <c r="C414" s="53" t="s">
        <v>65</v>
      </c>
      <c r="D414" s="54" t="s">
        <v>10</v>
      </c>
      <c r="E414" s="54" t="s">
        <v>6</v>
      </c>
      <c r="F414" s="54" t="s">
        <v>7</v>
      </c>
      <c r="G414" s="54" t="s">
        <v>66</v>
      </c>
      <c r="H414" s="54" t="s">
        <v>67</v>
      </c>
      <c r="I414" s="54" t="s">
        <v>68</v>
      </c>
      <c r="J414" s="105" t="s">
        <v>62</v>
      </c>
    </row>
    <row r="415" spans="1:10" ht="15.75" x14ac:dyDescent="0.25">
      <c r="A415" s="95"/>
      <c r="B415" s="102"/>
      <c r="C415" s="106" t="s">
        <v>851</v>
      </c>
      <c r="D415" s="177"/>
      <c r="E415" s="177"/>
      <c r="F415" s="177"/>
      <c r="G415" s="177"/>
      <c r="H415" s="177"/>
      <c r="I415" s="177"/>
      <c r="J415" s="107">
        <f>BK415</f>
        <v>0</v>
      </c>
    </row>
    <row r="416" spans="1:10" ht="15" x14ac:dyDescent="0.2">
      <c r="A416" s="7"/>
      <c r="B416" s="108"/>
      <c r="C416" s="63"/>
      <c r="D416" s="109" t="s">
        <v>23</v>
      </c>
      <c r="E416" s="110" t="s">
        <v>76</v>
      </c>
      <c r="F416" s="110" t="s">
        <v>76</v>
      </c>
      <c r="G416" s="63"/>
      <c r="H416" s="63"/>
      <c r="I416" s="111"/>
      <c r="J416" s="112">
        <f>BK416</f>
        <v>0</v>
      </c>
    </row>
    <row r="417" spans="1:10" ht="12.75" x14ac:dyDescent="0.2">
      <c r="A417" s="7"/>
      <c r="B417" s="108"/>
      <c r="C417" s="63"/>
      <c r="D417" s="109" t="s">
        <v>23</v>
      </c>
      <c r="E417" s="113" t="s">
        <v>435</v>
      </c>
      <c r="F417" s="113" t="s">
        <v>554</v>
      </c>
      <c r="G417" s="63"/>
      <c r="H417" s="63"/>
      <c r="I417" s="111"/>
      <c r="J417" s="114">
        <f>BK417</f>
        <v>0</v>
      </c>
    </row>
    <row r="418" spans="1:10" ht="12" x14ac:dyDescent="0.2">
      <c r="A418" s="95"/>
      <c r="B418" s="115"/>
      <c r="C418" s="68" t="s">
        <v>109</v>
      </c>
      <c r="D418" s="68" t="s">
        <v>82</v>
      </c>
      <c r="E418" s="69" t="s">
        <v>576</v>
      </c>
      <c r="F418" s="70" t="s">
        <v>577</v>
      </c>
      <c r="G418" s="71" t="s">
        <v>383</v>
      </c>
      <c r="H418" s="72">
        <v>754.83100000000002</v>
      </c>
      <c r="I418" s="73"/>
      <c r="J418" s="116">
        <f>ROUND(I418*H418,2)</f>
        <v>0</v>
      </c>
    </row>
    <row r="419" spans="1:10" ht="12" x14ac:dyDescent="0.2">
      <c r="A419" s="95"/>
      <c r="B419" s="115"/>
      <c r="C419" s="68" t="s">
        <v>28</v>
      </c>
      <c r="D419" s="68" t="s">
        <v>82</v>
      </c>
      <c r="E419" s="69" t="s">
        <v>572</v>
      </c>
      <c r="F419" s="70" t="s">
        <v>573</v>
      </c>
      <c r="G419" s="71" t="s">
        <v>383</v>
      </c>
      <c r="H419" s="72">
        <v>754.83100000000002</v>
      </c>
      <c r="I419" s="73"/>
      <c r="J419" s="116">
        <f>ROUND(I419*H419,2)</f>
        <v>0</v>
      </c>
    </row>
    <row r="420" spans="1:10" ht="12.75" thickBot="1" x14ac:dyDescent="0.25">
      <c r="A420" s="95"/>
      <c r="B420" s="118"/>
      <c r="C420" s="119" t="s">
        <v>34</v>
      </c>
      <c r="D420" s="119" t="s">
        <v>82</v>
      </c>
      <c r="E420" s="120" t="s">
        <v>574</v>
      </c>
      <c r="F420" s="121" t="s">
        <v>575</v>
      </c>
      <c r="G420" s="122" t="s">
        <v>166</v>
      </c>
      <c r="H420" s="123">
        <v>75</v>
      </c>
      <c r="I420" s="124"/>
      <c r="J420" s="125">
        <f>ROUND(I420*H420,2)</f>
        <v>0</v>
      </c>
    </row>
    <row r="421" spans="1:10" ht="12" thickBot="1" x14ac:dyDescent="0.25">
      <c r="A421" s="92"/>
      <c r="B421" s="92"/>
      <c r="C421" s="92"/>
      <c r="D421" s="92"/>
      <c r="E421" s="92"/>
      <c r="F421" s="92"/>
      <c r="G421" s="92"/>
      <c r="H421" s="92"/>
      <c r="I421" s="92"/>
      <c r="J421" s="92"/>
    </row>
    <row r="422" spans="1:10" ht="12.75" x14ac:dyDescent="0.2">
      <c r="A422" s="92"/>
      <c r="B422" s="99"/>
      <c r="C422" s="100"/>
      <c r="D422" s="130" t="s">
        <v>59</v>
      </c>
      <c r="E422" s="131"/>
      <c r="F422" s="131"/>
      <c r="G422" s="131"/>
      <c r="H422" s="131"/>
      <c r="I422" s="100"/>
      <c r="J422" s="101"/>
    </row>
    <row r="423" spans="1:10" x14ac:dyDescent="0.2">
      <c r="A423" s="95"/>
      <c r="B423" s="102"/>
      <c r="C423" s="177"/>
      <c r="D423" s="176"/>
      <c r="E423" s="251" t="s">
        <v>60</v>
      </c>
      <c r="F423" s="253"/>
      <c r="G423" s="253"/>
      <c r="H423" s="253"/>
      <c r="I423" s="177"/>
      <c r="J423" s="103"/>
    </row>
    <row r="424" spans="1:10" ht="12.75" x14ac:dyDescent="0.2">
      <c r="A424" s="95"/>
      <c r="B424" s="102"/>
      <c r="C424" s="177"/>
      <c r="D424" s="173" t="s">
        <v>61</v>
      </c>
      <c r="E424" s="176"/>
      <c r="F424" s="176"/>
      <c r="G424" s="176"/>
      <c r="H424" s="176"/>
      <c r="I424" s="177"/>
      <c r="J424" s="103"/>
    </row>
    <row r="425" spans="1:10" x14ac:dyDescent="0.2">
      <c r="A425" s="95"/>
      <c r="B425" s="102"/>
      <c r="C425" s="177"/>
      <c r="D425" s="177"/>
      <c r="E425" s="256" t="s">
        <v>625</v>
      </c>
      <c r="F425" s="257"/>
      <c r="G425" s="257"/>
      <c r="H425" s="257"/>
      <c r="I425" s="177"/>
      <c r="J425" s="103"/>
    </row>
    <row r="426" spans="1:10" x14ac:dyDescent="0.2">
      <c r="A426" s="95"/>
      <c r="B426" s="102"/>
      <c r="C426" s="177"/>
      <c r="D426" s="177"/>
      <c r="E426" s="177"/>
      <c r="F426" s="177"/>
      <c r="G426" s="177"/>
      <c r="H426" s="177"/>
      <c r="I426" s="177"/>
      <c r="J426" s="103"/>
    </row>
    <row r="427" spans="1:10" ht="12" x14ac:dyDescent="0.2">
      <c r="A427" s="52"/>
      <c r="B427" s="104"/>
      <c r="C427" s="53" t="s">
        <v>65</v>
      </c>
      <c r="D427" s="54" t="s">
        <v>10</v>
      </c>
      <c r="E427" s="54" t="s">
        <v>6</v>
      </c>
      <c r="F427" s="54" t="s">
        <v>7</v>
      </c>
      <c r="G427" s="54" t="s">
        <v>66</v>
      </c>
      <c r="H427" s="54" t="s">
        <v>67</v>
      </c>
      <c r="I427" s="54" t="s">
        <v>68</v>
      </c>
      <c r="J427" s="105" t="s">
        <v>62</v>
      </c>
    </row>
    <row r="428" spans="1:10" ht="15.75" x14ac:dyDescent="0.25">
      <c r="A428" s="95"/>
      <c r="B428" s="102"/>
      <c r="C428" s="106" t="s">
        <v>851</v>
      </c>
      <c r="D428" s="177"/>
      <c r="E428" s="177"/>
      <c r="F428" s="177"/>
      <c r="G428" s="177"/>
      <c r="H428" s="177"/>
      <c r="I428" s="177"/>
      <c r="J428" s="107">
        <v>0</v>
      </c>
    </row>
    <row r="429" spans="1:10" ht="15" x14ac:dyDescent="0.2">
      <c r="A429" s="7"/>
      <c r="B429" s="108"/>
      <c r="C429" s="63"/>
      <c r="D429" s="109" t="s">
        <v>23</v>
      </c>
      <c r="E429" s="110" t="s">
        <v>76</v>
      </c>
      <c r="F429" s="110" t="s">
        <v>77</v>
      </c>
      <c r="G429" s="63"/>
      <c r="H429" s="63"/>
      <c r="I429" s="111"/>
      <c r="J429" s="112">
        <f>BK429</f>
        <v>0</v>
      </c>
    </row>
    <row r="430" spans="1:10" ht="12.75" x14ac:dyDescent="0.2">
      <c r="A430" s="7"/>
      <c r="B430" s="108"/>
      <c r="C430" s="63"/>
      <c r="D430" s="109" t="s">
        <v>23</v>
      </c>
      <c r="E430" s="113" t="s">
        <v>28</v>
      </c>
      <c r="F430" s="113" t="s">
        <v>213</v>
      </c>
      <c r="G430" s="63"/>
      <c r="H430" s="63"/>
      <c r="I430" s="111"/>
      <c r="J430" s="114">
        <f>BK430</f>
        <v>0</v>
      </c>
    </row>
    <row r="431" spans="1:10" ht="24" x14ac:dyDescent="0.2">
      <c r="A431" s="95"/>
      <c r="B431" s="115"/>
      <c r="C431" s="68" t="s">
        <v>28</v>
      </c>
      <c r="D431" s="68" t="s">
        <v>82</v>
      </c>
      <c r="E431" s="69" t="s">
        <v>626</v>
      </c>
      <c r="F431" s="70" t="s">
        <v>627</v>
      </c>
      <c r="G431" s="71" t="s">
        <v>119</v>
      </c>
      <c r="H431" s="72">
        <v>272.25599999999997</v>
      </c>
      <c r="I431" s="73"/>
      <c r="J431" s="116">
        <f t="shared" ref="J431:J441" si="11">ROUND(I431*H431,2)</f>
        <v>0</v>
      </c>
    </row>
    <row r="432" spans="1:10" ht="36" x14ac:dyDescent="0.2">
      <c r="A432" s="95"/>
      <c r="B432" s="115"/>
      <c r="C432" s="68" t="s">
        <v>34</v>
      </c>
      <c r="D432" s="68" t="s">
        <v>82</v>
      </c>
      <c r="E432" s="69" t="s">
        <v>628</v>
      </c>
      <c r="F432" s="70" t="s">
        <v>629</v>
      </c>
      <c r="G432" s="71" t="s">
        <v>119</v>
      </c>
      <c r="H432" s="72">
        <v>272.25599999999997</v>
      </c>
      <c r="I432" s="73"/>
      <c r="J432" s="116">
        <f t="shared" si="11"/>
        <v>0</v>
      </c>
    </row>
    <row r="433" spans="1:10" ht="24" x14ac:dyDescent="0.2">
      <c r="A433" s="95"/>
      <c r="B433" s="115"/>
      <c r="C433" s="68" t="s">
        <v>109</v>
      </c>
      <c r="D433" s="68" t="s">
        <v>82</v>
      </c>
      <c r="E433" s="69" t="s">
        <v>630</v>
      </c>
      <c r="F433" s="70" t="s">
        <v>631</v>
      </c>
      <c r="G433" s="71" t="s">
        <v>119</v>
      </c>
      <c r="H433" s="72">
        <v>272.25599999999997</v>
      </c>
      <c r="I433" s="73"/>
      <c r="J433" s="116">
        <f t="shared" si="11"/>
        <v>0</v>
      </c>
    </row>
    <row r="434" spans="1:10" ht="36" x14ac:dyDescent="0.2">
      <c r="A434" s="95"/>
      <c r="B434" s="115"/>
      <c r="C434" s="68" t="s">
        <v>81</v>
      </c>
      <c r="D434" s="68" t="s">
        <v>82</v>
      </c>
      <c r="E434" s="69" t="s">
        <v>632</v>
      </c>
      <c r="F434" s="70" t="s">
        <v>633</v>
      </c>
      <c r="G434" s="71" t="s">
        <v>119</v>
      </c>
      <c r="H434" s="72">
        <v>221.773</v>
      </c>
      <c r="I434" s="73"/>
      <c r="J434" s="116">
        <f t="shared" si="11"/>
        <v>0</v>
      </c>
    </row>
    <row r="435" spans="1:10" ht="24" x14ac:dyDescent="0.2">
      <c r="A435" s="95"/>
      <c r="B435" s="115"/>
      <c r="C435" s="68" t="s">
        <v>86</v>
      </c>
      <c r="D435" s="68" t="s">
        <v>82</v>
      </c>
      <c r="E435" s="69" t="s">
        <v>634</v>
      </c>
      <c r="F435" s="70" t="s">
        <v>635</v>
      </c>
      <c r="G435" s="71" t="s">
        <v>119</v>
      </c>
      <c r="H435" s="72">
        <v>221.773</v>
      </c>
      <c r="I435" s="73"/>
      <c r="J435" s="116">
        <f t="shared" si="11"/>
        <v>0</v>
      </c>
    </row>
    <row r="436" spans="1:10" ht="12" x14ac:dyDescent="0.2">
      <c r="A436" s="95"/>
      <c r="B436" s="115"/>
      <c r="C436" s="68" t="s">
        <v>79</v>
      </c>
      <c r="D436" s="68" t="s">
        <v>82</v>
      </c>
      <c r="E436" s="69" t="s">
        <v>636</v>
      </c>
      <c r="F436" s="70" t="s">
        <v>637</v>
      </c>
      <c r="G436" s="71" t="s">
        <v>119</v>
      </c>
      <c r="H436" s="72">
        <v>221.773</v>
      </c>
      <c r="I436" s="73"/>
      <c r="J436" s="116">
        <f t="shared" si="11"/>
        <v>0</v>
      </c>
    </row>
    <row r="437" spans="1:10" ht="24" x14ac:dyDescent="0.2">
      <c r="A437" s="95"/>
      <c r="B437" s="115"/>
      <c r="C437" s="68" t="s">
        <v>142</v>
      </c>
      <c r="D437" s="68" t="s">
        <v>82</v>
      </c>
      <c r="E437" s="69" t="s">
        <v>638</v>
      </c>
      <c r="F437" s="70" t="s">
        <v>639</v>
      </c>
      <c r="G437" s="71" t="s">
        <v>85</v>
      </c>
      <c r="H437" s="72">
        <v>340.32</v>
      </c>
      <c r="I437" s="73"/>
      <c r="J437" s="116">
        <f t="shared" si="11"/>
        <v>0</v>
      </c>
    </row>
    <row r="438" spans="1:10" ht="12" x14ac:dyDescent="0.2">
      <c r="A438" s="95"/>
      <c r="B438" s="115"/>
      <c r="C438" s="68" t="s">
        <v>129</v>
      </c>
      <c r="D438" s="68" t="s">
        <v>82</v>
      </c>
      <c r="E438" s="69" t="s">
        <v>640</v>
      </c>
      <c r="F438" s="70" t="s">
        <v>641</v>
      </c>
      <c r="G438" s="71" t="s">
        <v>85</v>
      </c>
      <c r="H438" s="72">
        <v>260.90899999999999</v>
      </c>
      <c r="I438" s="73"/>
      <c r="J438" s="116">
        <f t="shared" si="11"/>
        <v>0</v>
      </c>
    </row>
    <row r="439" spans="1:10" ht="36" x14ac:dyDescent="0.2">
      <c r="A439" s="95"/>
      <c r="B439" s="115"/>
      <c r="C439" s="68" t="s">
        <v>131</v>
      </c>
      <c r="D439" s="68" t="s">
        <v>82</v>
      </c>
      <c r="E439" s="69" t="s">
        <v>642</v>
      </c>
      <c r="F439" s="70" t="s">
        <v>643</v>
      </c>
      <c r="G439" s="71" t="s">
        <v>85</v>
      </c>
      <c r="H439" s="72">
        <v>340.32</v>
      </c>
      <c r="I439" s="73"/>
      <c r="J439" s="116">
        <f t="shared" si="11"/>
        <v>0</v>
      </c>
    </row>
    <row r="440" spans="1:10" ht="24" x14ac:dyDescent="0.2">
      <c r="A440" s="95"/>
      <c r="B440" s="115"/>
      <c r="C440" s="79" t="s">
        <v>134</v>
      </c>
      <c r="D440" s="79" t="s">
        <v>104</v>
      </c>
      <c r="E440" s="80" t="s">
        <v>644</v>
      </c>
      <c r="F440" s="81" t="s">
        <v>645</v>
      </c>
      <c r="G440" s="82" t="s">
        <v>112</v>
      </c>
      <c r="H440" s="83">
        <v>54.451000000000001</v>
      </c>
      <c r="I440" s="84"/>
      <c r="J440" s="117">
        <f t="shared" si="11"/>
        <v>0</v>
      </c>
    </row>
    <row r="441" spans="1:10" ht="24" x14ac:dyDescent="0.2">
      <c r="A441" s="95"/>
      <c r="B441" s="115"/>
      <c r="C441" s="79" t="s">
        <v>145</v>
      </c>
      <c r="D441" s="79" t="s">
        <v>104</v>
      </c>
      <c r="E441" s="80" t="s">
        <v>646</v>
      </c>
      <c r="F441" s="81" t="s">
        <v>647</v>
      </c>
      <c r="G441" s="82" t="s">
        <v>112</v>
      </c>
      <c r="H441" s="83">
        <v>81.677000000000007</v>
      </c>
      <c r="I441" s="84"/>
      <c r="J441" s="117">
        <f t="shared" si="11"/>
        <v>0</v>
      </c>
    </row>
    <row r="442" spans="1:10" ht="12.75" x14ac:dyDescent="0.2">
      <c r="A442" s="7"/>
      <c r="B442" s="108"/>
      <c r="C442" s="63"/>
      <c r="D442" s="109" t="s">
        <v>23</v>
      </c>
      <c r="E442" s="113" t="s">
        <v>34</v>
      </c>
      <c r="F442" s="113" t="s">
        <v>115</v>
      </c>
      <c r="G442" s="63"/>
      <c r="H442" s="63"/>
      <c r="I442" s="111"/>
      <c r="J442" s="114">
        <f>BK442</f>
        <v>0</v>
      </c>
    </row>
    <row r="443" spans="1:10" ht="24" x14ac:dyDescent="0.2">
      <c r="A443" s="95"/>
      <c r="B443" s="115"/>
      <c r="C443" s="68" t="s">
        <v>88</v>
      </c>
      <c r="D443" s="68" t="s">
        <v>82</v>
      </c>
      <c r="E443" s="69" t="s">
        <v>648</v>
      </c>
      <c r="F443" s="70" t="s">
        <v>649</v>
      </c>
      <c r="G443" s="71" t="s">
        <v>119</v>
      </c>
      <c r="H443" s="72">
        <v>40.15</v>
      </c>
      <c r="I443" s="73"/>
      <c r="J443" s="116">
        <f t="shared" ref="J443:J450" si="12">ROUND(I443*H443,2)</f>
        <v>0</v>
      </c>
    </row>
    <row r="444" spans="1:10" ht="24" x14ac:dyDescent="0.2">
      <c r="A444" s="95"/>
      <c r="B444" s="115"/>
      <c r="C444" s="68" t="s">
        <v>193</v>
      </c>
      <c r="D444" s="68" t="s">
        <v>82</v>
      </c>
      <c r="E444" s="69" t="s">
        <v>650</v>
      </c>
      <c r="F444" s="70" t="s">
        <v>651</v>
      </c>
      <c r="G444" s="71" t="s">
        <v>85</v>
      </c>
      <c r="H444" s="72">
        <v>437.6</v>
      </c>
      <c r="I444" s="73"/>
      <c r="J444" s="116">
        <f t="shared" si="12"/>
        <v>0</v>
      </c>
    </row>
    <row r="445" spans="1:10" ht="24" x14ac:dyDescent="0.2">
      <c r="A445" s="95"/>
      <c r="B445" s="115"/>
      <c r="C445" s="79" t="s">
        <v>178</v>
      </c>
      <c r="D445" s="79" t="s">
        <v>104</v>
      </c>
      <c r="E445" s="80" t="s">
        <v>127</v>
      </c>
      <c r="F445" s="81" t="s">
        <v>128</v>
      </c>
      <c r="G445" s="82" t="s">
        <v>85</v>
      </c>
      <c r="H445" s="83">
        <v>481.36</v>
      </c>
      <c r="I445" s="84"/>
      <c r="J445" s="117">
        <f t="shared" si="12"/>
        <v>0</v>
      </c>
    </row>
    <row r="446" spans="1:10" ht="24" x14ac:dyDescent="0.2">
      <c r="A446" s="95"/>
      <c r="B446" s="115"/>
      <c r="C446" s="68" t="s">
        <v>175</v>
      </c>
      <c r="D446" s="68" t="s">
        <v>82</v>
      </c>
      <c r="E446" s="69" t="s">
        <v>652</v>
      </c>
      <c r="F446" s="70" t="s">
        <v>653</v>
      </c>
      <c r="G446" s="71" t="s">
        <v>85</v>
      </c>
      <c r="H446" s="72">
        <v>18.899999999999999</v>
      </c>
      <c r="I446" s="73"/>
      <c r="J446" s="116">
        <f t="shared" si="12"/>
        <v>0</v>
      </c>
    </row>
    <row r="447" spans="1:10" ht="24" x14ac:dyDescent="0.2">
      <c r="A447" s="95"/>
      <c r="B447" s="115"/>
      <c r="C447" s="79" t="s">
        <v>167</v>
      </c>
      <c r="D447" s="79" t="s">
        <v>104</v>
      </c>
      <c r="E447" s="80" t="s">
        <v>127</v>
      </c>
      <c r="F447" s="81" t="s">
        <v>128</v>
      </c>
      <c r="G447" s="82" t="s">
        <v>85</v>
      </c>
      <c r="H447" s="83">
        <v>20.79</v>
      </c>
      <c r="I447" s="84"/>
      <c r="J447" s="117">
        <f t="shared" si="12"/>
        <v>0</v>
      </c>
    </row>
    <row r="448" spans="1:10" ht="24" x14ac:dyDescent="0.2">
      <c r="A448" s="95"/>
      <c r="B448" s="115"/>
      <c r="C448" s="68" t="s">
        <v>102</v>
      </c>
      <c r="D448" s="68" t="s">
        <v>82</v>
      </c>
      <c r="E448" s="69" t="s">
        <v>654</v>
      </c>
      <c r="F448" s="70" t="s">
        <v>655</v>
      </c>
      <c r="G448" s="71" t="s">
        <v>119</v>
      </c>
      <c r="H448" s="72">
        <v>2.4</v>
      </c>
      <c r="I448" s="73"/>
      <c r="J448" s="116">
        <f t="shared" si="12"/>
        <v>0</v>
      </c>
    </row>
    <row r="449" spans="1:10" ht="12" x14ac:dyDescent="0.2">
      <c r="A449" s="95"/>
      <c r="B449" s="115"/>
      <c r="C449" s="68" t="s">
        <v>163</v>
      </c>
      <c r="D449" s="68" t="s">
        <v>82</v>
      </c>
      <c r="E449" s="69" t="s">
        <v>656</v>
      </c>
      <c r="F449" s="70" t="s">
        <v>657</v>
      </c>
      <c r="G449" s="71" t="s">
        <v>119</v>
      </c>
      <c r="H449" s="72">
        <v>1.2</v>
      </c>
      <c r="I449" s="73"/>
      <c r="J449" s="116">
        <f t="shared" si="12"/>
        <v>0</v>
      </c>
    </row>
    <row r="450" spans="1:10" ht="24" x14ac:dyDescent="0.2">
      <c r="A450" s="95"/>
      <c r="B450" s="115"/>
      <c r="C450" s="68" t="s">
        <v>181</v>
      </c>
      <c r="D450" s="68" t="s">
        <v>82</v>
      </c>
      <c r="E450" s="69" t="s">
        <v>658</v>
      </c>
      <c r="F450" s="70" t="s">
        <v>659</v>
      </c>
      <c r="G450" s="71" t="s">
        <v>162</v>
      </c>
      <c r="H450" s="72">
        <v>24</v>
      </c>
      <c r="I450" s="73"/>
      <c r="J450" s="116">
        <f t="shared" si="12"/>
        <v>0</v>
      </c>
    </row>
    <row r="451" spans="1:10" ht="12.75" x14ac:dyDescent="0.2">
      <c r="A451" s="7"/>
      <c r="B451" s="108"/>
      <c r="C451" s="63"/>
      <c r="D451" s="109" t="s">
        <v>23</v>
      </c>
      <c r="E451" s="113" t="s">
        <v>184</v>
      </c>
      <c r="F451" s="113" t="s">
        <v>185</v>
      </c>
      <c r="G451" s="63"/>
      <c r="H451" s="63"/>
      <c r="I451" s="111"/>
      <c r="J451" s="114">
        <f>BK451</f>
        <v>0</v>
      </c>
    </row>
    <row r="452" spans="1:10" ht="24.75" thickBot="1" x14ac:dyDescent="0.25">
      <c r="A452" s="95"/>
      <c r="B452" s="118"/>
      <c r="C452" s="119" t="s">
        <v>172</v>
      </c>
      <c r="D452" s="119" t="s">
        <v>82</v>
      </c>
      <c r="E452" s="120" t="s">
        <v>660</v>
      </c>
      <c r="F452" s="121" t="s">
        <v>661</v>
      </c>
      <c r="G452" s="122" t="s">
        <v>112</v>
      </c>
      <c r="H452" s="123">
        <v>210.571</v>
      </c>
      <c r="I452" s="124"/>
      <c r="J452" s="125">
        <f>ROUND(I452*H452,2)</f>
        <v>0</v>
      </c>
    </row>
    <row r="453" spans="1:10" ht="12" thickBot="1" x14ac:dyDescent="0.25">
      <c r="A453" s="92"/>
      <c r="B453" s="92"/>
      <c r="C453" s="92"/>
      <c r="D453" s="92"/>
      <c r="E453" s="92"/>
      <c r="F453" s="92"/>
      <c r="G453" s="92"/>
      <c r="H453" s="92"/>
      <c r="I453" s="92"/>
      <c r="J453" s="92"/>
    </row>
    <row r="454" spans="1:10" ht="12.75" x14ac:dyDescent="0.2">
      <c r="A454" s="92"/>
      <c r="B454" s="99"/>
      <c r="C454" s="100"/>
      <c r="D454" s="180" t="s">
        <v>59</v>
      </c>
      <c r="E454" s="179"/>
      <c r="F454" s="179"/>
      <c r="G454" s="179"/>
      <c r="H454" s="179"/>
      <c r="I454" s="100"/>
      <c r="J454" s="101"/>
    </row>
    <row r="455" spans="1:10" x14ac:dyDescent="0.2">
      <c r="A455" s="95"/>
      <c r="B455" s="102"/>
      <c r="C455" s="177"/>
      <c r="D455" s="175"/>
      <c r="E455" s="251" t="s">
        <v>60</v>
      </c>
      <c r="F455" s="253"/>
      <c r="G455" s="253"/>
      <c r="H455" s="253"/>
      <c r="I455" s="177"/>
      <c r="J455" s="103"/>
    </row>
    <row r="456" spans="1:10" ht="12.75" x14ac:dyDescent="0.2">
      <c r="A456" s="95"/>
      <c r="B456" s="102"/>
      <c r="C456" s="177"/>
      <c r="D456" s="181" t="s">
        <v>61</v>
      </c>
      <c r="E456" s="175"/>
      <c r="F456" s="175"/>
      <c r="G456" s="175"/>
      <c r="H456" s="175"/>
      <c r="I456" s="177"/>
      <c r="J456" s="103"/>
    </row>
    <row r="457" spans="1:10" x14ac:dyDescent="0.2">
      <c r="A457" s="95"/>
      <c r="B457" s="102"/>
      <c r="C457" s="177"/>
      <c r="D457" s="175"/>
      <c r="E457" s="255" t="s">
        <v>662</v>
      </c>
      <c r="F457" s="253"/>
      <c r="G457" s="253"/>
      <c r="H457" s="253"/>
      <c r="I457" s="177"/>
      <c r="J457" s="103"/>
    </row>
    <row r="458" spans="1:10" x14ac:dyDescent="0.2">
      <c r="A458" s="95"/>
      <c r="B458" s="102"/>
      <c r="C458" s="177"/>
      <c r="D458" s="177"/>
      <c r="E458" s="177"/>
      <c r="F458" s="177"/>
      <c r="G458" s="177"/>
      <c r="H458" s="177"/>
      <c r="I458" s="177"/>
      <c r="J458" s="103"/>
    </row>
    <row r="459" spans="1:10" ht="12" x14ac:dyDescent="0.2">
      <c r="A459" s="52"/>
      <c r="B459" s="104"/>
      <c r="C459" s="53" t="s">
        <v>65</v>
      </c>
      <c r="D459" s="54" t="s">
        <v>10</v>
      </c>
      <c r="E459" s="54" t="s">
        <v>6</v>
      </c>
      <c r="F459" s="54" t="s">
        <v>7</v>
      </c>
      <c r="G459" s="54" t="s">
        <v>66</v>
      </c>
      <c r="H459" s="54" t="s">
        <v>67</v>
      </c>
      <c r="I459" s="54" t="s">
        <v>68</v>
      </c>
      <c r="J459" s="105" t="s">
        <v>62</v>
      </c>
    </row>
    <row r="460" spans="1:10" ht="15.75" x14ac:dyDescent="0.25">
      <c r="A460" s="95"/>
      <c r="B460" s="102"/>
      <c r="C460" s="106" t="s">
        <v>851</v>
      </c>
      <c r="D460" s="177"/>
      <c r="E460" s="177"/>
      <c r="F460" s="177"/>
      <c r="G460" s="177"/>
      <c r="H460" s="177"/>
      <c r="I460" s="177"/>
      <c r="J460" s="107">
        <v>0</v>
      </c>
    </row>
    <row r="461" spans="1:10" ht="15" x14ac:dyDescent="0.2">
      <c r="A461" s="7"/>
      <c r="B461" s="108"/>
      <c r="C461" s="63"/>
      <c r="D461" s="109" t="s">
        <v>23</v>
      </c>
      <c r="E461" s="110" t="s">
        <v>76</v>
      </c>
      <c r="F461" s="110" t="s">
        <v>77</v>
      </c>
      <c r="G461" s="63"/>
      <c r="H461" s="63"/>
      <c r="I461" s="111"/>
      <c r="J461" s="112">
        <f>BK461</f>
        <v>0</v>
      </c>
    </row>
    <row r="462" spans="1:10" ht="12.75" x14ac:dyDescent="0.2">
      <c r="A462" s="7"/>
      <c r="B462" s="108"/>
      <c r="C462" s="63"/>
      <c r="D462" s="109" t="s">
        <v>23</v>
      </c>
      <c r="E462" s="113" t="s">
        <v>109</v>
      </c>
      <c r="F462" s="113" t="s">
        <v>663</v>
      </c>
      <c r="G462" s="63"/>
      <c r="H462" s="63"/>
      <c r="I462" s="111"/>
      <c r="J462" s="114">
        <f>BK462</f>
        <v>0</v>
      </c>
    </row>
    <row r="463" spans="1:10" ht="48" x14ac:dyDescent="0.2">
      <c r="A463" s="95"/>
      <c r="B463" s="115"/>
      <c r="C463" s="68" t="s">
        <v>193</v>
      </c>
      <c r="D463" s="68" t="s">
        <v>82</v>
      </c>
      <c r="E463" s="69" t="s">
        <v>664</v>
      </c>
      <c r="F463" s="70" t="s">
        <v>665</v>
      </c>
      <c r="G463" s="71" t="s">
        <v>119</v>
      </c>
      <c r="H463" s="72">
        <v>5.7750000000000004</v>
      </c>
      <c r="I463" s="73"/>
      <c r="J463" s="116">
        <f>ROUND(I463*H463,2)</f>
        <v>0</v>
      </c>
    </row>
    <row r="464" spans="1:10" ht="24" x14ac:dyDescent="0.2">
      <c r="A464" s="95"/>
      <c r="B464" s="115"/>
      <c r="C464" s="79" t="s">
        <v>178</v>
      </c>
      <c r="D464" s="79" t="s">
        <v>104</v>
      </c>
      <c r="E464" s="80" t="s">
        <v>666</v>
      </c>
      <c r="F464" s="81" t="s">
        <v>667</v>
      </c>
      <c r="G464" s="82" t="s">
        <v>119</v>
      </c>
      <c r="H464" s="83">
        <v>5.891</v>
      </c>
      <c r="I464" s="84"/>
      <c r="J464" s="117">
        <f>ROUND(I464*H464,2)</f>
        <v>0</v>
      </c>
    </row>
    <row r="465" spans="1:10" ht="36" x14ac:dyDescent="0.2">
      <c r="A465" s="95"/>
      <c r="B465" s="115"/>
      <c r="C465" s="68" t="s">
        <v>181</v>
      </c>
      <c r="D465" s="68" t="s">
        <v>82</v>
      </c>
      <c r="E465" s="69" t="s">
        <v>668</v>
      </c>
      <c r="F465" s="70" t="s">
        <v>669</v>
      </c>
      <c r="G465" s="71" t="s">
        <v>119</v>
      </c>
      <c r="H465" s="72">
        <v>6.6</v>
      </c>
      <c r="I465" s="73"/>
      <c r="J465" s="116">
        <f>ROUND(I465*H465,2)</f>
        <v>0</v>
      </c>
    </row>
    <row r="466" spans="1:10" ht="24" x14ac:dyDescent="0.2">
      <c r="A466" s="95"/>
      <c r="B466" s="115"/>
      <c r="C466" s="79" t="s">
        <v>134</v>
      </c>
      <c r="D466" s="79" t="s">
        <v>104</v>
      </c>
      <c r="E466" s="80" t="s">
        <v>670</v>
      </c>
      <c r="F466" s="81" t="s">
        <v>667</v>
      </c>
      <c r="G466" s="82" t="s">
        <v>119</v>
      </c>
      <c r="H466" s="83">
        <v>6.7320000000000002</v>
      </c>
      <c r="I466" s="84"/>
      <c r="J466" s="117">
        <f>ROUND(I466*H466,2)</f>
        <v>0</v>
      </c>
    </row>
    <row r="467" spans="1:10" ht="24" x14ac:dyDescent="0.2">
      <c r="A467" s="95"/>
      <c r="B467" s="115"/>
      <c r="C467" s="79" t="s">
        <v>145</v>
      </c>
      <c r="D467" s="79" t="s">
        <v>104</v>
      </c>
      <c r="E467" s="80" t="s">
        <v>671</v>
      </c>
      <c r="F467" s="81" t="s">
        <v>672</v>
      </c>
      <c r="G467" s="82" t="s">
        <v>119</v>
      </c>
      <c r="H467" s="83">
        <v>12.875</v>
      </c>
      <c r="I467" s="84"/>
      <c r="J467" s="117">
        <f>ROUND(I467*H467,2)</f>
        <v>0</v>
      </c>
    </row>
    <row r="468" spans="1:10" ht="12.75" x14ac:dyDescent="0.2">
      <c r="A468" s="7"/>
      <c r="B468" s="108"/>
      <c r="C468" s="63"/>
      <c r="D468" s="109" t="s">
        <v>23</v>
      </c>
      <c r="E468" s="113" t="s">
        <v>79</v>
      </c>
      <c r="F468" s="113" t="s">
        <v>80</v>
      </c>
      <c r="G468" s="63"/>
      <c r="H468" s="63"/>
      <c r="I468" s="111"/>
      <c r="J468" s="114">
        <f>BK468</f>
        <v>0</v>
      </c>
    </row>
    <row r="469" spans="1:10" ht="24" x14ac:dyDescent="0.2">
      <c r="A469" s="95"/>
      <c r="B469" s="115"/>
      <c r="C469" s="68" t="s">
        <v>88</v>
      </c>
      <c r="D469" s="68" t="s">
        <v>82</v>
      </c>
      <c r="E469" s="69" t="s">
        <v>673</v>
      </c>
      <c r="F469" s="70" t="s">
        <v>674</v>
      </c>
      <c r="G469" s="71" t="s">
        <v>85</v>
      </c>
      <c r="H469" s="72">
        <v>230</v>
      </c>
      <c r="I469" s="73"/>
      <c r="J469" s="116">
        <f>ROUND(I469*H469,2)</f>
        <v>0</v>
      </c>
    </row>
    <row r="470" spans="1:10" ht="12.75" x14ac:dyDescent="0.2">
      <c r="A470" s="7"/>
      <c r="B470" s="108"/>
      <c r="C470" s="63"/>
      <c r="D470" s="109" t="s">
        <v>23</v>
      </c>
      <c r="E470" s="113" t="s">
        <v>88</v>
      </c>
      <c r="F470" s="113" t="s">
        <v>89</v>
      </c>
      <c r="G470" s="63"/>
      <c r="H470" s="63"/>
      <c r="I470" s="111"/>
      <c r="J470" s="114">
        <f>BK470</f>
        <v>0</v>
      </c>
    </row>
    <row r="471" spans="1:10" ht="24" x14ac:dyDescent="0.2">
      <c r="A471" s="95"/>
      <c r="B471" s="115"/>
      <c r="C471" s="68" t="s">
        <v>86</v>
      </c>
      <c r="D471" s="68" t="s">
        <v>82</v>
      </c>
      <c r="E471" s="69" t="s">
        <v>675</v>
      </c>
      <c r="F471" s="70" t="s">
        <v>676</v>
      </c>
      <c r="G471" s="71" t="s">
        <v>119</v>
      </c>
      <c r="H471" s="72">
        <v>10.435</v>
      </c>
      <c r="I471" s="73"/>
      <c r="J471" s="116">
        <f>ROUND(I471*H471,2)</f>
        <v>0</v>
      </c>
    </row>
    <row r="472" spans="1:10" ht="24" x14ac:dyDescent="0.2">
      <c r="A472" s="95"/>
      <c r="B472" s="115"/>
      <c r="C472" s="68" t="s">
        <v>81</v>
      </c>
      <c r="D472" s="68" t="s">
        <v>82</v>
      </c>
      <c r="E472" s="69" t="s">
        <v>677</v>
      </c>
      <c r="F472" s="70" t="s">
        <v>678</v>
      </c>
      <c r="G472" s="71" t="s">
        <v>162</v>
      </c>
      <c r="H472" s="72">
        <v>64.7</v>
      </c>
      <c r="I472" s="73"/>
      <c r="J472" s="116">
        <f>ROUND(I472*H472,2)</f>
        <v>0</v>
      </c>
    </row>
    <row r="473" spans="1:10" ht="12" x14ac:dyDescent="0.2">
      <c r="A473" s="95"/>
      <c r="B473" s="115"/>
      <c r="C473" s="68" t="s">
        <v>79</v>
      </c>
      <c r="D473" s="68" t="s">
        <v>82</v>
      </c>
      <c r="E473" s="69" t="s">
        <v>679</v>
      </c>
      <c r="F473" s="70" t="s">
        <v>680</v>
      </c>
      <c r="G473" s="71" t="s">
        <v>112</v>
      </c>
      <c r="H473" s="72">
        <v>23.151</v>
      </c>
      <c r="I473" s="73"/>
      <c r="J473" s="116">
        <f>ROUND(I473*H473,2)</f>
        <v>0</v>
      </c>
    </row>
    <row r="474" spans="1:10" ht="24" x14ac:dyDescent="0.2">
      <c r="A474" s="95"/>
      <c r="B474" s="115"/>
      <c r="C474" s="68" t="s">
        <v>142</v>
      </c>
      <c r="D474" s="68" t="s">
        <v>82</v>
      </c>
      <c r="E474" s="69" t="s">
        <v>681</v>
      </c>
      <c r="F474" s="70" t="s">
        <v>682</v>
      </c>
      <c r="G474" s="71" t="s">
        <v>112</v>
      </c>
      <c r="H474" s="72">
        <v>463.02</v>
      </c>
      <c r="I474" s="73"/>
      <c r="J474" s="116">
        <f>ROUND(I474*H474,2)</f>
        <v>0</v>
      </c>
    </row>
    <row r="475" spans="1:10" ht="24" x14ac:dyDescent="0.2">
      <c r="A475" s="95"/>
      <c r="B475" s="115"/>
      <c r="C475" s="68" t="s">
        <v>129</v>
      </c>
      <c r="D475" s="68" t="s">
        <v>82</v>
      </c>
      <c r="E475" s="69" t="s">
        <v>683</v>
      </c>
      <c r="F475" s="70" t="s">
        <v>684</v>
      </c>
      <c r="G475" s="71" t="s">
        <v>112</v>
      </c>
      <c r="H475" s="72">
        <v>23.151</v>
      </c>
      <c r="I475" s="73"/>
      <c r="J475" s="116">
        <f>ROUND(I475*H475,2)</f>
        <v>0</v>
      </c>
    </row>
    <row r="476" spans="1:10" ht="15" x14ac:dyDescent="0.2">
      <c r="A476" s="7"/>
      <c r="B476" s="108"/>
      <c r="C476" s="63"/>
      <c r="D476" s="109" t="s">
        <v>23</v>
      </c>
      <c r="E476" s="110" t="s">
        <v>96</v>
      </c>
      <c r="F476" s="110" t="s">
        <v>97</v>
      </c>
      <c r="G476" s="63"/>
      <c r="H476" s="63"/>
      <c r="I476" s="111"/>
      <c r="J476" s="112">
        <f>BK476</f>
        <v>0</v>
      </c>
    </row>
    <row r="477" spans="1:10" ht="12.75" x14ac:dyDescent="0.2">
      <c r="A477" s="7"/>
      <c r="B477" s="108"/>
      <c r="C477" s="63"/>
      <c r="D477" s="109" t="s">
        <v>23</v>
      </c>
      <c r="E477" s="113" t="s">
        <v>478</v>
      </c>
      <c r="F477" s="113" t="s">
        <v>479</v>
      </c>
      <c r="G477" s="63"/>
      <c r="H477" s="63"/>
      <c r="I477" s="111"/>
      <c r="J477" s="114">
        <f>BK477</f>
        <v>0</v>
      </c>
    </row>
    <row r="478" spans="1:10" ht="24" x14ac:dyDescent="0.2">
      <c r="A478" s="95"/>
      <c r="B478" s="115"/>
      <c r="C478" s="68" t="s">
        <v>28</v>
      </c>
      <c r="D478" s="68" t="s">
        <v>82</v>
      </c>
      <c r="E478" s="69" t="s">
        <v>685</v>
      </c>
      <c r="F478" s="70" t="s">
        <v>686</v>
      </c>
      <c r="G478" s="71" t="s">
        <v>85</v>
      </c>
      <c r="H478" s="72">
        <v>112.5</v>
      </c>
      <c r="I478" s="73"/>
      <c r="J478" s="116">
        <f>ROUND(I478*H478,2)</f>
        <v>0</v>
      </c>
    </row>
    <row r="479" spans="1:10" ht="24" x14ac:dyDescent="0.2">
      <c r="A479" s="95"/>
      <c r="B479" s="115"/>
      <c r="C479" s="68" t="s">
        <v>109</v>
      </c>
      <c r="D479" s="68" t="s">
        <v>82</v>
      </c>
      <c r="E479" s="69" t="s">
        <v>687</v>
      </c>
      <c r="F479" s="70" t="s">
        <v>688</v>
      </c>
      <c r="G479" s="71" t="s">
        <v>85</v>
      </c>
      <c r="H479" s="72">
        <v>112.5</v>
      </c>
      <c r="I479" s="73"/>
      <c r="J479" s="116">
        <f>ROUND(I479*H479,2)</f>
        <v>0</v>
      </c>
    </row>
    <row r="480" spans="1:10" ht="24.75" thickBot="1" x14ac:dyDescent="0.25">
      <c r="A480" s="95"/>
      <c r="B480" s="118"/>
      <c r="C480" s="119" t="s">
        <v>34</v>
      </c>
      <c r="D480" s="119" t="s">
        <v>82</v>
      </c>
      <c r="E480" s="120" t="s">
        <v>689</v>
      </c>
      <c r="F480" s="121" t="s">
        <v>690</v>
      </c>
      <c r="G480" s="122" t="s">
        <v>85</v>
      </c>
      <c r="H480" s="123">
        <v>112.5</v>
      </c>
      <c r="I480" s="124"/>
      <c r="J480" s="125">
        <f>ROUND(I480*H480,2)</f>
        <v>0</v>
      </c>
    </row>
    <row r="481" spans="1:10" ht="12" thickBot="1" x14ac:dyDescent="0.25">
      <c r="A481" s="92"/>
      <c r="B481" s="92"/>
      <c r="C481" s="92"/>
      <c r="D481" s="92"/>
      <c r="E481" s="92"/>
      <c r="F481" s="92"/>
      <c r="G481" s="92"/>
      <c r="H481" s="92"/>
      <c r="I481" s="92"/>
      <c r="J481" s="92"/>
    </row>
    <row r="482" spans="1:10" ht="12.75" x14ac:dyDescent="0.2">
      <c r="A482" s="92"/>
      <c r="B482" s="182"/>
      <c r="C482" s="183"/>
      <c r="D482" s="180" t="s">
        <v>59</v>
      </c>
      <c r="E482" s="179"/>
      <c r="F482" s="179"/>
      <c r="G482" s="179"/>
      <c r="H482" s="179"/>
      <c r="I482" s="183"/>
      <c r="J482" s="184"/>
    </row>
    <row r="483" spans="1:10" x14ac:dyDescent="0.2">
      <c r="A483" s="95"/>
      <c r="B483" s="185"/>
      <c r="C483" s="186"/>
      <c r="D483" s="175"/>
      <c r="E483" s="251" t="s">
        <v>60</v>
      </c>
      <c r="F483" s="253"/>
      <c r="G483" s="253"/>
      <c r="H483" s="253"/>
      <c r="I483" s="186"/>
      <c r="J483" s="187"/>
    </row>
    <row r="484" spans="1:10" ht="12.75" x14ac:dyDescent="0.2">
      <c r="A484" s="95"/>
      <c r="B484" s="185"/>
      <c r="C484" s="186"/>
      <c r="D484" s="181" t="s">
        <v>61</v>
      </c>
      <c r="E484" s="175"/>
      <c r="F484" s="175"/>
      <c r="G484" s="175"/>
      <c r="H484" s="175"/>
      <c r="I484" s="186"/>
      <c r="J484" s="187"/>
    </row>
    <row r="485" spans="1:10" x14ac:dyDescent="0.2">
      <c r="A485" s="95"/>
      <c r="B485" s="185"/>
      <c r="C485" s="186"/>
      <c r="D485" s="178"/>
      <c r="E485" s="258" t="s">
        <v>691</v>
      </c>
      <c r="F485" s="259"/>
      <c r="G485" s="259"/>
      <c r="H485" s="259"/>
      <c r="I485" s="186"/>
      <c r="J485" s="187"/>
    </row>
    <row r="486" spans="1:10" x14ac:dyDescent="0.2">
      <c r="A486" s="95"/>
      <c r="B486" s="185"/>
      <c r="C486" s="186"/>
      <c r="D486" s="186"/>
      <c r="E486" s="186"/>
      <c r="F486" s="186"/>
      <c r="G486" s="186"/>
      <c r="H486" s="186"/>
      <c r="I486" s="186"/>
      <c r="J486" s="187"/>
    </row>
    <row r="487" spans="1:10" x14ac:dyDescent="0.2">
      <c r="A487" s="95"/>
      <c r="B487" s="185"/>
      <c r="C487" s="186"/>
      <c r="D487" s="186"/>
      <c r="E487" s="186"/>
      <c r="F487" s="186"/>
      <c r="G487" s="186"/>
      <c r="H487" s="186"/>
      <c r="I487" s="186"/>
      <c r="J487" s="187"/>
    </row>
    <row r="488" spans="1:10" ht="12" x14ac:dyDescent="0.2">
      <c r="A488" s="52"/>
      <c r="B488" s="188"/>
      <c r="C488" s="189" t="s">
        <v>65</v>
      </c>
      <c r="D488" s="190" t="s">
        <v>10</v>
      </c>
      <c r="E488" s="190" t="s">
        <v>6</v>
      </c>
      <c r="F488" s="190" t="s">
        <v>7</v>
      </c>
      <c r="G488" s="190" t="s">
        <v>66</v>
      </c>
      <c r="H488" s="190" t="s">
        <v>67</v>
      </c>
      <c r="I488" s="190" t="s">
        <v>68</v>
      </c>
      <c r="J488" s="191" t="s">
        <v>62</v>
      </c>
    </row>
    <row r="489" spans="1:10" ht="15.75" x14ac:dyDescent="0.2">
      <c r="A489" s="95"/>
      <c r="B489" s="185"/>
      <c r="C489" s="226" t="s">
        <v>851</v>
      </c>
      <c r="D489" s="186"/>
      <c r="E489" s="186"/>
      <c r="F489" s="186"/>
      <c r="G489" s="186"/>
      <c r="H489" s="186"/>
      <c r="I489" s="186"/>
      <c r="J489" s="192">
        <v>0</v>
      </c>
    </row>
    <row r="490" spans="1:10" ht="15" x14ac:dyDescent="0.2">
      <c r="A490" s="7"/>
      <c r="B490" s="193"/>
      <c r="C490" s="194"/>
      <c r="D490" s="195" t="s">
        <v>23</v>
      </c>
      <c r="E490" s="196" t="s">
        <v>76</v>
      </c>
      <c r="F490" s="196" t="s">
        <v>77</v>
      </c>
      <c r="G490" s="194"/>
      <c r="H490" s="194"/>
      <c r="I490" s="197"/>
      <c r="J490" s="198">
        <f>BK490</f>
        <v>0</v>
      </c>
    </row>
    <row r="491" spans="1:10" ht="12.75" x14ac:dyDescent="0.2">
      <c r="A491" s="7"/>
      <c r="B491" s="193"/>
      <c r="C491" s="194"/>
      <c r="D491" s="195" t="s">
        <v>23</v>
      </c>
      <c r="E491" s="199" t="s">
        <v>28</v>
      </c>
      <c r="F491" s="199" t="s">
        <v>213</v>
      </c>
      <c r="G491" s="194"/>
      <c r="H491" s="194"/>
      <c r="I491" s="197"/>
      <c r="J491" s="200">
        <f>BK491</f>
        <v>0</v>
      </c>
    </row>
    <row r="492" spans="1:10" ht="24" x14ac:dyDescent="0.2">
      <c r="A492" s="95"/>
      <c r="B492" s="201"/>
      <c r="C492" s="202" t="s">
        <v>28</v>
      </c>
      <c r="D492" s="202" t="s">
        <v>82</v>
      </c>
      <c r="E492" s="203" t="s">
        <v>692</v>
      </c>
      <c r="F492" s="204" t="s">
        <v>693</v>
      </c>
      <c r="G492" s="205" t="s">
        <v>85</v>
      </c>
      <c r="H492" s="206">
        <v>73.2</v>
      </c>
      <c r="I492" s="207"/>
      <c r="J492" s="208">
        <f>ROUND(I492*H492,2)</f>
        <v>0</v>
      </c>
    </row>
    <row r="493" spans="1:10" ht="24" x14ac:dyDescent="0.2">
      <c r="A493" s="95"/>
      <c r="B493" s="201"/>
      <c r="C493" s="202" t="s">
        <v>34</v>
      </c>
      <c r="D493" s="202" t="s">
        <v>82</v>
      </c>
      <c r="E493" s="203" t="s">
        <v>694</v>
      </c>
      <c r="F493" s="204" t="s">
        <v>695</v>
      </c>
      <c r="G493" s="205" t="s">
        <v>85</v>
      </c>
      <c r="H493" s="206">
        <v>487.1</v>
      </c>
      <c r="I493" s="207"/>
      <c r="J493" s="208">
        <f>ROUND(I493*H493,2)</f>
        <v>0</v>
      </c>
    </row>
    <row r="494" spans="1:10" ht="24" x14ac:dyDescent="0.2">
      <c r="A494" s="95"/>
      <c r="B494" s="201"/>
      <c r="C494" s="202" t="s">
        <v>109</v>
      </c>
      <c r="D494" s="202" t="s">
        <v>82</v>
      </c>
      <c r="E494" s="203" t="s">
        <v>696</v>
      </c>
      <c r="F494" s="204" t="s">
        <v>697</v>
      </c>
      <c r="G494" s="205" t="s">
        <v>85</v>
      </c>
      <c r="H494" s="206">
        <v>487.1</v>
      </c>
      <c r="I494" s="207"/>
      <c r="J494" s="208">
        <f>ROUND(I494*H494,2)</f>
        <v>0</v>
      </c>
    </row>
    <row r="495" spans="1:10" ht="24" x14ac:dyDescent="0.2">
      <c r="A495" s="95"/>
      <c r="B495" s="201"/>
      <c r="C495" s="202" t="s">
        <v>81</v>
      </c>
      <c r="D495" s="202" t="s">
        <v>82</v>
      </c>
      <c r="E495" s="203" t="s">
        <v>698</v>
      </c>
      <c r="F495" s="204" t="s">
        <v>699</v>
      </c>
      <c r="G495" s="205" t="s">
        <v>162</v>
      </c>
      <c r="H495" s="206">
        <v>188</v>
      </c>
      <c r="I495" s="207"/>
      <c r="J495" s="208">
        <f>ROUND(I495*H495,2)</f>
        <v>0</v>
      </c>
    </row>
    <row r="496" spans="1:10" ht="12.75" x14ac:dyDescent="0.2">
      <c r="A496" s="7"/>
      <c r="B496" s="193"/>
      <c r="C496" s="194"/>
      <c r="D496" s="195" t="s">
        <v>23</v>
      </c>
      <c r="E496" s="199" t="s">
        <v>34</v>
      </c>
      <c r="F496" s="199" t="s">
        <v>115</v>
      </c>
      <c r="G496" s="194"/>
      <c r="H496" s="194"/>
      <c r="I496" s="197"/>
      <c r="J496" s="200">
        <f>BK496</f>
        <v>0</v>
      </c>
    </row>
    <row r="497" spans="1:10" ht="24" x14ac:dyDescent="0.2">
      <c r="A497" s="95"/>
      <c r="B497" s="201"/>
      <c r="C497" s="202" t="s">
        <v>79</v>
      </c>
      <c r="D497" s="202" t="s">
        <v>82</v>
      </c>
      <c r="E497" s="203" t="s">
        <v>125</v>
      </c>
      <c r="F497" s="204" t="s">
        <v>126</v>
      </c>
      <c r="G497" s="205" t="s">
        <v>85</v>
      </c>
      <c r="H497" s="206">
        <v>325.41000000000003</v>
      </c>
      <c r="I497" s="207"/>
      <c r="J497" s="208">
        <f>ROUND(I497*H497,2)</f>
        <v>0</v>
      </c>
    </row>
    <row r="498" spans="1:10" ht="24" x14ac:dyDescent="0.2">
      <c r="A498" s="95"/>
      <c r="B498" s="201"/>
      <c r="C498" s="209" t="s">
        <v>142</v>
      </c>
      <c r="D498" s="209" t="s">
        <v>104</v>
      </c>
      <c r="E498" s="210" t="s">
        <v>127</v>
      </c>
      <c r="F498" s="211" t="s">
        <v>128</v>
      </c>
      <c r="G498" s="212" t="s">
        <v>85</v>
      </c>
      <c r="H498" s="213">
        <v>357.95100000000002</v>
      </c>
      <c r="I498" s="214"/>
      <c r="J498" s="215">
        <f>ROUND(I498*H498,2)</f>
        <v>0</v>
      </c>
    </row>
    <row r="499" spans="1:10" ht="12.75" x14ac:dyDescent="0.2">
      <c r="A499" s="7"/>
      <c r="B499" s="193"/>
      <c r="C499" s="194"/>
      <c r="D499" s="195" t="s">
        <v>23</v>
      </c>
      <c r="E499" s="199" t="s">
        <v>86</v>
      </c>
      <c r="F499" s="199" t="s">
        <v>700</v>
      </c>
      <c r="G499" s="194"/>
      <c r="H499" s="194"/>
      <c r="I499" s="197"/>
      <c r="J499" s="200">
        <f>BK499</f>
        <v>0</v>
      </c>
    </row>
    <row r="500" spans="1:10" ht="36" x14ac:dyDescent="0.2">
      <c r="A500" s="95"/>
      <c r="B500" s="201"/>
      <c r="C500" s="202" t="s">
        <v>129</v>
      </c>
      <c r="D500" s="202" t="s">
        <v>82</v>
      </c>
      <c r="E500" s="203" t="s">
        <v>158</v>
      </c>
      <c r="F500" s="204" t="s">
        <v>701</v>
      </c>
      <c r="G500" s="205" t="s">
        <v>85</v>
      </c>
      <c r="H500" s="206">
        <v>325.41000000000003</v>
      </c>
      <c r="I500" s="207"/>
      <c r="J500" s="208">
        <f>ROUND(I500*H500,2)</f>
        <v>0</v>
      </c>
    </row>
    <row r="501" spans="1:10" ht="12.75" x14ac:dyDescent="0.2">
      <c r="A501" s="7"/>
      <c r="B501" s="193"/>
      <c r="C501" s="194"/>
      <c r="D501" s="195" t="s">
        <v>23</v>
      </c>
      <c r="E501" s="199" t="s">
        <v>81</v>
      </c>
      <c r="F501" s="199" t="s">
        <v>130</v>
      </c>
      <c r="G501" s="194"/>
      <c r="H501" s="194"/>
      <c r="I501" s="197"/>
      <c r="J501" s="200">
        <f>BK501</f>
        <v>0</v>
      </c>
    </row>
    <row r="502" spans="1:10" ht="36" x14ac:dyDescent="0.2">
      <c r="A502" s="95"/>
      <c r="B502" s="201"/>
      <c r="C502" s="202" t="s">
        <v>88</v>
      </c>
      <c r="D502" s="202" t="s">
        <v>82</v>
      </c>
      <c r="E502" s="203" t="s">
        <v>140</v>
      </c>
      <c r="F502" s="204" t="s">
        <v>141</v>
      </c>
      <c r="G502" s="205" t="s">
        <v>85</v>
      </c>
      <c r="H502" s="206">
        <v>325.41000000000003</v>
      </c>
      <c r="I502" s="207"/>
      <c r="J502" s="208">
        <f>ROUND(I502*H502,2)</f>
        <v>0</v>
      </c>
    </row>
    <row r="503" spans="1:10" ht="36" x14ac:dyDescent="0.2">
      <c r="A503" s="95"/>
      <c r="B503" s="201"/>
      <c r="C503" s="202" t="s">
        <v>134</v>
      </c>
      <c r="D503" s="202" t="s">
        <v>82</v>
      </c>
      <c r="E503" s="203" t="s">
        <v>702</v>
      </c>
      <c r="F503" s="204" t="s">
        <v>703</v>
      </c>
      <c r="G503" s="205" t="s">
        <v>85</v>
      </c>
      <c r="H503" s="206">
        <v>240.81</v>
      </c>
      <c r="I503" s="207"/>
      <c r="J503" s="208">
        <f>ROUND(I503*H503,2)</f>
        <v>0</v>
      </c>
    </row>
    <row r="504" spans="1:10" ht="24" x14ac:dyDescent="0.2">
      <c r="A504" s="95"/>
      <c r="B504" s="201"/>
      <c r="C504" s="209" t="s">
        <v>145</v>
      </c>
      <c r="D504" s="209" t="s">
        <v>104</v>
      </c>
      <c r="E504" s="210" t="s">
        <v>704</v>
      </c>
      <c r="F504" s="211" t="s">
        <v>705</v>
      </c>
      <c r="G504" s="212" t="s">
        <v>85</v>
      </c>
      <c r="H504" s="213">
        <v>245.626</v>
      </c>
      <c r="I504" s="214"/>
      <c r="J504" s="215">
        <f>ROUND(I504*H504,2)</f>
        <v>0</v>
      </c>
    </row>
    <row r="505" spans="1:10" ht="36" x14ac:dyDescent="0.2">
      <c r="A505" s="95"/>
      <c r="B505" s="201"/>
      <c r="C505" s="202" t="s">
        <v>102</v>
      </c>
      <c r="D505" s="202" t="s">
        <v>82</v>
      </c>
      <c r="E505" s="203" t="s">
        <v>706</v>
      </c>
      <c r="F505" s="204" t="s">
        <v>707</v>
      </c>
      <c r="G505" s="205" t="s">
        <v>85</v>
      </c>
      <c r="H505" s="206">
        <v>84.6</v>
      </c>
      <c r="I505" s="207"/>
      <c r="J505" s="208">
        <f>ROUND(I505*H505,2)</f>
        <v>0</v>
      </c>
    </row>
    <row r="506" spans="1:10" ht="24" x14ac:dyDescent="0.2">
      <c r="A506" s="95"/>
      <c r="B506" s="201"/>
      <c r="C506" s="209" t="s">
        <v>163</v>
      </c>
      <c r="D506" s="209" t="s">
        <v>104</v>
      </c>
      <c r="E506" s="210" t="s">
        <v>708</v>
      </c>
      <c r="F506" s="211" t="s">
        <v>709</v>
      </c>
      <c r="G506" s="212" t="s">
        <v>85</v>
      </c>
      <c r="H506" s="213">
        <v>85.445999999999998</v>
      </c>
      <c r="I506" s="214"/>
      <c r="J506" s="215">
        <f>ROUND(I506*H506,2)</f>
        <v>0</v>
      </c>
    </row>
    <row r="507" spans="1:10" ht="12.75" x14ac:dyDescent="0.2">
      <c r="A507" s="7"/>
      <c r="B507" s="193"/>
      <c r="C507" s="194"/>
      <c r="D507" s="195" t="s">
        <v>23</v>
      </c>
      <c r="E507" s="199" t="s">
        <v>88</v>
      </c>
      <c r="F507" s="199" t="s">
        <v>89</v>
      </c>
      <c r="G507" s="194"/>
      <c r="H507" s="194"/>
      <c r="I507" s="197"/>
      <c r="J507" s="200">
        <f>BK507</f>
        <v>0</v>
      </c>
    </row>
    <row r="508" spans="1:10" ht="12" x14ac:dyDescent="0.2">
      <c r="A508" s="95"/>
      <c r="B508" s="201"/>
      <c r="C508" s="202" t="s">
        <v>172</v>
      </c>
      <c r="D508" s="202" t="s">
        <v>82</v>
      </c>
      <c r="E508" s="203" t="s">
        <v>710</v>
      </c>
      <c r="F508" s="204" t="s">
        <v>711</v>
      </c>
      <c r="G508" s="205" t="s">
        <v>162</v>
      </c>
      <c r="H508" s="206">
        <v>34.299999999999997</v>
      </c>
      <c r="I508" s="207"/>
      <c r="J508" s="208">
        <f t="shared" ref="J508:J514" si="13">ROUND(I508*H508,2)</f>
        <v>0</v>
      </c>
    </row>
    <row r="509" spans="1:10" ht="36" x14ac:dyDescent="0.2">
      <c r="A509" s="95"/>
      <c r="B509" s="201"/>
      <c r="C509" s="202" t="s">
        <v>508</v>
      </c>
      <c r="D509" s="202" t="s">
        <v>82</v>
      </c>
      <c r="E509" s="203" t="s">
        <v>712</v>
      </c>
      <c r="F509" s="204" t="s">
        <v>713</v>
      </c>
      <c r="G509" s="205" t="s">
        <v>162</v>
      </c>
      <c r="H509" s="206">
        <v>220.2</v>
      </c>
      <c r="I509" s="207"/>
      <c r="J509" s="208">
        <f t="shared" si="13"/>
        <v>0</v>
      </c>
    </row>
    <row r="510" spans="1:10" ht="24" x14ac:dyDescent="0.2">
      <c r="A510" s="95"/>
      <c r="B510" s="201"/>
      <c r="C510" s="209" t="s">
        <v>137</v>
      </c>
      <c r="D510" s="209" t="s">
        <v>104</v>
      </c>
      <c r="E510" s="210" t="s">
        <v>714</v>
      </c>
      <c r="F510" s="211" t="s">
        <v>715</v>
      </c>
      <c r="G510" s="212" t="s">
        <v>166</v>
      </c>
      <c r="H510" s="213">
        <v>222.40199999999999</v>
      </c>
      <c r="I510" s="214"/>
      <c r="J510" s="215">
        <f t="shared" si="13"/>
        <v>0</v>
      </c>
    </row>
    <row r="511" spans="1:10" ht="24" x14ac:dyDescent="0.2">
      <c r="A511" s="95"/>
      <c r="B511" s="201"/>
      <c r="C511" s="202" t="s">
        <v>511</v>
      </c>
      <c r="D511" s="202" t="s">
        <v>82</v>
      </c>
      <c r="E511" s="203" t="s">
        <v>170</v>
      </c>
      <c r="F511" s="204" t="s">
        <v>171</v>
      </c>
      <c r="G511" s="205" t="s">
        <v>119</v>
      </c>
      <c r="H511" s="206">
        <v>29.95</v>
      </c>
      <c r="I511" s="207"/>
      <c r="J511" s="208">
        <f t="shared" si="13"/>
        <v>0</v>
      </c>
    </row>
    <row r="512" spans="1:10" ht="12" x14ac:dyDescent="0.2">
      <c r="A512" s="95"/>
      <c r="B512" s="201"/>
      <c r="C512" s="202" t="s">
        <v>537</v>
      </c>
      <c r="D512" s="202" t="s">
        <v>82</v>
      </c>
      <c r="E512" s="203" t="s">
        <v>679</v>
      </c>
      <c r="F512" s="204" t="s">
        <v>680</v>
      </c>
      <c r="G512" s="205" t="s">
        <v>112</v>
      </c>
      <c r="H512" s="206">
        <v>293.75400000000002</v>
      </c>
      <c r="I512" s="207"/>
      <c r="J512" s="208">
        <f t="shared" si="13"/>
        <v>0</v>
      </c>
    </row>
    <row r="513" spans="1:10" ht="24" x14ac:dyDescent="0.2">
      <c r="A513" s="95"/>
      <c r="B513" s="201"/>
      <c r="C513" s="202" t="s">
        <v>198</v>
      </c>
      <c r="D513" s="202" t="s">
        <v>82</v>
      </c>
      <c r="E513" s="203" t="s">
        <v>681</v>
      </c>
      <c r="F513" s="204" t="s">
        <v>682</v>
      </c>
      <c r="G513" s="205" t="s">
        <v>112</v>
      </c>
      <c r="H513" s="206">
        <v>5875.08</v>
      </c>
      <c r="I513" s="207"/>
      <c r="J513" s="208">
        <f t="shared" si="13"/>
        <v>0</v>
      </c>
    </row>
    <row r="514" spans="1:10" ht="24" x14ac:dyDescent="0.2">
      <c r="A514" s="95"/>
      <c r="B514" s="201"/>
      <c r="C514" s="202" t="s">
        <v>186</v>
      </c>
      <c r="D514" s="202" t="s">
        <v>82</v>
      </c>
      <c r="E514" s="203" t="s">
        <v>683</v>
      </c>
      <c r="F514" s="204" t="s">
        <v>684</v>
      </c>
      <c r="G514" s="205" t="s">
        <v>112</v>
      </c>
      <c r="H514" s="206">
        <v>293.75400000000002</v>
      </c>
      <c r="I514" s="207"/>
      <c r="J514" s="208">
        <f t="shared" si="13"/>
        <v>0</v>
      </c>
    </row>
    <row r="515" spans="1:10" ht="12.75" x14ac:dyDescent="0.2">
      <c r="A515" s="7"/>
      <c r="B515" s="193"/>
      <c r="C515" s="194"/>
      <c r="D515" s="195" t="s">
        <v>23</v>
      </c>
      <c r="E515" s="199" t="s">
        <v>184</v>
      </c>
      <c r="F515" s="199" t="s">
        <v>185</v>
      </c>
      <c r="G515" s="194"/>
      <c r="H515" s="194"/>
      <c r="I515" s="197"/>
      <c r="J515" s="200">
        <f>BK515</f>
        <v>0</v>
      </c>
    </row>
    <row r="516" spans="1:10" ht="36" x14ac:dyDescent="0.2">
      <c r="A516" s="95"/>
      <c r="B516" s="201"/>
      <c r="C516" s="202" t="s">
        <v>148</v>
      </c>
      <c r="D516" s="202" t="s">
        <v>82</v>
      </c>
      <c r="E516" s="203" t="s">
        <v>187</v>
      </c>
      <c r="F516" s="204" t="s">
        <v>188</v>
      </c>
      <c r="G516" s="205" t="s">
        <v>112</v>
      </c>
      <c r="H516" s="206">
        <v>381.63200000000001</v>
      </c>
      <c r="I516" s="207"/>
      <c r="J516" s="208">
        <f>ROUND(I516*H516,2)</f>
        <v>0</v>
      </c>
    </row>
    <row r="517" spans="1:10" ht="15" x14ac:dyDescent="0.2">
      <c r="A517" s="7"/>
      <c r="B517" s="193"/>
      <c r="C517" s="194"/>
      <c r="D517" s="195" t="s">
        <v>23</v>
      </c>
      <c r="E517" s="196" t="s">
        <v>408</v>
      </c>
      <c r="F517" s="196" t="s">
        <v>409</v>
      </c>
      <c r="G517" s="194"/>
      <c r="H517" s="194"/>
      <c r="I517" s="197"/>
      <c r="J517" s="198">
        <f>BK517</f>
        <v>0</v>
      </c>
    </row>
    <row r="518" spans="1:10" ht="36.75" thickBot="1" x14ac:dyDescent="0.25">
      <c r="A518" s="95"/>
      <c r="B518" s="216"/>
      <c r="C518" s="217" t="s">
        <v>151</v>
      </c>
      <c r="D518" s="217" t="s">
        <v>82</v>
      </c>
      <c r="E518" s="218" t="s">
        <v>716</v>
      </c>
      <c r="F518" s="219" t="s">
        <v>717</v>
      </c>
      <c r="G518" s="220" t="s">
        <v>413</v>
      </c>
      <c r="H518" s="221">
        <v>36</v>
      </c>
      <c r="I518" s="222"/>
      <c r="J518" s="223">
        <f>ROUND(I518*H518,2)</f>
        <v>0</v>
      </c>
    </row>
    <row r="519" spans="1:10" ht="12" thickBot="1" x14ac:dyDescent="0.25">
      <c r="A519" s="92"/>
      <c r="B519" s="92"/>
      <c r="C519" s="92"/>
      <c r="D519" s="92"/>
      <c r="E519" s="92"/>
      <c r="F519" s="92"/>
      <c r="G519" s="92"/>
      <c r="H519" s="92"/>
      <c r="I519" s="92"/>
      <c r="J519" s="92"/>
    </row>
    <row r="520" spans="1:10" ht="12.75" x14ac:dyDescent="0.2">
      <c r="A520" s="92"/>
      <c r="B520" s="99"/>
      <c r="C520" s="130" t="s">
        <v>59</v>
      </c>
      <c r="D520" s="131"/>
      <c r="E520" s="131"/>
      <c r="F520" s="131"/>
      <c r="G520" s="131"/>
      <c r="H520" s="131"/>
      <c r="I520" s="100"/>
      <c r="J520" s="101"/>
    </row>
    <row r="521" spans="1:10" x14ac:dyDescent="0.2">
      <c r="A521" s="95"/>
      <c r="B521" s="102"/>
      <c r="C521" s="176"/>
      <c r="D521" s="176"/>
      <c r="E521" s="251" t="s">
        <v>718</v>
      </c>
      <c r="F521" s="253"/>
      <c r="G521" s="253"/>
      <c r="H521" s="253"/>
      <c r="I521" s="177"/>
      <c r="J521" s="103"/>
    </row>
    <row r="522" spans="1:10" ht="12.75" x14ac:dyDescent="0.2">
      <c r="A522" s="95"/>
      <c r="B522" s="102"/>
      <c r="C522" s="173" t="s">
        <v>61</v>
      </c>
      <c r="D522" s="176"/>
      <c r="E522" s="176"/>
      <c r="F522" s="176"/>
      <c r="G522" s="176"/>
      <c r="H522" s="176"/>
      <c r="I522" s="177"/>
      <c r="J522" s="103"/>
    </row>
    <row r="523" spans="1:10" x14ac:dyDescent="0.2">
      <c r="A523" s="95"/>
      <c r="B523" s="102"/>
      <c r="C523" s="177"/>
      <c r="D523" s="177"/>
      <c r="E523" s="256" t="s">
        <v>691</v>
      </c>
      <c r="F523" s="257"/>
      <c r="G523" s="257"/>
      <c r="H523" s="257"/>
      <c r="I523" s="177"/>
      <c r="J523" s="103"/>
    </row>
    <row r="524" spans="1:10" x14ac:dyDescent="0.2">
      <c r="A524" s="95"/>
      <c r="B524" s="102"/>
      <c r="C524" s="177"/>
      <c r="D524" s="177"/>
      <c r="E524" s="177"/>
      <c r="F524" s="177"/>
      <c r="G524" s="177"/>
      <c r="H524" s="177"/>
      <c r="I524" s="177"/>
      <c r="J524" s="103"/>
    </row>
    <row r="525" spans="1:10" x14ac:dyDescent="0.2">
      <c r="A525" s="95"/>
      <c r="B525" s="102"/>
      <c r="C525" s="177"/>
      <c r="D525" s="177"/>
      <c r="E525" s="177"/>
      <c r="F525" s="177"/>
      <c r="G525" s="177"/>
      <c r="H525" s="177"/>
      <c r="I525" s="177"/>
      <c r="J525" s="103"/>
    </row>
    <row r="526" spans="1:10" ht="12" x14ac:dyDescent="0.2">
      <c r="A526" s="52"/>
      <c r="B526" s="104"/>
      <c r="C526" s="53" t="s">
        <v>65</v>
      </c>
      <c r="D526" s="54" t="s">
        <v>10</v>
      </c>
      <c r="E526" s="54" t="s">
        <v>6</v>
      </c>
      <c r="F526" s="54" t="s">
        <v>7</v>
      </c>
      <c r="G526" s="54" t="s">
        <v>66</v>
      </c>
      <c r="H526" s="54" t="s">
        <v>67</v>
      </c>
      <c r="I526" s="54" t="s">
        <v>68</v>
      </c>
      <c r="J526" s="105" t="s">
        <v>62</v>
      </c>
    </row>
    <row r="527" spans="1:10" ht="15.75" x14ac:dyDescent="0.25">
      <c r="A527" s="95"/>
      <c r="B527" s="102"/>
      <c r="C527" s="106" t="s">
        <v>851</v>
      </c>
      <c r="D527" s="177"/>
      <c r="E527" s="177"/>
      <c r="F527" s="177"/>
      <c r="G527" s="177"/>
      <c r="H527" s="177"/>
      <c r="I527" s="177"/>
      <c r="J527" s="107">
        <f>BK527</f>
        <v>0</v>
      </c>
    </row>
    <row r="528" spans="1:10" ht="15" x14ac:dyDescent="0.2">
      <c r="A528" s="7"/>
      <c r="B528" s="108"/>
      <c r="C528" s="63"/>
      <c r="D528" s="109" t="s">
        <v>23</v>
      </c>
      <c r="E528" s="110" t="s">
        <v>76</v>
      </c>
      <c r="F528" s="110" t="s">
        <v>77</v>
      </c>
      <c r="G528" s="63"/>
      <c r="H528" s="63"/>
      <c r="I528" s="111"/>
      <c r="J528" s="112">
        <f>BK528</f>
        <v>0</v>
      </c>
    </row>
    <row r="529" spans="1:10" ht="12.75" x14ac:dyDescent="0.2">
      <c r="A529" s="7"/>
      <c r="B529" s="108"/>
      <c r="C529" s="63"/>
      <c r="D529" s="109" t="s">
        <v>23</v>
      </c>
      <c r="E529" s="113" t="s">
        <v>28</v>
      </c>
      <c r="F529" s="113" t="s">
        <v>213</v>
      </c>
      <c r="G529" s="63"/>
      <c r="H529" s="63"/>
      <c r="I529" s="111"/>
      <c r="J529" s="114">
        <f>BK529</f>
        <v>0</v>
      </c>
    </row>
    <row r="530" spans="1:10" ht="36" x14ac:dyDescent="0.2">
      <c r="A530" s="95"/>
      <c r="B530" s="115"/>
      <c r="C530" s="68" t="s">
        <v>142</v>
      </c>
      <c r="D530" s="68" t="s">
        <v>82</v>
      </c>
      <c r="E530" s="69" t="s">
        <v>772</v>
      </c>
      <c r="F530" s="70" t="s">
        <v>773</v>
      </c>
      <c r="G530" s="71" t="s">
        <v>85</v>
      </c>
      <c r="H530" s="72">
        <v>820.5</v>
      </c>
      <c r="I530" s="73"/>
      <c r="J530" s="116">
        <f>ROUND(I530*H530,2)</f>
        <v>0</v>
      </c>
    </row>
    <row r="531" spans="1:10" ht="12.75" x14ac:dyDescent="0.2">
      <c r="A531" s="7"/>
      <c r="B531" s="108"/>
      <c r="C531" s="63"/>
      <c r="D531" s="109" t="s">
        <v>23</v>
      </c>
      <c r="E531" s="113" t="s">
        <v>81</v>
      </c>
      <c r="F531" s="113" t="s">
        <v>130</v>
      </c>
      <c r="G531" s="63"/>
      <c r="H531" s="63"/>
      <c r="I531" s="111"/>
      <c r="J531" s="114">
        <f>BK531</f>
        <v>0</v>
      </c>
    </row>
    <row r="532" spans="1:10" ht="24" x14ac:dyDescent="0.2">
      <c r="A532" s="95"/>
      <c r="B532" s="115"/>
      <c r="C532" s="68" t="s">
        <v>102</v>
      </c>
      <c r="D532" s="68" t="s">
        <v>82</v>
      </c>
      <c r="E532" s="69" t="s">
        <v>774</v>
      </c>
      <c r="F532" s="70" t="s">
        <v>775</v>
      </c>
      <c r="G532" s="71" t="s">
        <v>85</v>
      </c>
      <c r="H532" s="72">
        <v>851.6</v>
      </c>
      <c r="I532" s="73"/>
      <c r="J532" s="116">
        <f>ROUND(I532*H532,2)</f>
        <v>0</v>
      </c>
    </row>
    <row r="533" spans="1:10" ht="12" x14ac:dyDescent="0.2">
      <c r="A533" s="95"/>
      <c r="B533" s="115"/>
      <c r="C533" s="68" t="s">
        <v>163</v>
      </c>
      <c r="D533" s="68" t="s">
        <v>82</v>
      </c>
      <c r="E533" s="69" t="s">
        <v>776</v>
      </c>
      <c r="F533" s="70" t="s">
        <v>777</v>
      </c>
      <c r="G533" s="71" t="s">
        <v>85</v>
      </c>
      <c r="H533" s="72">
        <v>851.6</v>
      </c>
      <c r="I533" s="73"/>
      <c r="J533" s="116">
        <f>ROUND(I533*H533,2)</f>
        <v>0</v>
      </c>
    </row>
    <row r="534" spans="1:10" ht="36" x14ac:dyDescent="0.2">
      <c r="A534" s="95"/>
      <c r="B534" s="115"/>
      <c r="C534" s="68" t="s">
        <v>175</v>
      </c>
      <c r="D534" s="68" t="s">
        <v>82</v>
      </c>
      <c r="E534" s="69" t="s">
        <v>778</v>
      </c>
      <c r="F534" s="70" t="s">
        <v>779</v>
      </c>
      <c r="G534" s="71" t="s">
        <v>85</v>
      </c>
      <c r="H534" s="72">
        <v>851.6</v>
      </c>
      <c r="I534" s="73"/>
      <c r="J534" s="116">
        <f>ROUND(I534*H534,2)</f>
        <v>0</v>
      </c>
    </row>
    <row r="535" spans="1:10" ht="24" x14ac:dyDescent="0.2">
      <c r="A535" s="95"/>
      <c r="B535" s="115"/>
      <c r="C535" s="68" t="s">
        <v>167</v>
      </c>
      <c r="D535" s="68" t="s">
        <v>82</v>
      </c>
      <c r="E535" s="69" t="s">
        <v>780</v>
      </c>
      <c r="F535" s="70" t="s">
        <v>781</v>
      </c>
      <c r="G535" s="71" t="s">
        <v>85</v>
      </c>
      <c r="H535" s="72">
        <v>95</v>
      </c>
      <c r="I535" s="73"/>
      <c r="J535" s="116">
        <f>ROUND(I535*H535,2)</f>
        <v>0</v>
      </c>
    </row>
    <row r="536" spans="1:10" ht="12.75" x14ac:dyDescent="0.2">
      <c r="A536" s="7"/>
      <c r="B536" s="108"/>
      <c r="C536" s="63"/>
      <c r="D536" s="109" t="s">
        <v>23</v>
      </c>
      <c r="E536" s="113" t="s">
        <v>129</v>
      </c>
      <c r="F536" s="113" t="s">
        <v>782</v>
      </c>
      <c r="G536" s="63"/>
      <c r="H536" s="63"/>
      <c r="I536" s="111"/>
      <c r="J536" s="114">
        <f>BK536</f>
        <v>0</v>
      </c>
    </row>
    <row r="537" spans="1:10" ht="24" x14ac:dyDescent="0.2">
      <c r="A537" s="95"/>
      <c r="B537" s="115"/>
      <c r="C537" s="68" t="s">
        <v>537</v>
      </c>
      <c r="D537" s="68" t="s">
        <v>82</v>
      </c>
      <c r="E537" s="69" t="s">
        <v>783</v>
      </c>
      <c r="F537" s="70" t="s">
        <v>784</v>
      </c>
      <c r="G537" s="71" t="s">
        <v>166</v>
      </c>
      <c r="H537" s="72">
        <v>25</v>
      </c>
      <c r="I537" s="73"/>
      <c r="J537" s="116">
        <f>ROUND(I537*H537,2)</f>
        <v>0</v>
      </c>
    </row>
    <row r="538" spans="1:10" ht="12" x14ac:dyDescent="0.2">
      <c r="A538" s="95"/>
      <c r="B538" s="115"/>
      <c r="C538" s="68" t="s">
        <v>198</v>
      </c>
      <c r="D538" s="68" t="s">
        <v>82</v>
      </c>
      <c r="E538" s="69" t="s">
        <v>785</v>
      </c>
      <c r="F538" s="70" t="s">
        <v>786</v>
      </c>
      <c r="G538" s="71" t="s">
        <v>166</v>
      </c>
      <c r="H538" s="72">
        <v>2</v>
      </c>
      <c r="I538" s="73"/>
      <c r="J538" s="116">
        <f>ROUND(I538*H538,2)</f>
        <v>0</v>
      </c>
    </row>
    <row r="539" spans="1:10" ht="36" x14ac:dyDescent="0.2">
      <c r="A539" s="95"/>
      <c r="B539" s="115"/>
      <c r="C539" s="79" t="s">
        <v>186</v>
      </c>
      <c r="D539" s="79" t="s">
        <v>104</v>
      </c>
      <c r="E539" s="80" t="s">
        <v>787</v>
      </c>
      <c r="F539" s="81" t="s">
        <v>788</v>
      </c>
      <c r="G539" s="82" t="s">
        <v>166</v>
      </c>
      <c r="H539" s="83">
        <v>2</v>
      </c>
      <c r="I539" s="84"/>
      <c r="J539" s="117">
        <f>ROUND(I539*H539,2)</f>
        <v>0</v>
      </c>
    </row>
    <row r="540" spans="1:10" ht="12.75" x14ac:dyDescent="0.2">
      <c r="A540" s="7"/>
      <c r="B540" s="108"/>
      <c r="C540" s="63"/>
      <c r="D540" s="109" t="s">
        <v>23</v>
      </c>
      <c r="E540" s="113" t="s">
        <v>88</v>
      </c>
      <c r="F540" s="113" t="s">
        <v>89</v>
      </c>
      <c r="G540" s="63"/>
      <c r="H540" s="63"/>
      <c r="I540" s="111"/>
      <c r="J540" s="114">
        <f>BK540</f>
        <v>0</v>
      </c>
    </row>
    <row r="541" spans="1:10" ht="12" x14ac:dyDescent="0.2">
      <c r="A541" s="95"/>
      <c r="B541" s="115"/>
      <c r="C541" s="68" t="s">
        <v>131</v>
      </c>
      <c r="D541" s="68" t="s">
        <v>82</v>
      </c>
      <c r="E541" s="69" t="s">
        <v>679</v>
      </c>
      <c r="F541" s="70" t="s">
        <v>680</v>
      </c>
      <c r="G541" s="71" t="s">
        <v>112</v>
      </c>
      <c r="H541" s="72">
        <v>104.20399999999999</v>
      </c>
      <c r="I541" s="73"/>
      <c r="J541" s="116">
        <f>ROUND(I541*H541,2)</f>
        <v>0</v>
      </c>
    </row>
    <row r="542" spans="1:10" ht="24" x14ac:dyDescent="0.2">
      <c r="A542" s="95"/>
      <c r="B542" s="115"/>
      <c r="C542" s="68" t="s">
        <v>134</v>
      </c>
      <c r="D542" s="68" t="s">
        <v>82</v>
      </c>
      <c r="E542" s="69" t="s">
        <v>681</v>
      </c>
      <c r="F542" s="70" t="s">
        <v>682</v>
      </c>
      <c r="G542" s="71" t="s">
        <v>112</v>
      </c>
      <c r="H542" s="72">
        <v>2084.08</v>
      </c>
      <c r="I542" s="73"/>
      <c r="J542" s="116">
        <f>ROUND(I542*H542,2)</f>
        <v>0</v>
      </c>
    </row>
    <row r="543" spans="1:10" ht="24" x14ac:dyDescent="0.2">
      <c r="A543" s="95"/>
      <c r="B543" s="115"/>
      <c r="C543" s="68" t="s">
        <v>145</v>
      </c>
      <c r="D543" s="68" t="s">
        <v>82</v>
      </c>
      <c r="E543" s="69" t="s">
        <v>683</v>
      </c>
      <c r="F543" s="70" t="s">
        <v>684</v>
      </c>
      <c r="G543" s="71" t="s">
        <v>112</v>
      </c>
      <c r="H543" s="72">
        <v>104.20399999999999</v>
      </c>
      <c r="I543" s="73"/>
      <c r="J543" s="116">
        <f>ROUND(I543*H543,2)</f>
        <v>0</v>
      </c>
    </row>
    <row r="544" spans="1:10" ht="12.75" x14ac:dyDescent="0.2">
      <c r="A544" s="7"/>
      <c r="B544" s="108"/>
      <c r="C544" s="63"/>
      <c r="D544" s="109" t="s">
        <v>23</v>
      </c>
      <c r="E544" s="113" t="s">
        <v>184</v>
      </c>
      <c r="F544" s="113" t="s">
        <v>185</v>
      </c>
      <c r="G544" s="63"/>
      <c r="H544" s="63"/>
      <c r="I544" s="111"/>
      <c r="J544" s="114">
        <f>BK544</f>
        <v>0</v>
      </c>
    </row>
    <row r="545" spans="1:10" ht="36" x14ac:dyDescent="0.2">
      <c r="A545" s="95"/>
      <c r="B545" s="115"/>
      <c r="C545" s="68" t="s">
        <v>148</v>
      </c>
      <c r="D545" s="68" t="s">
        <v>82</v>
      </c>
      <c r="E545" s="69" t="s">
        <v>187</v>
      </c>
      <c r="F545" s="70" t="s">
        <v>188</v>
      </c>
      <c r="G545" s="71" t="s">
        <v>112</v>
      </c>
      <c r="H545" s="72">
        <v>366.94099999999997</v>
      </c>
      <c r="I545" s="73"/>
      <c r="J545" s="116">
        <f>ROUND(I545*H545,2)</f>
        <v>0</v>
      </c>
    </row>
    <row r="546" spans="1:10" ht="15" x14ac:dyDescent="0.2">
      <c r="A546" s="7"/>
      <c r="B546" s="108"/>
      <c r="C546" s="63"/>
      <c r="D546" s="109" t="s">
        <v>23</v>
      </c>
      <c r="E546" s="110" t="s">
        <v>408</v>
      </c>
      <c r="F546" s="110" t="s">
        <v>409</v>
      </c>
      <c r="G546" s="63"/>
      <c r="H546" s="63"/>
      <c r="I546" s="111"/>
      <c r="J546" s="112">
        <f>BK546</f>
        <v>0</v>
      </c>
    </row>
    <row r="547" spans="1:10" ht="36.75" thickBot="1" x14ac:dyDescent="0.25">
      <c r="A547" s="95"/>
      <c r="B547" s="118"/>
      <c r="C547" s="119" t="s">
        <v>151</v>
      </c>
      <c r="D547" s="119" t="s">
        <v>82</v>
      </c>
      <c r="E547" s="120" t="s">
        <v>716</v>
      </c>
      <c r="F547" s="121" t="s">
        <v>717</v>
      </c>
      <c r="G547" s="122" t="s">
        <v>413</v>
      </c>
      <c r="H547" s="123">
        <v>14</v>
      </c>
      <c r="I547" s="124"/>
      <c r="J547" s="125">
        <f>ROUND(I547*H547,2)</f>
        <v>0</v>
      </c>
    </row>
    <row r="548" spans="1:10" ht="12" thickBot="1" x14ac:dyDescent="0.25"/>
    <row r="549" spans="1:10" ht="12.75" x14ac:dyDescent="0.2">
      <c r="A549" s="92"/>
      <c r="B549" s="99"/>
      <c r="C549" s="180" t="s">
        <v>59</v>
      </c>
      <c r="D549" s="179"/>
      <c r="E549" s="179"/>
      <c r="F549" s="179"/>
      <c r="G549" s="179"/>
      <c r="H549" s="179"/>
      <c r="I549" s="100"/>
      <c r="J549" s="101"/>
    </row>
    <row r="550" spans="1:10" x14ac:dyDescent="0.2">
      <c r="A550" s="95"/>
      <c r="B550" s="102"/>
      <c r="C550" s="175"/>
      <c r="D550" s="175"/>
      <c r="E550" s="251" t="s">
        <v>718</v>
      </c>
      <c r="F550" s="253"/>
      <c r="G550" s="253"/>
      <c r="H550" s="253"/>
      <c r="I550" s="177"/>
      <c r="J550" s="103"/>
    </row>
    <row r="551" spans="1:10" ht="12.75" x14ac:dyDescent="0.2">
      <c r="A551" s="95"/>
      <c r="B551" s="102"/>
      <c r="C551" s="181" t="s">
        <v>61</v>
      </c>
      <c r="D551" s="175"/>
      <c r="E551" s="175"/>
      <c r="F551" s="175"/>
      <c r="G551" s="175"/>
      <c r="H551" s="175"/>
      <c r="I551" s="177"/>
      <c r="J551" s="103"/>
    </row>
    <row r="552" spans="1:10" x14ac:dyDescent="0.2">
      <c r="A552" s="95"/>
      <c r="B552" s="102"/>
      <c r="C552" s="177"/>
      <c r="D552" s="177"/>
      <c r="E552" s="256" t="s">
        <v>852</v>
      </c>
      <c r="F552" s="257"/>
      <c r="G552" s="257"/>
      <c r="H552" s="257"/>
      <c r="I552" s="177"/>
      <c r="J552" s="103"/>
    </row>
    <row r="553" spans="1:10" x14ac:dyDescent="0.2">
      <c r="A553" s="95"/>
      <c r="B553" s="102"/>
      <c r="C553" s="177"/>
      <c r="D553" s="177"/>
      <c r="E553" s="177"/>
      <c r="F553" s="177"/>
      <c r="G553" s="177"/>
      <c r="H553" s="177"/>
      <c r="I553" s="177"/>
      <c r="J553" s="103"/>
    </row>
    <row r="554" spans="1:10" x14ac:dyDescent="0.2">
      <c r="A554" s="95"/>
      <c r="B554" s="102"/>
      <c r="C554" s="177"/>
      <c r="D554" s="177"/>
      <c r="E554" s="177"/>
      <c r="F554" s="177"/>
      <c r="G554" s="177"/>
      <c r="H554" s="177"/>
      <c r="I554" s="177"/>
      <c r="J554" s="103"/>
    </row>
    <row r="555" spans="1:10" ht="12" x14ac:dyDescent="0.2">
      <c r="A555" s="52"/>
      <c r="B555" s="104"/>
      <c r="C555" s="53" t="s">
        <v>65</v>
      </c>
      <c r="D555" s="54" t="s">
        <v>10</v>
      </c>
      <c r="E555" s="54" t="s">
        <v>6</v>
      </c>
      <c r="F555" s="54" t="s">
        <v>7</v>
      </c>
      <c r="G555" s="54" t="s">
        <v>66</v>
      </c>
      <c r="H555" s="54" t="s">
        <v>67</v>
      </c>
      <c r="I555" s="54" t="s">
        <v>68</v>
      </c>
      <c r="J555" s="105" t="s">
        <v>62</v>
      </c>
    </row>
    <row r="556" spans="1:10" ht="15.75" x14ac:dyDescent="0.25">
      <c r="A556" s="95"/>
      <c r="B556" s="102"/>
      <c r="C556" s="106" t="s">
        <v>851</v>
      </c>
      <c r="D556" s="177"/>
      <c r="E556" s="177"/>
      <c r="F556" s="177"/>
      <c r="G556" s="177"/>
      <c r="H556" s="177"/>
      <c r="I556" s="177"/>
      <c r="J556" s="107">
        <v>0</v>
      </c>
    </row>
    <row r="557" spans="1:10" ht="15" x14ac:dyDescent="0.2">
      <c r="A557" s="7"/>
      <c r="B557" s="108"/>
      <c r="C557" s="63"/>
      <c r="D557" s="109" t="s">
        <v>23</v>
      </c>
      <c r="E557" s="110" t="s">
        <v>76</v>
      </c>
      <c r="F557" s="110" t="s">
        <v>77</v>
      </c>
      <c r="G557" s="63"/>
      <c r="H557" s="63"/>
      <c r="I557" s="111"/>
      <c r="J557" s="112">
        <f>BK557</f>
        <v>0</v>
      </c>
    </row>
    <row r="558" spans="1:10" ht="12.75" x14ac:dyDescent="0.2">
      <c r="A558" s="7"/>
      <c r="B558" s="108"/>
      <c r="C558" s="63"/>
      <c r="D558" s="109" t="s">
        <v>23</v>
      </c>
      <c r="E558" s="113" t="s">
        <v>81</v>
      </c>
      <c r="F558" s="113" t="s">
        <v>130</v>
      </c>
      <c r="G558" s="63"/>
      <c r="H558" s="63"/>
      <c r="I558" s="111"/>
      <c r="J558" s="114">
        <f>BK558</f>
        <v>0</v>
      </c>
    </row>
    <row r="559" spans="1:10" ht="36" x14ac:dyDescent="0.2">
      <c r="A559" s="95"/>
      <c r="B559" s="115"/>
      <c r="C559" s="68" t="s">
        <v>109</v>
      </c>
      <c r="D559" s="68" t="s">
        <v>82</v>
      </c>
      <c r="E559" s="69" t="s">
        <v>789</v>
      </c>
      <c r="F559" s="70" t="s">
        <v>790</v>
      </c>
      <c r="G559" s="71" t="s">
        <v>85</v>
      </c>
      <c r="H559" s="72">
        <v>274.32</v>
      </c>
      <c r="I559" s="73"/>
      <c r="J559" s="116">
        <f t="shared" ref="J559:J569" si="14">ROUND(I559*H559,2)</f>
        <v>0</v>
      </c>
    </row>
    <row r="560" spans="1:10" ht="36" x14ac:dyDescent="0.2">
      <c r="A560" s="95"/>
      <c r="B560" s="115"/>
      <c r="C560" s="68" t="s">
        <v>86</v>
      </c>
      <c r="D560" s="68" t="s">
        <v>82</v>
      </c>
      <c r="E560" s="69" t="s">
        <v>791</v>
      </c>
      <c r="F560" s="70" t="s">
        <v>792</v>
      </c>
      <c r="G560" s="71" t="s">
        <v>85</v>
      </c>
      <c r="H560" s="72">
        <v>274.32</v>
      </c>
      <c r="I560" s="73"/>
      <c r="J560" s="116">
        <f t="shared" si="14"/>
        <v>0</v>
      </c>
    </row>
    <row r="561" spans="1:10" ht="24" x14ac:dyDescent="0.2">
      <c r="A561" s="95"/>
      <c r="B561" s="115"/>
      <c r="C561" s="68" t="s">
        <v>193</v>
      </c>
      <c r="D561" s="68" t="s">
        <v>82</v>
      </c>
      <c r="E561" s="69" t="s">
        <v>793</v>
      </c>
      <c r="F561" s="70" t="s">
        <v>794</v>
      </c>
      <c r="G561" s="71" t="s">
        <v>166</v>
      </c>
      <c r="H561" s="72">
        <v>1</v>
      </c>
      <c r="I561" s="73"/>
      <c r="J561" s="116">
        <f t="shared" si="14"/>
        <v>0</v>
      </c>
    </row>
    <row r="562" spans="1:10" ht="24" x14ac:dyDescent="0.2">
      <c r="A562" s="95"/>
      <c r="B562" s="115"/>
      <c r="C562" s="68" t="s">
        <v>178</v>
      </c>
      <c r="D562" s="68" t="s">
        <v>82</v>
      </c>
      <c r="E562" s="69" t="s">
        <v>795</v>
      </c>
      <c r="F562" s="70" t="s">
        <v>796</v>
      </c>
      <c r="G562" s="71" t="s">
        <v>166</v>
      </c>
      <c r="H562" s="72">
        <v>1</v>
      </c>
      <c r="I562" s="73"/>
      <c r="J562" s="116">
        <f t="shared" si="14"/>
        <v>0</v>
      </c>
    </row>
    <row r="563" spans="1:10" ht="24" x14ac:dyDescent="0.2">
      <c r="A563" s="95"/>
      <c r="B563" s="115"/>
      <c r="C563" s="68" t="s">
        <v>181</v>
      </c>
      <c r="D563" s="68" t="s">
        <v>82</v>
      </c>
      <c r="E563" s="69" t="s">
        <v>797</v>
      </c>
      <c r="F563" s="70" t="s">
        <v>798</v>
      </c>
      <c r="G563" s="71" t="s">
        <v>166</v>
      </c>
      <c r="H563" s="72">
        <v>2</v>
      </c>
      <c r="I563" s="73"/>
      <c r="J563" s="116">
        <f t="shared" si="14"/>
        <v>0</v>
      </c>
    </row>
    <row r="564" spans="1:10" ht="24" x14ac:dyDescent="0.2">
      <c r="A564" s="95"/>
      <c r="B564" s="115"/>
      <c r="C564" s="68" t="s">
        <v>131</v>
      </c>
      <c r="D564" s="68" t="s">
        <v>82</v>
      </c>
      <c r="E564" s="69" t="s">
        <v>799</v>
      </c>
      <c r="F564" s="70" t="s">
        <v>800</v>
      </c>
      <c r="G564" s="71" t="s">
        <v>166</v>
      </c>
      <c r="H564" s="72">
        <v>2</v>
      </c>
      <c r="I564" s="73"/>
      <c r="J564" s="116">
        <f t="shared" si="14"/>
        <v>0</v>
      </c>
    </row>
    <row r="565" spans="1:10" ht="24" x14ac:dyDescent="0.2">
      <c r="A565" s="95"/>
      <c r="B565" s="115"/>
      <c r="C565" s="68" t="s">
        <v>134</v>
      </c>
      <c r="D565" s="68" t="s">
        <v>82</v>
      </c>
      <c r="E565" s="69" t="s">
        <v>801</v>
      </c>
      <c r="F565" s="70" t="s">
        <v>802</v>
      </c>
      <c r="G565" s="71" t="s">
        <v>166</v>
      </c>
      <c r="H565" s="72">
        <v>1</v>
      </c>
      <c r="I565" s="73"/>
      <c r="J565" s="116">
        <f t="shared" si="14"/>
        <v>0</v>
      </c>
    </row>
    <row r="566" spans="1:10" ht="24" x14ac:dyDescent="0.2">
      <c r="A566" s="95"/>
      <c r="B566" s="115"/>
      <c r="C566" s="68" t="s">
        <v>145</v>
      </c>
      <c r="D566" s="68" t="s">
        <v>82</v>
      </c>
      <c r="E566" s="69" t="s">
        <v>803</v>
      </c>
      <c r="F566" s="70" t="s">
        <v>804</v>
      </c>
      <c r="G566" s="71" t="s">
        <v>166</v>
      </c>
      <c r="H566" s="72">
        <v>2</v>
      </c>
      <c r="I566" s="73"/>
      <c r="J566" s="116">
        <f t="shared" si="14"/>
        <v>0</v>
      </c>
    </row>
    <row r="567" spans="1:10" ht="36" x14ac:dyDescent="0.2">
      <c r="A567" s="95"/>
      <c r="B567" s="115"/>
      <c r="C567" s="68" t="s">
        <v>28</v>
      </c>
      <c r="D567" s="68" t="s">
        <v>82</v>
      </c>
      <c r="E567" s="69" t="s">
        <v>805</v>
      </c>
      <c r="F567" s="70" t="s">
        <v>806</v>
      </c>
      <c r="G567" s="71" t="s">
        <v>85</v>
      </c>
      <c r="H567" s="72">
        <v>274.32</v>
      </c>
      <c r="I567" s="73"/>
      <c r="J567" s="116">
        <f t="shared" si="14"/>
        <v>0</v>
      </c>
    </row>
    <row r="568" spans="1:10" ht="24" x14ac:dyDescent="0.2">
      <c r="A568" s="95"/>
      <c r="B568" s="115"/>
      <c r="C568" s="68" t="s">
        <v>34</v>
      </c>
      <c r="D568" s="68" t="s">
        <v>82</v>
      </c>
      <c r="E568" s="69" t="s">
        <v>807</v>
      </c>
      <c r="F568" s="70" t="s">
        <v>808</v>
      </c>
      <c r="G568" s="71" t="s">
        <v>85</v>
      </c>
      <c r="H568" s="72">
        <v>274.32</v>
      </c>
      <c r="I568" s="73"/>
      <c r="J568" s="116">
        <f t="shared" si="14"/>
        <v>0</v>
      </c>
    </row>
    <row r="569" spans="1:10" ht="12" x14ac:dyDescent="0.2">
      <c r="A569" s="95"/>
      <c r="B569" s="115"/>
      <c r="C569" s="68" t="s">
        <v>88</v>
      </c>
      <c r="D569" s="68" t="s">
        <v>82</v>
      </c>
      <c r="E569" s="69" t="s">
        <v>809</v>
      </c>
      <c r="F569" s="70" t="s">
        <v>810</v>
      </c>
      <c r="G569" s="71" t="s">
        <v>608</v>
      </c>
      <c r="H569" s="72">
        <v>1</v>
      </c>
      <c r="I569" s="73"/>
      <c r="J569" s="116">
        <f t="shared" si="14"/>
        <v>0</v>
      </c>
    </row>
    <row r="570" spans="1:10" ht="12.75" x14ac:dyDescent="0.2">
      <c r="A570" s="7"/>
      <c r="B570" s="108"/>
      <c r="C570" s="63"/>
      <c r="D570" s="109" t="s">
        <v>23</v>
      </c>
      <c r="E570" s="113" t="s">
        <v>88</v>
      </c>
      <c r="F570" s="113" t="s">
        <v>89</v>
      </c>
      <c r="G570" s="63"/>
      <c r="H570" s="63"/>
      <c r="I570" s="111"/>
      <c r="J570" s="114">
        <f>BK570</f>
        <v>0</v>
      </c>
    </row>
    <row r="571" spans="1:10" ht="36" x14ac:dyDescent="0.2">
      <c r="A571" s="95"/>
      <c r="B571" s="115"/>
      <c r="C571" s="68" t="s">
        <v>81</v>
      </c>
      <c r="D571" s="68" t="s">
        <v>82</v>
      </c>
      <c r="E571" s="69" t="s">
        <v>160</v>
      </c>
      <c r="F571" s="70" t="s">
        <v>161</v>
      </c>
      <c r="G571" s="71" t="s">
        <v>162</v>
      </c>
      <c r="H571" s="72">
        <v>72</v>
      </c>
      <c r="I571" s="73"/>
      <c r="J571" s="116">
        <f>ROUND(I571*H571,2)</f>
        <v>0</v>
      </c>
    </row>
    <row r="572" spans="1:10" ht="24" x14ac:dyDescent="0.2">
      <c r="A572" s="95"/>
      <c r="B572" s="115"/>
      <c r="C572" s="79" t="s">
        <v>79</v>
      </c>
      <c r="D572" s="79" t="s">
        <v>104</v>
      </c>
      <c r="E572" s="80" t="s">
        <v>164</v>
      </c>
      <c r="F572" s="81" t="s">
        <v>165</v>
      </c>
      <c r="G572" s="82" t="s">
        <v>166</v>
      </c>
      <c r="H572" s="83">
        <v>72.72</v>
      </c>
      <c r="I572" s="84"/>
      <c r="J572" s="117">
        <f>ROUND(I572*H572,2)</f>
        <v>0</v>
      </c>
    </row>
    <row r="573" spans="1:10" ht="24" x14ac:dyDescent="0.2">
      <c r="A573" s="95"/>
      <c r="B573" s="115"/>
      <c r="C573" s="68" t="s">
        <v>142</v>
      </c>
      <c r="D573" s="68" t="s">
        <v>82</v>
      </c>
      <c r="E573" s="69" t="s">
        <v>811</v>
      </c>
      <c r="F573" s="70" t="s">
        <v>171</v>
      </c>
      <c r="G573" s="71" t="s">
        <v>119</v>
      </c>
      <c r="H573" s="72">
        <v>2.8</v>
      </c>
      <c r="I573" s="73"/>
      <c r="J573" s="116">
        <f>ROUND(I573*H573,2)</f>
        <v>0</v>
      </c>
    </row>
    <row r="574" spans="1:10" ht="36" x14ac:dyDescent="0.2">
      <c r="A574" s="95"/>
      <c r="B574" s="115"/>
      <c r="C574" s="68" t="s">
        <v>129</v>
      </c>
      <c r="D574" s="68" t="s">
        <v>82</v>
      </c>
      <c r="E574" s="69" t="s">
        <v>176</v>
      </c>
      <c r="F574" s="70" t="s">
        <v>812</v>
      </c>
      <c r="G574" s="71" t="s">
        <v>119</v>
      </c>
      <c r="H574" s="72">
        <v>0.7</v>
      </c>
      <c r="I574" s="73"/>
      <c r="J574" s="116">
        <f>ROUND(I574*H574,2)</f>
        <v>0</v>
      </c>
    </row>
    <row r="575" spans="1:10" ht="12.75" x14ac:dyDescent="0.2">
      <c r="A575" s="7"/>
      <c r="B575" s="108"/>
      <c r="C575" s="63"/>
      <c r="D575" s="109" t="s">
        <v>23</v>
      </c>
      <c r="E575" s="113" t="s">
        <v>184</v>
      </c>
      <c r="F575" s="113" t="s">
        <v>185</v>
      </c>
      <c r="G575" s="63"/>
      <c r="H575" s="63"/>
      <c r="I575" s="111"/>
      <c r="J575" s="114">
        <f>BK575</f>
        <v>0</v>
      </c>
    </row>
    <row r="576" spans="1:10" ht="24" x14ac:dyDescent="0.2">
      <c r="A576" s="95"/>
      <c r="B576" s="115"/>
      <c r="C576" s="68" t="s">
        <v>102</v>
      </c>
      <c r="D576" s="68" t="s">
        <v>82</v>
      </c>
      <c r="E576" s="69" t="s">
        <v>813</v>
      </c>
      <c r="F576" s="70" t="s">
        <v>814</v>
      </c>
      <c r="G576" s="71" t="s">
        <v>112</v>
      </c>
      <c r="H576" s="72">
        <v>101.255</v>
      </c>
      <c r="I576" s="73"/>
      <c r="J576" s="116">
        <f>ROUND(I576*H576,2)</f>
        <v>0</v>
      </c>
    </row>
    <row r="577" spans="1:10" ht="15" x14ac:dyDescent="0.2">
      <c r="A577" s="7"/>
      <c r="B577" s="108"/>
      <c r="C577" s="63"/>
      <c r="D577" s="109" t="s">
        <v>23</v>
      </c>
      <c r="E577" s="110" t="s">
        <v>96</v>
      </c>
      <c r="F577" s="110" t="s">
        <v>97</v>
      </c>
      <c r="G577" s="63"/>
      <c r="H577" s="63"/>
      <c r="I577" s="111"/>
      <c r="J577" s="112">
        <f>BK577</f>
        <v>0</v>
      </c>
    </row>
    <row r="578" spans="1:10" ht="12.75" x14ac:dyDescent="0.2">
      <c r="A578" s="7"/>
      <c r="B578" s="108"/>
      <c r="C578" s="63"/>
      <c r="D578" s="109" t="s">
        <v>23</v>
      </c>
      <c r="E578" s="113" t="s">
        <v>464</v>
      </c>
      <c r="F578" s="113" t="s">
        <v>465</v>
      </c>
      <c r="G578" s="63"/>
      <c r="H578" s="63"/>
      <c r="I578" s="111"/>
      <c r="J578" s="114">
        <f>BK578</f>
        <v>0</v>
      </c>
    </row>
    <row r="579" spans="1:10" ht="12" x14ac:dyDescent="0.2">
      <c r="A579" s="95"/>
      <c r="B579" s="115"/>
      <c r="C579" s="68" t="s">
        <v>167</v>
      </c>
      <c r="D579" s="68" t="s">
        <v>82</v>
      </c>
      <c r="E579" s="69" t="s">
        <v>815</v>
      </c>
      <c r="F579" s="70" t="s">
        <v>816</v>
      </c>
      <c r="G579" s="71" t="s">
        <v>85</v>
      </c>
      <c r="H579" s="72">
        <v>517.67999999999995</v>
      </c>
      <c r="I579" s="73"/>
      <c r="J579" s="116">
        <f t="shared" ref="J579:J584" si="15">ROUND(I579*H579,2)</f>
        <v>0</v>
      </c>
    </row>
    <row r="580" spans="1:10" ht="24" x14ac:dyDescent="0.2">
      <c r="A580" s="95"/>
      <c r="B580" s="115"/>
      <c r="C580" s="79" t="s">
        <v>2</v>
      </c>
      <c r="D580" s="79" t="s">
        <v>104</v>
      </c>
      <c r="E580" s="80" t="s">
        <v>817</v>
      </c>
      <c r="F580" s="81" t="s">
        <v>818</v>
      </c>
      <c r="G580" s="82" t="s">
        <v>85</v>
      </c>
      <c r="H580" s="83">
        <v>538.38699999999994</v>
      </c>
      <c r="I580" s="84"/>
      <c r="J580" s="117">
        <f t="shared" si="15"/>
        <v>0</v>
      </c>
    </row>
    <row r="581" spans="1:10" ht="24" x14ac:dyDescent="0.2">
      <c r="A581" s="95"/>
      <c r="B581" s="115"/>
      <c r="C581" s="79" t="s">
        <v>172</v>
      </c>
      <c r="D581" s="79" t="s">
        <v>104</v>
      </c>
      <c r="E581" s="80" t="s">
        <v>819</v>
      </c>
      <c r="F581" s="81" t="s">
        <v>820</v>
      </c>
      <c r="G581" s="82" t="s">
        <v>383</v>
      </c>
      <c r="H581" s="83">
        <v>129.41999999999999</v>
      </c>
      <c r="I581" s="84"/>
      <c r="J581" s="117">
        <f t="shared" si="15"/>
        <v>0</v>
      </c>
    </row>
    <row r="582" spans="1:10" ht="24" x14ac:dyDescent="0.2">
      <c r="A582" s="95"/>
      <c r="B582" s="115"/>
      <c r="C582" s="68" t="s">
        <v>163</v>
      </c>
      <c r="D582" s="68" t="s">
        <v>82</v>
      </c>
      <c r="E582" s="69" t="s">
        <v>821</v>
      </c>
      <c r="F582" s="70" t="s">
        <v>822</v>
      </c>
      <c r="G582" s="71" t="s">
        <v>166</v>
      </c>
      <c r="H582" s="72">
        <v>17</v>
      </c>
      <c r="I582" s="73"/>
      <c r="J582" s="116">
        <f t="shared" si="15"/>
        <v>0</v>
      </c>
    </row>
    <row r="583" spans="1:10" ht="24" x14ac:dyDescent="0.2">
      <c r="A583" s="95"/>
      <c r="B583" s="115"/>
      <c r="C583" s="79" t="s">
        <v>175</v>
      </c>
      <c r="D583" s="79" t="s">
        <v>104</v>
      </c>
      <c r="E583" s="80" t="s">
        <v>823</v>
      </c>
      <c r="F583" s="81" t="s">
        <v>824</v>
      </c>
      <c r="G583" s="82" t="s">
        <v>166</v>
      </c>
      <c r="H583" s="83">
        <v>17</v>
      </c>
      <c r="I583" s="84"/>
      <c r="J583" s="117">
        <f t="shared" si="15"/>
        <v>0</v>
      </c>
    </row>
    <row r="584" spans="1:10" ht="24.75" thickBot="1" x14ac:dyDescent="0.25">
      <c r="A584" s="95"/>
      <c r="B584" s="118"/>
      <c r="C584" s="119" t="s">
        <v>508</v>
      </c>
      <c r="D584" s="119" t="s">
        <v>82</v>
      </c>
      <c r="E584" s="120" t="s">
        <v>825</v>
      </c>
      <c r="F584" s="121" t="s">
        <v>826</v>
      </c>
      <c r="G584" s="122" t="s">
        <v>112</v>
      </c>
      <c r="H584" s="123">
        <v>2.8839999999999999</v>
      </c>
      <c r="I584" s="124"/>
      <c r="J584" s="125">
        <f t="shared" si="15"/>
        <v>0</v>
      </c>
    </row>
    <row r="585" spans="1:10" x14ac:dyDescent="0.2">
      <c r="A585" s="92"/>
      <c r="B585" s="92"/>
      <c r="C585" s="92"/>
      <c r="D585" s="92"/>
      <c r="E585" s="92"/>
      <c r="F585" s="92"/>
      <c r="G585" s="92"/>
      <c r="H585" s="92"/>
      <c r="I585" s="92"/>
      <c r="J585" s="92"/>
    </row>
    <row r="588" spans="1:10" ht="12.75" x14ac:dyDescent="0.2">
      <c r="C588" s="242" t="s">
        <v>855</v>
      </c>
      <c r="D588" s="242"/>
      <c r="E588" s="242"/>
      <c r="F588" s="242"/>
      <c r="G588" s="242"/>
      <c r="H588" s="242"/>
      <c r="I588" s="242"/>
    </row>
    <row r="590" spans="1:10" x14ac:dyDescent="0.2">
      <c r="B590" s="227"/>
      <c r="C590" s="227" t="s">
        <v>857</v>
      </c>
      <c r="D590" s="227"/>
      <c r="E590" s="227"/>
      <c r="F590" s="227"/>
      <c r="G590" s="227"/>
      <c r="H590" s="227"/>
      <c r="I590" s="227"/>
      <c r="J590" s="227"/>
    </row>
    <row r="591" spans="1:10" x14ac:dyDescent="0.2">
      <c r="B591" s="227"/>
      <c r="C591" s="227" t="s">
        <v>858</v>
      </c>
      <c r="D591" s="227"/>
      <c r="E591" s="227"/>
      <c r="F591" s="227"/>
      <c r="G591" s="227"/>
      <c r="H591" s="227"/>
      <c r="I591" s="227"/>
      <c r="J591" s="227"/>
    </row>
    <row r="592" spans="1:10" x14ac:dyDescent="0.2">
      <c r="B592" s="227"/>
      <c r="C592" s="227" t="s">
        <v>859</v>
      </c>
      <c r="D592" s="227"/>
      <c r="E592" s="227"/>
      <c r="F592" s="227"/>
      <c r="G592" s="227"/>
      <c r="H592" s="227"/>
      <c r="I592" s="227"/>
      <c r="J592" s="227"/>
    </row>
    <row r="593" spans="2:10" x14ac:dyDescent="0.2">
      <c r="B593" s="227"/>
      <c r="C593" s="227"/>
      <c r="D593" s="227"/>
      <c r="E593" s="227"/>
      <c r="F593" s="227"/>
      <c r="G593" s="227"/>
      <c r="H593" s="227"/>
      <c r="I593" s="227"/>
      <c r="J593" s="227"/>
    </row>
    <row r="594" spans="2:10" x14ac:dyDescent="0.2">
      <c r="C594" s="92" t="s">
        <v>860</v>
      </c>
    </row>
    <row r="595" spans="2:10" x14ac:dyDescent="0.2">
      <c r="C595" s="92" t="s">
        <v>861</v>
      </c>
    </row>
    <row r="596" spans="2:10" x14ac:dyDescent="0.2">
      <c r="C596" s="92" t="s">
        <v>862</v>
      </c>
    </row>
    <row r="598" spans="2:10" x14ac:dyDescent="0.2">
      <c r="C598" s="229" t="s">
        <v>863</v>
      </c>
      <c r="D598" s="229"/>
      <c r="E598" s="229"/>
      <c r="F598" s="229"/>
      <c r="G598" s="229"/>
      <c r="H598" s="229"/>
      <c r="I598" s="229"/>
    </row>
    <row r="599" spans="2:10" x14ac:dyDescent="0.2">
      <c r="C599" s="228" t="s">
        <v>864</v>
      </c>
      <c r="D599" s="228"/>
      <c r="E599" s="228"/>
      <c r="F599" s="228"/>
      <c r="G599" s="228"/>
    </row>
    <row r="600" spans="2:10" x14ac:dyDescent="0.2">
      <c r="C600" s="228" t="s">
        <v>865</v>
      </c>
      <c r="D600" s="228"/>
      <c r="E600" s="228"/>
      <c r="F600" s="228"/>
      <c r="G600" s="228"/>
      <c r="H600" s="228"/>
      <c r="I600" s="228"/>
    </row>
    <row r="601" spans="2:10" x14ac:dyDescent="0.2">
      <c r="C601" s="228" t="s">
        <v>866</v>
      </c>
      <c r="D601" s="228"/>
      <c r="E601" s="228"/>
      <c r="F601" s="228"/>
    </row>
    <row r="602" spans="2:10" x14ac:dyDescent="0.2">
      <c r="C602" s="228" t="s">
        <v>867</v>
      </c>
      <c r="D602" s="228"/>
      <c r="E602" s="228"/>
      <c r="F602" s="228"/>
      <c r="G602" s="228"/>
      <c r="H602" s="228"/>
      <c r="I602" s="228"/>
      <c r="J602" s="228"/>
    </row>
    <row r="603" spans="2:10" x14ac:dyDescent="0.2">
      <c r="C603" s="228" t="s">
        <v>868</v>
      </c>
      <c r="D603" s="228"/>
      <c r="E603" s="228"/>
      <c r="F603" s="228"/>
      <c r="G603" s="228"/>
      <c r="H603" s="228"/>
      <c r="I603" s="228"/>
      <c r="J603" s="228"/>
    </row>
    <row r="604" spans="2:10" x14ac:dyDescent="0.2">
      <c r="C604" s="228" t="s">
        <v>869</v>
      </c>
      <c r="D604" s="228"/>
      <c r="E604" s="228"/>
      <c r="F604" s="228"/>
    </row>
    <row r="606" spans="2:10" x14ac:dyDescent="0.2">
      <c r="C606" s="92" t="s">
        <v>856</v>
      </c>
    </row>
    <row r="608" spans="2:10" x14ac:dyDescent="0.2">
      <c r="C608" s="92" t="s">
        <v>870</v>
      </c>
    </row>
    <row r="609" spans="3:3" x14ac:dyDescent="0.2">
      <c r="C609" s="92" t="s">
        <v>871</v>
      </c>
    </row>
    <row r="611" spans="3:3" x14ac:dyDescent="0.2">
      <c r="C611" s="92" t="s">
        <v>872</v>
      </c>
    </row>
    <row r="612" spans="3:3" x14ac:dyDescent="0.2">
      <c r="C612" s="92" t="s">
        <v>873</v>
      </c>
    </row>
    <row r="613" spans="3:3" x14ac:dyDescent="0.2">
      <c r="C613" s="1" t="s">
        <v>874</v>
      </c>
    </row>
  </sheetData>
  <autoFilter ref="C10:K22" xr:uid="{00000000-0009-0000-0000-000001000000}"/>
  <mergeCells count="34">
    <mergeCell ref="E455:H455"/>
    <mergeCell ref="E457:H457"/>
    <mergeCell ref="E552:H552"/>
    <mergeCell ref="E483:H483"/>
    <mergeCell ref="E485:H485"/>
    <mergeCell ref="E521:H521"/>
    <mergeCell ref="E523:H523"/>
    <mergeCell ref="E550:H550"/>
    <mergeCell ref="E362:H362"/>
    <mergeCell ref="E409:H409"/>
    <mergeCell ref="E411:H411"/>
    <mergeCell ref="E423:H423"/>
    <mergeCell ref="E425:H425"/>
    <mergeCell ref="E285:H285"/>
    <mergeCell ref="E287:H287"/>
    <mergeCell ref="E325:H325"/>
    <mergeCell ref="E327:H327"/>
    <mergeCell ref="E360:H360"/>
    <mergeCell ref="C588:I588"/>
    <mergeCell ref="C2:J2"/>
    <mergeCell ref="C7:D7"/>
    <mergeCell ref="E8:F8"/>
    <mergeCell ref="E6:H6"/>
    <mergeCell ref="E25:H25"/>
    <mergeCell ref="A4:H4"/>
    <mergeCell ref="E27:H27"/>
    <mergeCell ref="E74:H74"/>
    <mergeCell ref="E76:H76"/>
    <mergeCell ref="E156:H156"/>
    <mergeCell ref="E158:H158"/>
    <mergeCell ref="E203:H203"/>
    <mergeCell ref="E205:H205"/>
    <mergeCell ref="E248:H248"/>
    <mergeCell ref="E250:H250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Rekapitulácia stavby</vt:lpstr>
      <vt:lpstr>SO-01 - SO-10</vt:lpstr>
      <vt:lpstr>'Rekapitulácia stavby'!Názvy_tlače</vt:lpstr>
      <vt:lpstr>'SO-01 - SO-10'!Názvy_tlače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Hornok (HICO, s.r.o.)</dc:creator>
  <cp:lastModifiedBy>Šimo Juraj, Ing.</cp:lastModifiedBy>
  <dcterms:created xsi:type="dcterms:W3CDTF">2020-12-10T17:25:57Z</dcterms:created>
  <dcterms:modified xsi:type="dcterms:W3CDTF">2021-06-15T12:34:14Z</dcterms:modified>
</cp:coreProperties>
</file>