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Sportoviště + Naše\MŠ Marákov\Oprava střechy\PD střecha\"/>
    </mc:Choice>
  </mc:AlternateContent>
  <xr:revisionPtr revIDLastSave="0" documentId="13_ncr:1_{00438237-8B43-447B-B575-C037806717F4}" xr6:coauthVersionLast="46" xr6:coauthVersionMax="46" xr10:uidLastSave="{00000000-0000-0000-0000-000000000000}"/>
  <bookViews>
    <workbookView xWindow="-23148" yWindow="-12" windowWidth="23256" windowHeight="12576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037_01 Pol" sheetId="12" r:id="rId4"/>
    <sheet name="02 2037_02 Pol" sheetId="13" r:id="rId5"/>
  </sheets>
  <externalReferences>
    <externalReference r:id="rId6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2037_01 Pol'!$1:$7</definedName>
    <definedName name="_xlnm.Print_Titles" localSheetId="4">'02 2037_02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2037_01 Pol'!$A$1:$X$306</definedName>
    <definedName name="_xlnm.Print_Area" localSheetId="4">'02 2037_02 Pol'!$A$1:$X$194</definedName>
    <definedName name="_xlnm.Print_Area" localSheetId="1">Stavba!$A$1:$J$75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V182" i="13" l="1"/>
  <c r="Q182" i="13"/>
  <c r="O182" i="13"/>
  <c r="M182" i="13"/>
  <c r="K182" i="13"/>
  <c r="I182" i="13"/>
  <c r="G182" i="13"/>
  <c r="V294" i="12"/>
  <c r="Q294" i="12"/>
  <c r="O294" i="12"/>
  <c r="M294" i="12"/>
  <c r="K294" i="12"/>
  <c r="I294" i="12"/>
  <c r="G294" i="12"/>
  <c r="F43" i="1"/>
  <c r="F42" i="1"/>
  <c r="I8" i="13"/>
  <c r="G9" i="13"/>
  <c r="I9" i="13"/>
  <c r="K9" i="13"/>
  <c r="O9" i="13"/>
  <c r="Q9" i="13"/>
  <c r="Q8" i="13" s="1"/>
  <c r="V9" i="13"/>
  <c r="G12" i="13"/>
  <c r="M12" i="13" s="1"/>
  <c r="I12" i="13"/>
  <c r="K12" i="13"/>
  <c r="O12" i="13"/>
  <c r="Q12" i="13"/>
  <c r="V12" i="13"/>
  <c r="G16" i="13"/>
  <c r="M16" i="13" s="1"/>
  <c r="M15" i="13" s="1"/>
  <c r="I16" i="13"/>
  <c r="K16" i="13"/>
  <c r="K15" i="13" s="1"/>
  <c r="O16" i="13"/>
  <c r="Q16" i="13"/>
  <c r="V16" i="13"/>
  <c r="G18" i="13"/>
  <c r="M18" i="13" s="1"/>
  <c r="I18" i="13"/>
  <c r="K18" i="13"/>
  <c r="O18" i="13"/>
  <c r="Q18" i="13"/>
  <c r="V18" i="13"/>
  <c r="G20" i="13"/>
  <c r="M20" i="13" s="1"/>
  <c r="I20" i="13"/>
  <c r="K20" i="13"/>
  <c r="O20" i="13"/>
  <c r="Q20" i="13"/>
  <c r="V20" i="13"/>
  <c r="G22" i="13"/>
  <c r="M22" i="13" s="1"/>
  <c r="I22" i="13"/>
  <c r="K22" i="13"/>
  <c r="O22" i="13"/>
  <c r="O15" i="13" s="1"/>
  <c r="Q22" i="13"/>
  <c r="V22" i="13"/>
  <c r="G25" i="13"/>
  <c r="G24" i="13" s="1"/>
  <c r="I25" i="13"/>
  <c r="I24" i="13" s="1"/>
  <c r="K25" i="13"/>
  <c r="K24" i="13" s="1"/>
  <c r="O25" i="13"/>
  <c r="O24" i="13" s="1"/>
  <c r="Q25" i="13"/>
  <c r="Q24" i="13" s="1"/>
  <c r="V25" i="13"/>
  <c r="V24" i="13" s="1"/>
  <c r="Q26" i="13"/>
  <c r="G27" i="13"/>
  <c r="M27" i="13" s="1"/>
  <c r="M26" i="13" s="1"/>
  <c r="I27" i="13"/>
  <c r="I26" i="13" s="1"/>
  <c r="K27" i="13"/>
  <c r="K26" i="13" s="1"/>
  <c r="O27" i="13"/>
  <c r="O26" i="13" s="1"/>
  <c r="Q27" i="13"/>
  <c r="V27" i="13"/>
  <c r="V26" i="13" s="1"/>
  <c r="Q29" i="13"/>
  <c r="G30" i="13"/>
  <c r="G29" i="13" s="1"/>
  <c r="I30" i="13"/>
  <c r="I29" i="13" s="1"/>
  <c r="K30" i="13"/>
  <c r="K29" i="13" s="1"/>
  <c r="O30" i="13"/>
  <c r="O29" i="13" s="1"/>
  <c r="Q30" i="13"/>
  <c r="V30" i="13"/>
  <c r="V29" i="13" s="1"/>
  <c r="G32" i="13"/>
  <c r="G31" i="13" s="1"/>
  <c r="I60" i="1" s="1"/>
  <c r="I32" i="13"/>
  <c r="I31" i="13" s="1"/>
  <c r="K32" i="13"/>
  <c r="K31" i="13" s="1"/>
  <c r="O32" i="13"/>
  <c r="O31" i="13" s="1"/>
  <c r="Q32" i="13"/>
  <c r="Q31" i="13" s="1"/>
  <c r="V32" i="13"/>
  <c r="V31" i="13" s="1"/>
  <c r="G35" i="13"/>
  <c r="M35" i="13" s="1"/>
  <c r="I35" i="13"/>
  <c r="K35" i="13"/>
  <c r="O35" i="13"/>
  <c r="Q35" i="13"/>
  <c r="V35" i="13"/>
  <c r="G37" i="13"/>
  <c r="M37" i="13" s="1"/>
  <c r="I37" i="13"/>
  <c r="K37" i="13"/>
  <c r="O37" i="13"/>
  <c r="Q37" i="13"/>
  <c r="V37" i="13"/>
  <c r="G40" i="13"/>
  <c r="M40" i="13" s="1"/>
  <c r="I40" i="13"/>
  <c r="K40" i="13"/>
  <c r="O40" i="13"/>
  <c r="Q40" i="13"/>
  <c r="V40" i="13"/>
  <c r="G42" i="13"/>
  <c r="I42" i="13"/>
  <c r="K42" i="13"/>
  <c r="M42" i="13"/>
  <c r="O42" i="13"/>
  <c r="Q42" i="13"/>
  <c r="V42" i="13"/>
  <c r="G44" i="13"/>
  <c r="M44" i="13" s="1"/>
  <c r="I44" i="13"/>
  <c r="K44" i="13"/>
  <c r="O44" i="13"/>
  <c r="Q44" i="13"/>
  <c r="V44" i="13"/>
  <c r="G47" i="13"/>
  <c r="I47" i="13"/>
  <c r="I34" i="13" s="1"/>
  <c r="K47" i="13"/>
  <c r="M47" i="13"/>
  <c r="O47" i="13"/>
  <c r="Q47" i="13"/>
  <c r="V47" i="13"/>
  <c r="G49" i="13"/>
  <c r="M49" i="13" s="1"/>
  <c r="I49" i="13"/>
  <c r="K49" i="13"/>
  <c r="O49" i="13"/>
  <c r="Q49" i="13"/>
  <c r="V49" i="13"/>
  <c r="G52" i="13"/>
  <c r="M52" i="13" s="1"/>
  <c r="I52" i="13"/>
  <c r="K52" i="13"/>
  <c r="O52" i="13"/>
  <c r="Q52" i="13"/>
  <c r="V52" i="13"/>
  <c r="G54" i="13"/>
  <c r="M54" i="13" s="1"/>
  <c r="I54" i="13"/>
  <c r="K54" i="13"/>
  <c r="O54" i="13"/>
  <c r="Q54" i="13"/>
  <c r="V54" i="13"/>
  <c r="G56" i="13"/>
  <c r="M56" i="13" s="1"/>
  <c r="I56" i="13"/>
  <c r="K56" i="13"/>
  <c r="O56" i="13"/>
  <c r="Q56" i="13"/>
  <c r="V56" i="13"/>
  <c r="G58" i="13"/>
  <c r="M58" i="13" s="1"/>
  <c r="M57" i="13" s="1"/>
  <c r="I58" i="13"/>
  <c r="K58" i="13"/>
  <c r="K57" i="13" s="1"/>
  <c r="O58" i="13"/>
  <c r="Q58" i="13"/>
  <c r="V58" i="13"/>
  <c r="G60" i="13"/>
  <c r="M60" i="13" s="1"/>
  <c r="I60" i="13"/>
  <c r="K60" i="13"/>
  <c r="O60" i="13"/>
  <c r="Q60" i="13"/>
  <c r="V60" i="13"/>
  <c r="G64" i="13"/>
  <c r="M64" i="13" s="1"/>
  <c r="I64" i="13"/>
  <c r="K64" i="13"/>
  <c r="O64" i="13"/>
  <c r="Q64" i="13"/>
  <c r="V64" i="13"/>
  <c r="G66" i="13"/>
  <c r="M66" i="13" s="1"/>
  <c r="I66" i="13"/>
  <c r="K66" i="13"/>
  <c r="O66" i="13"/>
  <c r="O57" i="13" s="1"/>
  <c r="Q66" i="13"/>
  <c r="V66" i="13"/>
  <c r="G68" i="13"/>
  <c r="I68" i="13"/>
  <c r="K68" i="13"/>
  <c r="M68" i="13"/>
  <c r="O68" i="13"/>
  <c r="Q68" i="13"/>
  <c r="V68" i="13"/>
  <c r="G70" i="13"/>
  <c r="M70" i="13" s="1"/>
  <c r="I70" i="13"/>
  <c r="K70" i="13"/>
  <c r="O70" i="13"/>
  <c r="Q70" i="13"/>
  <c r="V70" i="13"/>
  <c r="G72" i="13"/>
  <c r="M72" i="13" s="1"/>
  <c r="I72" i="13"/>
  <c r="K72" i="13"/>
  <c r="O72" i="13"/>
  <c r="Q72" i="13"/>
  <c r="V72" i="13"/>
  <c r="G74" i="13"/>
  <c r="M74" i="13" s="1"/>
  <c r="I74" i="13"/>
  <c r="K74" i="13"/>
  <c r="O74" i="13"/>
  <c r="Q74" i="13"/>
  <c r="V74" i="13"/>
  <c r="G76" i="13"/>
  <c r="I76" i="13"/>
  <c r="K76" i="13"/>
  <c r="M76" i="13"/>
  <c r="O76" i="13"/>
  <c r="Q76" i="13"/>
  <c r="V76" i="13"/>
  <c r="G79" i="13"/>
  <c r="M79" i="13" s="1"/>
  <c r="I79" i="13"/>
  <c r="K79" i="13"/>
  <c r="O79" i="13"/>
  <c r="Q79" i="13"/>
  <c r="V79" i="13"/>
  <c r="G81" i="13"/>
  <c r="I81" i="13"/>
  <c r="K81" i="13"/>
  <c r="M81" i="13"/>
  <c r="O81" i="13"/>
  <c r="Q81" i="13"/>
  <c r="V81" i="13"/>
  <c r="G83" i="13"/>
  <c r="I83" i="13"/>
  <c r="K83" i="13"/>
  <c r="O83" i="13"/>
  <c r="Q83" i="13"/>
  <c r="V83" i="13"/>
  <c r="G85" i="13"/>
  <c r="M85" i="13" s="1"/>
  <c r="I85" i="13"/>
  <c r="K85" i="13"/>
  <c r="O85" i="13"/>
  <c r="Q85" i="13"/>
  <c r="V85" i="13"/>
  <c r="G89" i="13"/>
  <c r="M89" i="13" s="1"/>
  <c r="I89" i="13"/>
  <c r="K89" i="13"/>
  <c r="O89" i="13"/>
  <c r="Q89" i="13"/>
  <c r="V89" i="13"/>
  <c r="G91" i="13"/>
  <c r="M91" i="13" s="1"/>
  <c r="I91" i="13"/>
  <c r="K91" i="13"/>
  <c r="O91" i="13"/>
  <c r="Q91" i="13"/>
  <c r="V91" i="13"/>
  <c r="G93" i="13"/>
  <c r="I93" i="13"/>
  <c r="K93" i="13"/>
  <c r="M93" i="13"/>
  <c r="O93" i="13"/>
  <c r="Q93" i="13"/>
  <c r="V93" i="13"/>
  <c r="G95" i="13"/>
  <c r="M95" i="13" s="1"/>
  <c r="I95" i="13"/>
  <c r="K95" i="13"/>
  <c r="O95" i="13"/>
  <c r="Q95" i="13"/>
  <c r="V95" i="13"/>
  <c r="G97" i="13"/>
  <c r="M97" i="13" s="1"/>
  <c r="I97" i="13"/>
  <c r="K97" i="13"/>
  <c r="O97" i="13"/>
  <c r="Q97" i="13"/>
  <c r="V97" i="13"/>
  <c r="G99" i="13"/>
  <c r="M99" i="13" s="1"/>
  <c r="I99" i="13"/>
  <c r="K99" i="13"/>
  <c r="O99" i="13"/>
  <c r="Q99" i="13"/>
  <c r="V99" i="13"/>
  <c r="G101" i="13"/>
  <c r="M101" i="13" s="1"/>
  <c r="I101" i="13"/>
  <c r="K101" i="13"/>
  <c r="O101" i="13"/>
  <c r="Q101" i="13"/>
  <c r="V101" i="13"/>
  <c r="G103" i="13"/>
  <c r="I103" i="13"/>
  <c r="K103" i="13"/>
  <c r="M103" i="13"/>
  <c r="O103" i="13"/>
  <c r="Q103" i="13"/>
  <c r="V103" i="13"/>
  <c r="G105" i="13"/>
  <c r="M105" i="13" s="1"/>
  <c r="I105" i="13"/>
  <c r="K105" i="13"/>
  <c r="O105" i="13"/>
  <c r="Q105" i="13"/>
  <c r="V105" i="13"/>
  <c r="G107" i="13"/>
  <c r="I107" i="13"/>
  <c r="K107" i="13"/>
  <c r="O107" i="13"/>
  <c r="Q107" i="13"/>
  <c r="V107" i="13"/>
  <c r="G109" i="13"/>
  <c r="M109" i="13" s="1"/>
  <c r="I109" i="13"/>
  <c r="K109" i="13"/>
  <c r="O109" i="13"/>
  <c r="Q109" i="13"/>
  <c r="V109" i="13"/>
  <c r="G111" i="13"/>
  <c r="M111" i="13" s="1"/>
  <c r="I111" i="13"/>
  <c r="K111" i="13"/>
  <c r="O111" i="13"/>
  <c r="Q111" i="13"/>
  <c r="V111" i="13"/>
  <c r="G113" i="13"/>
  <c r="I113" i="13"/>
  <c r="K113" i="13"/>
  <c r="M113" i="13"/>
  <c r="O113" i="13"/>
  <c r="Q113" i="13"/>
  <c r="V113" i="13"/>
  <c r="G115" i="13"/>
  <c r="M115" i="13" s="1"/>
  <c r="I115" i="13"/>
  <c r="K115" i="13"/>
  <c r="O115" i="13"/>
  <c r="Q115" i="13"/>
  <c r="V115" i="13"/>
  <c r="G117" i="13"/>
  <c r="I117" i="13"/>
  <c r="K117" i="13"/>
  <c r="M117" i="13"/>
  <c r="O117" i="13"/>
  <c r="Q117" i="13"/>
  <c r="V117" i="13"/>
  <c r="G119" i="13"/>
  <c r="M119" i="13" s="1"/>
  <c r="I119" i="13"/>
  <c r="K119" i="13"/>
  <c r="O119" i="13"/>
  <c r="Q119" i="13"/>
  <c r="V119" i="13"/>
  <c r="G121" i="13"/>
  <c r="M121" i="13" s="1"/>
  <c r="I121" i="13"/>
  <c r="K121" i="13"/>
  <c r="O121" i="13"/>
  <c r="Q121" i="13"/>
  <c r="V121" i="13"/>
  <c r="G123" i="13"/>
  <c r="M123" i="13" s="1"/>
  <c r="I123" i="13"/>
  <c r="K123" i="13"/>
  <c r="O123" i="13"/>
  <c r="Q123" i="13"/>
  <c r="V123" i="13"/>
  <c r="G125" i="13"/>
  <c r="M125" i="13" s="1"/>
  <c r="I125" i="13"/>
  <c r="K125" i="13"/>
  <c r="O125" i="13"/>
  <c r="Q125" i="13"/>
  <c r="V125" i="13"/>
  <c r="G127" i="13"/>
  <c r="I127" i="13"/>
  <c r="K127" i="13"/>
  <c r="M127" i="13"/>
  <c r="O127" i="13"/>
  <c r="Q127" i="13"/>
  <c r="V127" i="13"/>
  <c r="G129" i="13"/>
  <c r="M129" i="13" s="1"/>
  <c r="I129" i="13"/>
  <c r="K129" i="13"/>
  <c r="O129" i="13"/>
  <c r="Q129" i="13"/>
  <c r="V129" i="13"/>
  <c r="G131" i="13"/>
  <c r="M131" i="13" s="1"/>
  <c r="I131" i="13"/>
  <c r="K131" i="13"/>
  <c r="O131" i="13"/>
  <c r="Q131" i="13"/>
  <c r="V131" i="13"/>
  <c r="G133" i="13"/>
  <c r="M133" i="13" s="1"/>
  <c r="I133" i="13"/>
  <c r="K133" i="13"/>
  <c r="O133" i="13"/>
  <c r="Q133" i="13"/>
  <c r="V133" i="13"/>
  <c r="G135" i="13"/>
  <c r="M135" i="13" s="1"/>
  <c r="I135" i="13"/>
  <c r="K135" i="13"/>
  <c r="O135" i="13"/>
  <c r="Q135" i="13"/>
  <c r="V135" i="13"/>
  <c r="G137" i="13"/>
  <c r="I137" i="13"/>
  <c r="K137" i="13"/>
  <c r="M137" i="13"/>
  <c r="O137" i="13"/>
  <c r="Q137" i="13"/>
  <c r="V137" i="13"/>
  <c r="G139" i="13"/>
  <c r="M139" i="13" s="1"/>
  <c r="I139" i="13"/>
  <c r="K139" i="13"/>
  <c r="O139" i="13"/>
  <c r="Q139" i="13"/>
  <c r="V139" i="13"/>
  <c r="G141" i="13"/>
  <c r="I141" i="13"/>
  <c r="K141" i="13"/>
  <c r="O141" i="13"/>
  <c r="Q141" i="13"/>
  <c r="V141" i="13"/>
  <c r="G143" i="13"/>
  <c r="M143" i="13" s="1"/>
  <c r="I143" i="13"/>
  <c r="K143" i="13"/>
  <c r="O143" i="13"/>
  <c r="Q143" i="13"/>
  <c r="V143" i="13"/>
  <c r="G145" i="13"/>
  <c r="M145" i="13" s="1"/>
  <c r="I145" i="13"/>
  <c r="K145" i="13"/>
  <c r="O145" i="13"/>
  <c r="Q145" i="13"/>
  <c r="V145" i="13"/>
  <c r="G147" i="13"/>
  <c r="I147" i="13"/>
  <c r="K147" i="13"/>
  <c r="M147" i="13"/>
  <c r="O147" i="13"/>
  <c r="Q147" i="13"/>
  <c r="V147" i="13"/>
  <c r="G149" i="13"/>
  <c r="M149" i="13" s="1"/>
  <c r="M148" i="13" s="1"/>
  <c r="I149" i="13"/>
  <c r="I148" i="13" s="1"/>
  <c r="K149" i="13"/>
  <c r="K148" i="13" s="1"/>
  <c r="O149" i="13"/>
  <c r="O148" i="13" s="1"/>
  <c r="Q149" i="13"/>
  <c r="Q148" i="13" s="1"/>
  <c r="V149" i="13"/>
  <c r="V148" i="13" s="1"/>
  <c r="G153" i="13"/>
  <c r="I153" i="13"/>
  <c r="K153" i="13"/>
  <c r="O153" i="13"/>
  <c r="Q153" i="13"/>
  <c r="V153" i="13"/>
  <c r="G155" i="13"/>
  <c r="M155" i="13" s="1"/>
  <c r="I155" i="13"/>
  <c r="K155" i="13"/>
  <c r="O155" i="13"/>
  <c r="Q155" i="13"/>
  <c r="V155" i="13"/>
  <c r="G157" i="13"/>
  <c r="M157" i="13" s="1"/>
  <c r="I157" i="13"/>
  <c r="K157" i="13"/>
  <c r="O157" i="13"/>
  <c r="Q157" i="13"/>
  <c r="V157" i="13"/>
  <c r="G159" i="13"/>
  <c r="I159" i="13"/>
  <c r="K159" i="13"/>
  <c r="M159" i="13"/>
  <c r="O159" i="13"/>
  <c r="Q159" i="13"/>
  <c r="V159" i="13"/>
  <c r="G161" i="13"/>
  <c r="M161" i="13" s="1"/>
  <c r="I161" i="13"/>
  <c r="K161" i="13"/>
  <c r="O161" i="13"/>
  <c r="Q161" i="13"/>
  <c r="V161" i="13"/>
  <c r="G164" i="13"/>
  <c r="M164" i="13" s="1"/>
  <c r="I164" i="13"/>
  <c r="K164" i="13"/>
  <c r="O164" i="13"/>
  <c r="Q164" i="13"/>
  <c r="V164" i="13"/>
  <c r="G166" i="13"/>
  <c r="M166" i="13" s="1"/>
  <c r="I166" i="13"/>
  <c r="K166" i="13"/>
  <c r="O166" i="13"/>
  <c r="Q166" i="13"/>
  <c r="V166" i="13"/>
  <c r="G168" i="13"/>
  <c r="M168" i="13" s="1"/>
  <c r="I168" i="13"/>
  <c r="K168" i="13"/>
  <c r="O168" i="13"/>
  <c r="Q168" i="13"/>
  <c r="V168" i="13"/>
  <c r="G170" i="13"/>
  <c r="I170" i="13"/>
  <c r="K170" i="13"/>
  <c r="M170" i="13"/>
  <c r="O170" i="13"/>
  <c r="Q170" i="13"/>
  <c r="V170" i="13"/>
  <c r="G173" i="13"/>
  <c r="M173" i="13" s="1"/>
  <c r="I173" i="13"/>
  <c r="K173" i="13"/>
  <c r="O173" i="13"/>
  <c r="Q173" i="13"/>
  <c r="V173" i="13"/>
  <c r="G174" i="13"/>
  <c r="M174" i="13" s="1"/>
  <c r="I174" i="13"/>
  <c r="K174" i="13"/>
  <c r="O174" i="13"/>
  <c r="Q174" i="13"/>
  <c r="V174" i="13"/>
  <c r="G175" i="13"/>
  <c r="M175" i="13" s="1"/>
  <c r="I175" i="13"/>
  <c r="K175" i="13"/>
  <c r="O175" i="13"/>
  <c r="Q175" i="13"/>
  <c r="V175" i="13"/>
  <c r="G176" i="13"/>
  <c r="M176" i="13" s="1"/>
  <c r="I176" i="13"/>
  <c r="K176" i="13"/>
  <c r="O176" i="13"/>
  <c r="Q176" i="13"/>
  <c r="V176" i="13"/>
  <c r="G177" i="13"/>
  <c r="I177" i="13"/>
  <c r="K177" i="13"/>
  <c r="M177" i="13"/>
  <c r="O177" i="13"/>
  <c r="Q177" i="13"/>
  <c r="V177" i="13"/>
  <c r="G178" i="13"/>
  <c r="M178" i="13" s="1"/>
  <c r="I178" i="13"/>
  <c r="K178" i="13"/>
  <c r="O178" i="13"/>
  <c r="Q178" i="13"/>
  <c r="V178" i="13"/>
  <c r="G179" i="13"/>
  <c r="I179" i="13"/>
  <c r="K179" i="13"/>
  <c r="M179" i="13"/>
  <c r="O179" i="13"/>
  <c r="Q179" i="13"/>
  <c r="V179" i="13"/>
  <c r="G180" i="13"/>
  <c r="G181" i="13"/>
  <c r="M181" i="13" s="1"/>
  <c r="M180" i="13" s="1"/>
  <c r="I181" i="13"/>
  <c r="I180" i="13" s="1"/>
  <c r="K181" i="13"/>
  <c r="K180" i="13" s="1"/>
  <c r="O181" i="13"/>
  <c r="O180" i="13" s="1"/>
  <c r="Q181" i="13"/>
  <c r="Q180" i="13" s="1"/>
  <c r="V181" i="13"/>
  <c r="V180" i="13" s="1"/>
  <c r="AE184" i="13"/>
  <c r="G9" i="12"/>
  <c r="I9" i="12"/>
  <c r="K9" i="12"/>
  <c r="M9" i="12"/>
  <c r="O9" i="12"/>
  <c r="Q9" i="12"/>
  <c r="Q8" i="12" s="1"/>
  <c r="V9" i="12"/>
  <c r="G12" i="12"/>
  <c r="M12" i="12" s="1"/>
  <c r="I12" i="12"/>
  <c r="K12" i="12"/>
  <c r="O12" i="12"/>
  <c r="Q12" i="12"/>
  <c r="V12" i="12"/>
  <c r="G15" i="12"/>
  <c r="I15" i="12"/>
  <c r="K15" i="12"/>
  <c r="O15" i="12"/>
  <c r="Q15" i="12"/>
  <c r="V15" i="12"/>
  <c r="G17" i="12"/>
  <c r="M17" i="12" s="1"/>
  <c r="I17" i="12"/>
  <c r="K17" i="12"/>
  <c r="O17" i="12"/>
  <c r="Q17" i="12"/>
  <c r="V17" i="12"/>
  <c r="G20" i="12"/>
  <c r="I20" i="12"/>
  <c r="K20" i="12"/>
  <c r="K19" i="12" s="1"/>
  <c r="O20" i="12"/>
  <c r="Q20" i="12"/>
  <c r="V20" i="12"/>
  <c r="V19" i="12" s="1"/>
  <c r="G22" i="12"/>
  <c r="I22" i="12"/>
  <c r="I19" i="12" s="1"/>
  <c r="K22" i="12"/>
  <c r="M22" i="12"/>
  <c r="O22" i="12"/>
  <c r="Q22" i="12"/>
  <c r="V22" i="12"/>
  <c r="G25" i="12"/>
  <c r="M25" i="12" s="1"/>
  <c r="I25" i="12"/>
  <c r="K25" i="12"/>
  <c r="O25" i="12"/>
  <c r="Q25" i="12"/>
  <c r="V25" i="12"/>
  <c r="G28" i="12"/>
  <c r="M28" i="12" s="1"/>
  <c r="I28" i="12"/>
  <c r="K28" i="12"/>
  <c r="O28" i="12"/>
  <c r="Q28" i="12"/>
  <c r="V28" i="12"/>
  <c r="G31" i="12"/>
  <c r="I31" i="12"/>
  <c r="K31" i="12"/>
  <c r="O31" i="12"/>
  <c r="O24" i="12" s="1"/>
  <c r="Q31" i="12"/>
  <c r="V31" i="12"/>
  <c r="G34" i="12"/>
  <c r="I34" i="12"/>
  <c r="K34" i="12"/>
  <c r="M34" i="12"/>
  <c r="O34" i="12"/>
  <c r="Q34" i="12"/>
  <c r="Q33" i="12" s="1"/>
  <c r="V34" i="12"/>
  <c r="G38" i="12"/>
  <c r="M38" i="12" s="1"/>
  <c r="I38" i="12"/>
  <c r="K38" i="12"/>
  <c r="O38" i="12"/>
  <c r="Q38" i="12"/>
  <c r="V38" i="12"/>
  <c r="G42" i="12"/>
  <c r="I42" i="12"/>
  <c r="K42" i="12"/>
  <c r="O42" i="12"/>
  <c r="Q42" i="12"/>
  <c r="V42" i="12"/>
  <c r="V33" i="12" s="1"/>
  <c r="G46" i="12"/>
  <c r="M46" i="12" s="1"/>
  <c r="M45" i="12" s="1"/>
  <c r="I46" i="12"/>
  <c r="I45" i="12" s="1"/>
  <c r="K46" i="12"/>
  <c r="K45" i="12" s="1"/>
  <c r="O46" i="12"/>
  <c r="O45" i="12" s="1"/>
  <c r="Q46" i="12"/>
  <c r="Q45" i="12" s="1"/>
  <c r="V46" i="12"/>
  <c r="V45" i="12" s="1"/>
  <c r="G50" i="12"/>
  <c r="M50" i="12" s="1"/>
  <c r="I50" i="12"/>
  <c r="K50" i="12"/>
  <c r="K49" i="12" s="1"/>
  <c r="O50" i="12"/>
  <c r="Q50" i="12"/>
  <c r="V50" i="12"/>
  <c r="G52" i="12"/>
  <c r="I52" i="12"/>
  <c r="K52" i="12"/>
  <c r="M52" i="12"/>
  <c r="O52" i="12"/>
  <c r="Q52" i="12"/>
  <c r="V52" i="12"/>
  <c r="G54" i="12"/>
  <c r="I54" i="12"/>
  <c r="K54" i="12"/>
  <c r="O54" i="12"/>
  <c r="Q54" i="12"/>
  <c r="V54" i="12"/>
  <c r="G56" i="12"/>
  <c r="M56" i="12" s="1"/>
  <c r="I56" i="12"/>
  <c r="K56" i="12"/>
  <c r="O56" i="12"/>
  <c r="Q56" i="12"/>
  <c r="V56" i="12"/>
  <c r="G58" i="12"/>
  <c r="M58" i="12" s="1"/>
  <c r="I58" i="12"/>
  <c r="K58" i="12"/>
  <c r="O58" i="12"/>
  <c r="Q58" i="12"/>
  <c r="V58" i="12"/>
  <c r="G60" i="12"/>
  <c r="M60" i="12" s="1"/>
  <c r="I60" i="12"/>
  <c r="K60" i="12"/>
  <c r="O60" i="12"/>
  <c r="Q60" i="12"/>
  <c r="V60" i="12"/>
  <c r="G62" i="12"/>
  <c r="I62" i="12"/>
  <c r="K62" i="12"/>
  <c r="M62" i="12"/>
  <c r="O62" i="12"/>
  <c r="Q62" i="12"/>
  <c r="V62" i="12"/>
  <c r="G65" i="12"/>
  <c r="M65" i="12" s="1"/>
  <c r="I65" i="12"/>
  <c r="K65" i="12"/>
  <c r="O65" i="12"/>
  <c r="Q65" i="12"/>
  <c r="V65" i="12"/>
  <c r="G67" i="12"/>
  <c r="M67" i="12" s="1"/>
  <c r="I67" i="12"/>
  <c r="K67" i="12"/>
  <c r="O67" i="12"/>
  <c r="Q67" i="12"/>
  <c r="V67" i="12"/>
  <c r="G69" i="12"/>
  <c r="M69" i="12" s="1"/>
  <c r="I69" i="12"/>
  <c r="K69" i="12"/>
  <c r="O69" i="12"/>
  <c r="Q69" i="12"/>
  <c r="V69" i="12"/>
  <c r="G71" i="12"/>
  <c r="M71" i="12" s="1"/>
  <c r="I71" i="12"/>
  <c r="K71" i="12"/>
  <c r="O71" i="12"/>
  <c r="Q71" i="12"/>
  <c r="V71" i="12"/>
  <c r="G73" i="12"/>
  <c r="I73" i="12"/>
  <c r="K73" i="12"/>
  <c r="M73" i="12"/>
  <c r="O73" i="12"/>
  <c r="Q73" i="12"/>
  <c r="V73" i="12"/>
  <c r="G74" i="12"/>
  <c r="M74" i="12" s="1"/>
  <c r="I74" i="12"/>
  <c r="K74" i="12"/>
  <c r="O74" i="12"/>
  <c r="Q74" i="12"/>
  <c r="V74" i="12"/>
  <c r="G77" i="12"/>
  <c r="M77" i="12" s="1"/>
  <c r="I77" i="12"/>
  <c r="K77" i="12"/>
  <c r="O77" i="12"/>
  <c r="Q77" i="12"/>
  <c r="V77" i="12"/>
  <c r="G79" i="12"/>
  <c r="M79" i="12" s="1"/>
  <c r="I79" i="12"/>
  <c r="K79" i="12"/>
  <c r="O79" i="12"/>
  <c r="Q79" i="12"/>
  <c r="V79" i="12"/>
  <c r="V76" i="12" s="1"/>
  <c r="G81" i="12"/>
  <c r="I81" i="12"/>
  <c r="K81" i="12"/>
  <c r="M81" i="12"/>
  <c r="O81" i="12"/>
  <c r="Q81" i="12"/>
  <c r="V81" i="12"/>
  <c r="G83" i="12"/>
  <c r="M83" i="12" s="1"/>
  <c r="I83" i="12"/>
  <c r="K83" i="12"/>
  <c r="O83" i="12"/>
  <c r="Q83" i="12"/>
  <c r="V83" i="12"/>
  <c r="G85" i="12"/>
  <c r="I85" i="12"/>
  <c r="K85" i="12"/>
  <c r="M85" i="12"/>
  <c r="O85" i="12"/>
  <c r="Q85" i="12"/>
  <c r="V85" i="12"/>
  <c r="G88" i="12"/>
  <c r="M88" i="12" s="1"/>
  <c r="I88" i="12"/>
  <c r="K88" i="12"/>
  <c r="O88" i="12"/>
  <c r="Q88" i="12"/>
  <c r="V88" i="12"/>
  <c r="Q90" i="12"/>
  <c r="G91" i="12"/>
  <c r="M91" i="12" s="1"/>
  <c r="M90" i="12" s="1"/>
  <c r="I91" i="12"/>
  <c r="I90" i="12" s="1"/>
  <c r="K91" i="12"/>
  <c r="K90" i="12" s="1"/>
  <c r="O91" i="12"/>
  <c r="O90" i="12" s="1"/>
  <c r="Q91" i="12"/>
  <c r="V91" i="12"/>
  <c r="V90" i="12" s="1"/>
  <c r="G93" i="12"/>
  <c r="I93" i="12"/>
  <c r="K93" i="12"/>
  <c r="M93" i="12"/>
  <c r="O93" i="12"/>
  <c r="Q93" i="12"/>
  <c r="V93" i="12"/>
  <c r="G95" i="12"/>
  <c r="M95" i="12" s="1"/>
  <c r="I95" i="12"/>
  <c r="K95" i="12"/>
  <c r="O95" i="12"/>
  <c r="Q95" i="12"/>
  <c r="V95" i="12"/>
  <c r="G98" i="12"/>
  <c r="I98" i="12"/>
  <c r="K98" i="12"/>
  <c r="O98" i="12"/>
  <c r="Q98" i="12"/>
  <c r="V98" i="12"/>
  <c r="G100" i="12"/>
  <c r="M100" i="12" s="1"/>
  <c r="I100" i="12"/>
  <c r="K100" i="12"/>
  <c r="O100" i="12"/>
  <c r="Q100" i="12"/>
  <c r="V100" i="12"/>
  <c r="G102" i="12"/>
  <c r="M102" i="12" s="1"/>
  <c r="I102" i="12"/>
  <c r="K102" i="12"/>
  <c r="O102" i="12"/>
  <c r="Q102" i="12"/>
  <c r="V102" i="12"/>
  <c r="G104" i="12"/>
  <c r="I104" i="12"/>
  <c r="K104" i="12"/>
  <c r="M104" i="12"/>
  <c r="O104" i="12"/>
  <c r="Q104" i="12"/>
  <c r="V104" i="12"/>
  <c r="G106" i="12"/>
  <c r="M106" i="12" s="1"/>
  <c r="I106" i="12"/>
  <c r="K106" i="12"/>
  <c r="O106" i="12"/>
  <c r="Q106" i="12"/>
  <c r="V106" i="12"/>
  <c r="G109" i="12"/>
  <c r="I109" i="12"/>
  <c r="K109" i="12"/>
  <c r="M109" i="12"/>
  <c r="O109" i="12"/>
  <c r="Q109" i="12"/>
  <c r="V109" i="12"/>
  <c r="G111" i="12"/>
  <c r="M111" i="12" s="1"/>
  <c r="I111" i="12"/>
  <c r="K111" i="12"/>
  <c r="O111" i="12"/>
  <c r="Q111" i="12"/>
  <c r="V111" i="12"/>
  <c r="G113" i="12"/>
  <c r="M113" i="12" s="1"/>
  <c r="I113" i="12"/>
  <c r="K113" i="12"/>
  <c r="O113" i="12"/>
  <c r="Q113" i="12"/>
  <c r="V113" i="12"/>
  <c r="G115" i="12"/>
  <c r="M115" i="12" s="1"/>
  <c r="I115" i="12"/>
  <c r="K115" i="12"/>
  <c r="O115" i="12"/>
  <c r="Q115" i="12"/>
  <c r="V115" i="12"/>
  <c r="G117" i="12"/>
  <c r="I117" i="12"/>
  <c r="K117" i="12"/>
  <c r="M117" i="12"/>
  <c r="O117" i="12"/>
  <c r="Q117" i="12"/>
  <c r="V117" i="12"/>
  <c r="G119" i="12"/>
  <c r="M119" i="12" s="1"/>
  <c r="I119" i="12"/>
  <c r="K119" i="12"/>
  <c r="O119" i="12"/>
  <c r="Q119" i="12"/>
  <c r="V119" i="12"/>
  <c r="G121" i="12"/>
  <c r="M121" i="12" s="1"/>
  <c r="I121" i="12"/>
  <c r="K121" i="12"/>
  <c r="O121" i="12"/>
  <c r="Q121" i="12"/>
  <c r="V121" i="12"/>
  <c r="G124" i="12"/>
  <c r="M124" i="12" s="1"/>
  <c r="I124" i="12"/>
  <c r="I112" i="12" s="1"/>
  <c r="K124" i="12"/>
  <c r="O124" i="12"/>
  <c r="Q124" i="12"/>
  <c r="V124" i="12"/>
  <c r="G126" i="12"/>
  <c r="G125" i="12" s="1"/>
  <c r="I126" i="12"/>
  <c r="K126" i="12"/>
  <c r="M126" i="12"/>
  <c r="O126" i="12"/>
  <c r="Q126" i="12"/>
  <c r="V126" i="12"/>
  <c r="G128" i="12"/>
  <c r="M128" i="12" s="1"/>
  <c r="I128" i="12"/>
  <c r="K128" i="12"/>
  <c r="O128" i="12"/>
  <c r="O125" i="12" s="1"/>
  <c r="Q128" i="12"/>
  <c r="V128" i="12"/>
  <c r="V125" i="12" s="1"/>
  <c r="G129" i="12"/>
  <c r="I129" i="12"/>
  <c r="I125" i="12" s="1"/>
  <c r="K129" i="12"/>
  <c r="M129" i="12"/>
  <c r="O129" i="12"/>
  <c r="Q129" i="12"/>
  <c r="V129" i="12"/>
  <c r="G131" i="12"/>
  <c r="M131" i="12" s="1"/>
  <c r="I131" i="12"/>
  <c r="K131" i="12"/>
  <c r="O131" i="12"/>
  <c r="Q131" i="12"/>
  <c r="V131" i="12"/>
  <c r="G133" i="12"/>
  <c r="M133" i="12" s="1"/>
  <c r="I133" i="12"/>
  <c r="K133" i="12"/>
  <c r="O133" i="12"/>
  <c r="Q133" i="12"/>
  <c r="V133" i="12"/>
  <c r="G135" i="12"/>
  <c r="M135" i="12" s="1"/>
  <c r="I135" i="12"/>
  <c r="K135" i="12"/>
  <c r="O135" i="12"/>
  <c r="Q135" i="12"/>
  <c r="V135" i="12"/>
  <c r="G138" i="12"/>
  <c r="I138" i="12"/>
  <c r="K138" i="12"/>
  <c r="M138" i="12"/>
  <c r="O138" i="12"/>
  <c r="Q138" i="12"/>
  <c r="V138" i="12"/>
  <c r="G143" i="12"/>
  <c r="M143" i="12" s="1"/>
  <c r="I143" i="12"/>
  <c r="K143" i="12"/>
  <c r="O143" i="12"/>
  <c r="Q143" i="12"/>
  <c r="V143" i="12"/>
  <c r="G145" i="12"/>
  <c r="M145" i="12" s="1"/>
  <c r="I145" i="12"/>
  <c r="K145" i="12"/>
  <c r="O145" i="12"/>
  <c r="Q145" i="12"/>
  <c r="V145" i="12"/>
  <c r="G147" i="12"/>
  <c r="M147" i="12" s="1"/>
  <c r="I147" i="12"/>
  <c r="K147" i="12"/>
  <c r="O147" i="12"/>
  <c r="Q147" i="12"/>
  <c r="V147" i="12"/>
  <c r="G149" i="12"/>
  <c r="M149" i="12" s="1"/>
  <c r="I149" i="12"/>
  <c r="K149" i="12"/>
  <c r="O149" i="12"/>
  <c r="Q149" i="12"/>
  <c r="V149" i="12"/>
  <c r="G153" i="12"/>
  <c r="I153" i="12"/>
  <c r="K153" i="12"/>
  <c r="M153" i="12"/>
  <c r="O153" i="12"/>
  <c r="Q153" i="12"/>
  <c r="V153" i="12"/>
  <c r="G155" i="12"/>
  <c r="M155" i="12" s="1"/>
  <c r="I155" i="12"/>
  <c r="K155" i="12"/>
  <c r="O155" i="12"/>
  <c r="Q155" i="12"/>
  <c r="V155" i="12"/>
  <c r="G158" i="12"/>
  <c r="I158" i="12"/>
  <c r="K158" i="12"/>
  <c r="M158" i="12"/>
  <c r="O158" i="12"/>
  <c r="Q158" i="12"/>
  <c r="V158" i="12"/>
  <c r="G161" i="12"/>
  <c r="M161" i="12" s="1"/>
  <c r="I161" i="12"/>
  <c r="K161" i="12"/>
  <c r="O161" i="12"/>
  <c r="Q161" i="12"/>
  <c r="V161" i="12"/>
  <c r="G163" i="12"/>
  <c r="M163" i="12" s="1"/>
  <c r="I163" i="12"/>
  <c r="K163" i="12"/>
  <c r="O163" i="12"/>
  <c r="Q163" i="12"/>
  <c r="V163" i="12"/>
  <c r="G167" i="12"/>
  <c r="M167" i="12" s="1"/>
  <c r="I167" i="12"/>
  <c r="K167" i="12"/>
  <c r="O167" i="12"/>
  <c r="Q167" i="12"/>
  <c r="V167" i="12"/>
  <c r="V168" i="12"/>
  <c r="G169" i="12"/>
  <c r="I169" i="12"/>
  <c r="I168" i="12" s="1"/>
  <c r="K169" i="12"/>
  <c r="M169" i="12"/>
  <c r="O169" i="12"/>
  <c r="Q169" i="12"/>
  <c r="Q168" i="12" s="1"/>
  <c r="V169" i="12"/>
  <c r="G171" i="12"/>
  <c r="M171" i="12" s="1"/>
  <c r="M168" i="12" s="1"/>
  <c r="I171" i="12"/>
  <c r="K171" i="12"/>
  <c r="O171" i="12"/>
  <c r="Q171" i="12"/>
  <c r="V171" i="12"/>
  <c r="G173" i="12"/>
  <c r="M173" i="12" s="1"/>
  <c r="I173" i="12"/>
  <c r="K173" i="12"/>
  <c r="O173" i="12"/>
  <c r="Q173" i="12"/>
  <c r="V173" i="12"/>
  <c r="G175" i="12"/>
  <c r="M175" i="12" s="1"/>
  <c r="I175" i="12"/>
  <c r="K175" i="12"/>
  <c r="O175" i="12"/>
  <c r="Q175" i="12"/>
  <c r="V175" i="12"/>
  <c r="G177" i="12"/>
  <c r="I177" i="12"/>
  <c r="K177" i="12"/>
  <c r="M177" i="12"/>
  <c r="O177" i="12"/>
  <c r="Q177" i="12"/>
  <c r="V177" i="12"/>
  <c r="G179" i="12"/>
  <c r="M179" i="12" s="1"/>
  <c r="I179" i="12"/>
  <c r="K179" i="12"/>
  <c r="O179" i="12"/>
  <c r="Q179" i="12"/>
  <c r="V179" i="12"/>
  <c r="G181" i="12"/>
  <c r="I181" i="12"/>
  <c r="K181" i="12"/>
  <c r="M181" i="12"/>
  <c r="O181" i="12"/>
  <c r="Q181" i="12"/>
  <c r="V181" i="12"/>
  <c r="G183" i="12"/>
  <c r="M183" i="12" s="1"/>
  <c r="I183" i="12"/>
  <c r="K183" i="12"/>
  <c r="O183" i="12"/>
  <c r="Q183" i="12"/>
  <c r="V183" i="12"/>
  <c r="G185" i="12"/>
  <c r="M185" i="12" s="1"/>
  <c r="I185" i="12"/>
  <c r="K185" i="12"/>
  <c r="O185" i="12"/>
  <c r="Q185" i="12"/>
  <c r="V185" i="12"/>
  <c r="G187" i="12"/>
  <c r="M187" i="12" s="1"/>
  <c r="I187" i="12"/>
  <c r="K187" i="12"/>
  <c r="O187" i="12"/>
  <c r="Q187" i="12"/>
  <c r="V187" i="12"/>
  <c r="G189" i="12"/>
  <c r="M189" i="12" s="1"/>
  <c r="I189" i="12"/>
  <c r="K189" i="12"/>
  <c r="O189" i="12"/>
  <c r="Q189" i="12"/>
  <c r="V189" i="12"/>
  <c r="G192" i="12"/>
  <c r="I192" i="12"/>
  <c r="K192" i="12"/>
  <c r="M192" i="12"/>
  <c r="O192" i="12"/>
  <c r="Q192" i="12"/>
  <c r="V192" i="12"/>
  <c r="G194" i="12"/>
  <c r="M194" i="12" s="1"/>
  <c r="I194" i="12"/>
  <c r="K194" i="12"/>
  <c r="O194" i="12"/>
  <c r="Q194" i="12"/>
  <c r="V194" i="12"/>
  <c r="G196" i="12"/>
  <c r="M196" i="12" s="1"/>
  <c r="I196" i="12"/>
  <c r="K196" i="12"/>
  <c r="O196" i="12"/>
  <c r="Q196" i="12"/>
  <c r="V196" i="12"/>
  <c r="G198" i="12"/>
  <c r="M198" i="12" s="1"/>
  <c r="I198" i="12"/>
  <c r="K198" i="12"/>
  <c r="O198" i="12"/>
  <c r="Q198" i="12"/>
  <c r="V198" i="12"/>
  <c r="G200" i="12"/>
  <c r="M200" i="12" s="1"/>
  <c r="I200" i="12"/>
  <c r="K200" i="12"/>
  <c r="O200" i="12"/>
  <c r="Q200" i="12"/>
  <c r="V200" i="12"/>
  <c r="G202" i="12"/>
  <c r="I202" i="12"/>
  <c r="K202" i="12"/>
  <c r="M202" i="12"/>
  <c r="O202" i="12"/>
  <c r="Q202" i="12"/>
  <c r="V202" i="12"/>
  <c r="G205" i="12"/>
  <c r="M205" i="12" s="1"/>
  <c r="I205" i="12"/>
  <c r="K205" i="12"/>
  <c r="O205" i="12"/>
  <c r="Q205" i="12"/>
  <c r="V205" i="12"/>
  <c r="G207" i="12"/>
  <c r="I207" i="12"/>
  <c r="K207" i="12"/>
  <c r="M207" i="12"/>
  <c r="O207" i="12"/>
  <c r="Q207" i="12"/>
  <c r="V207" i="12"/>
  <c r="G209" i="12"/>
  <c r="M209" i="12" s="1"/>
  <c r="I209" i="12"/>
  <c r="K209" i="12"/>
  <c r="O209" i="12"/>
  <c r="Q209" i="12"/>
  <c r="V209" i="12"/>
  <c r="G211" i="12"/>
  <c r="M211" i="12" s="1"/>
  <c r="I211" i="12"/>
  <c r="K211" i="12"/>
  <c r="O211" i="12"/>
  <c r="Q211" i="12"/>
  <c r="V211" i="12"/>
  <c r="G213" i="12"/>
  <c r="M213" i="12" s="1"/>
  <c r="I213" i="12"/>
  <c r="K213" i="12"/>
  <c r="O213" i="12"/>
  <c r="Q213" i="12"/>
  <c r="V213" i="12"/>
  <c r="G216" i="12"/>
  <c r="M216" i="12" s="1"/>
  <c r="I216" i="12"/>
  <c r="K216" i="12"/>
  <c r="O216" i="12"/>
  <c r="Q216" i="12"/>
  <c r="V216" i="12"/>
  <c r="G218" i="12"/>
  <c r="I218" i="12"/>
  <c r="K218" i="12"/>
  <c r="M218" i="12"/>
  <c r="O218" i="12"/>
  <c r="Q218" i="12"/>
  <c r="V218" i="12"/>
  <c r="G220" i="12"/>
  <c r="M220" i="12" s="1"/>
  <c r="I220" i="12"/>
  <c r="K220" i="12"/>
  <c r="O220" i="12"/>
  <c r="Q220" i="12"/>
  <c r="V220" i="12"/>
  <c r="G222" i="12"/>
  <c r="M222" i="12" s="1"/>
  <c r="I222" i="12"/>
  <c r="K222" i="12"/>
  <c r="O222" i="12"/>
  <c r="Q222" i="12"/>
  <c r="V222" i="12"/>
  <c r="G224" i="12"/>
  <c r="M224" i="12" s="1"/>
  <c r="I224" i="12"/>
  <c r="K224" i="12"/>
  <c r="O224" i="12"/>
  <c r="Q224" i="12"/>
  <c r="V224" i="12"/>
  <c r="G226" i="12"/>
  <c r="M226" i="12" s="1"/>
  <c r="I226" i="12"/>
  <c r="K226" i="12"/>
  <c r="O226" i="12"/>
  <c r="Q226" i="12"/>
  <c r="V226" i="12"/>
  <c r="G228" i="12"/>
  <c r="I228" i="12"/>
  <c r="K228" i="12"/>
  <c r="M228" i="12"/>
  <c r="O228" i="12"/>
  <c r="Q228" i="12"/>
  <c r="V228" i="12"/>
  <c r="G230" i="12"/>
  <c r="M230" i="12" s="1"/>
  <c r="I230" i="12"/>
  <c r="K230" i="12"/>
  <c r="O230" i="12"/>
  <c r="Q230" i="12"/>
  <c r="V230" i="12"/>
  <c r="G232" i="12"/>
  <c r="M232" i="12" s="1"/>
  <c r="I232" i="12"/>
  <c r="K232" i="12"/>
  <c r="O232" i="12"/>
  <c r="Q232" i="12"/>
  <c r="V232" i="12"/>
  <c r="G234" i="12"/>
  <c r="M234" i="12" s="1"/>
  <c r="I234" i="12"/>
  <c r="K234" i="12"/>
  <c r="O234" i="12"/>
  <c r="Q234" i="12"/>
  <c r="V234" i="12"/>
  <c r="G236" i="12"/>
  <c r="I236" i="12"/>
  <c r="K236" i="12"/>
  <c r="M236" i="12"/>
  <c r="O236" i="12"/>
  <c r="Q236" i="12"/>
  <c r="V236" i="12"/>
  <c r="G238" i="12"/>
  <c r="M238" i="12" s="1"/>
  <c r="I238" i="12"/>
  <c r="K238" i="12"/>
  <c r="O238" i="12"/>
  <c r="Q238" i="12"/>
  <c r="V238" i="12"/>
  <c r="G240" i="12"/>
  <c r="I240" i="12"/>
  <c r="K240" i="12"/>
  <c r="M240" i="12"/>
  <c r="O240" i="12"/>
  <c r="Q240" i="12"/>
  <c r="V240" i="12"/>
  <c r="G242" i="12"/>
  <c r="M242" i="12" s="1"/>
  <c r="I242" i="12"/>
  <c r="K242" i="12"/>
  <c r="O242" i="12"/>
  <c r="Q242" i="12"/>
  <c r="V242" i="12"/>
  <c r="G244" i="12"/>
  <c r="M244" i="12" s="1"/>
  <c r="I244" i="12"/>
  <c r="K244" i="12"/>
  <c r="O244" i="12"/>
  <c r="Q244" i="12"/>
  <c r="V244" i="12"/>
  <c r="G246" i="12"/>
  <c r="M246" i="12" s="1"/>
  <c r="I246" i="12"/>
  <c r="K246" i="12"/>
  <c r="O246" i="12"/>
  <c r="Q246" i="12"/>
  <c r="V246" i="12"/>
  <c r="G248" i="12"/>
  <c r="I248" i="12"/>
  <c r="K248" i="12"/>
  <c r="M248" i="12"/>
  <c r="O248" i="12"/>
  <c r="Q248" i="12"/>
  <c r="V248" i="12"/>
  <c r="G250" i="12"/>
  <c r="M250" i="12" s="1"/>
  <c r="I250" i="12"/>
  <c r="K250" i="12"/>
  <c r="O250" i="12"/>
  <c r="Q250" i="12"/>
  <c r="V250" i="12"/>
  <c r="G252" i="12"/>
  <c r="M252" i="12" s="1"/>
  <c r="I252" i="12"/>
  <c r="K252" i="12"/>
  <c r="O252" i="12"/>
  <c r="Q252" i="12"/>
  <c r="V252" i="12"/>
  <c r="G254" i="12"/>
  <c r="M254" i="12" s="1"/>
  <c r="I254" i="12"/>
  <c r="K254" i="12"/>
  <c r="O254" i="12"/>
  <c r="Q254" i="12"/>
  <c r="V254" i="12"/>
  <c r="G255" i="12"/>
  <c r="M255" i="12" s="1"/>
  <c r="I255" i="12"/>
  <c r="K255" i="12"/>
  <c r="O255" i="12"/>
  <c r="Q255" i="12"/>
  <c r="V255" i="12"/>
  <c r="V256" i="12"/>
  <c r="G257" i="12"/>
  <c r="G256" i="12" s="1"/>
  <c r="I257" i="12"/>
  <c r="I256" i="12" s="1"/>
  <c r="K257" i="12"/>
  <c r="K256" i="12" s="1"/>
  <c r="M257" i="12"/>
  <c r="M256" i="12" s="1"/>
  <c r="O257" i="12"/>
  <c r="O256" i="12" s="1"/>
  <c r="Q257" i="12"/>
  <c r="Q256" i="12" s="1"/>
  <c r="V257" i="12"/>
  <c r="G265" i="12"/>
  <c r="M265" i="12" s="1"/>
  <c r="I265" i="12"/>
  <c r="K265" i="12"/>
  <c r="O265" i="12"/>
  <c r="Q265" i="12"/>
  <c r="V265" i="12"/>
  <c r="G267" i="12"/>
  <c r="M267" i="12" s="1"/>
  <c r="I267" i="12"/>
  <c r="K267" i="12"/>
  <c r="O267" i="12"/>
  <c r="Q267" i="12"/>
  <c r="V267" i="12"/>
  <c r="G268" i="12"/>
  <c r="M268" i="12" s="1"/>
  <c r="I268" i="12"/>
  <c r="K268" i="12"/>
  <c r="O268" i="12"/>
  <c r="Q268" i="12"/>
  <c r="V268" i="12"/>
  <c r="G269" i="12"/>
  <c r="M269" i="12" s="1"/>
  <c r="I269" i="12"/>
  <c r="K269" i="12"/>
  <c r="O269" i="12"/>
  <c r="Q269" i="12"/>
  <c r="V269" i="12"/>
  <c r="G271" i="12"/>
  <c r="I271" i="12"/>
  <c r="K271" i="12"/>
  <c r="M271" i="12"/>
  <c r="O271" i="12"/>
  <c r="Q271" i="12"/>
  <c r="V271" i="12"/>
  <c r="G273" i="12"/>
  <c r="M273" i="12" s="1"/>
  <c r="I273" i="12"/>
  <c r="K273" i="12"/>
  <c r="O273" i="12"/>
  <c r="Q273" i="12"/>
  <c r="V273" i="12"/>
  <c r="G275" i="12"/>
  <c r="M275" i="12" s="1"/>
  <c r="I275" i="12"/>
  <c r="K275" i="12"/>
  <c r="O275" i="12"/>
  <c r="Q275" i="12"/>
  <c r="V275" i="12"/>
  <c r="G276" i="12"/>
  <c r="M276" i="12" s="1"/>
  <c r="I276" i="12"/>
  <c r="K276" i="12"/>
  <c r="O276" i="12"/>
  <c r="Q276" i="12"/>
  <c r="V276" i="12"/>
  <c r="G278" i="12"/>
  <c r="M278" i="12" s="1"/>
  <c r="I278" i="12"/>
  <c r="K278" i="12"/>
  <c r="O278" i="12"/>
  <c r="Q278" i="12"/>
  <c r="V278" i="12"/>
  <c r="G281" i="12"/>
  <c r="I281" i="12"/>
  <c r="K281" i="12"/>
  <c r="M281" i="12"/>
  <c r="O281" i="12"/>
  <c r="Q281" i="12"/>
  <c r="V281" i="12"/>
  <c r="G284" i="12"/>
  <c r="M284" i="12" s="1"/>
  <c r="I284" i="12"/>
  <c r="K284" i="12"/>
  <c r="O284" i="12"/>
  <c r="Q284" i="12"/>
  <c r="V284" i="12"/>
  <c r="G286" i="12"/>
  <c r="I286" i="12"/>
  <c r="K286" i="12"/>
  <c r="O286" i="12"/>
  <c r="Q286" i="12"/>
  <c r="V286" i="12"/>
  <c r="G287" i="12"/>
  <c r="M287" i="12" s="1"/>
  <c r="I287" i="12"/>
  <c r="K287" i="12"/>
  <c r="O287" i="12"/>
  <c r="Q287" i="12"/>
  <c r="V287" i="12"/>
  <c r="G288" i="12"/>
  <c r="M288" i="12" s="1"/>
  <c r="I288" i="12"/>
  <c r="K288" i="12"/>
  <c r="O288" i="12"/>
  <c r="Q288" i="12"/>
  <c r="V288" i="12"/>
  <c r="G289" i="12"/>
  <c r="I289" i="12"/>
  <c r="K289" i="12"/>
  <c r="M289" i="12"/>
  <c r="O289" i="12"/>
  <c r="Q289" i="12"/>
  <c r="V289" i="12"/>
  <c r="G290" i="12"/>
  <c r="M290" i="12" s="1"/>
  <c r="I290" i="12"/>
  <c r="K290" i="12"/>
  <c r="O290" i="12"/>
  <c r="Q290" i="12"/>
  <c r="V290" i="12"/>
  <c r="G291" i="12"/>
  <c r="I291" i="12"/>
  <c r="K291" i="12"/>
  <c r="M291" i="12"/>
  <c r="O291" i="12"/>
  <c r="Q291" i="12"/>
  <c r="V291" i="12"/>
  <c r="G292" i="12"/>
  <c r="G293" i="12"/>
  <c r="M293" i="12" s="1"/>
  <c r="M292" i="12" s="1"/>
  <c r="I293" i="12"/>
  <c r="I292" i="12" s="1"/>
  <c r="K293" i="12"/>
  <c r="K292" i="12" s="1"/>
  <c r="O293" i="12"/>
  <c r="O292" i="12" s="1"/>
  <c r="Q293" i="12"/>
  <c r="Q292" i="12" s="1"/>
  <c r="V293" i="12"/>
  <c r="V292" i="12" s="1"/>
  <c r="AE296" i="12"/>
  <c r="I19" i="1"/>
  <c r="J28" i="1"/>
  <c r="J26" i="1"/>
  <c r="G38" i="1"/>
  <c r="F38" i="1"/>
  <c r="J23" i="1"/>
  <c r="J24" i="1"/>
  <c r="J25" i="1"/>
  <c r="J27" i="1"/>
  <c r="E24" i="1"/>
  <c r="E26" i="1"/>
  <c r="M172" i="13" l="1"/>
  <c r="V152" i="13"/>
  <c r="Q152" i="13"/>
  <c r="M153" i="13"/>
  <c r="M152" i="13" s="1"/>
  <c r="G152" i="13"/>
  <c r="I71" i="1" s="1"/>
  <c r="G148" i="13"/>
  <c r="V136" i="13"/>
  <c r="I74" i="1"/>
  <c r="I20" i="1" s="1"/>
  <c r="K172" i="13"/>
  <c r="O172" i="13"/>
  <c r="V172" i="13"/>
  <c r="I136" i="13"/>
  <c r="V102" i="13"/>
  <c r="I102" i="13"/>
  <c r="G75" i="13"/>
  <c r="K75" i="13"/>
  <c r="Q75" i="13"/>
  <c r="I75" i="13"/>
  <c r="V57" i="13"/>
  <c r="V34" i="13"/>
  <c r="O34" i="13"/>
  <c r="V15" i="13"/>
  <c r="K8" i="13"/>
  <c r="G8" i="13"/>
  <c r="I70" i="1"/>
  <c r="Q172" i="13"/>
  <c r="I172" i="13"/>
  <c r="K152" i="13"/>
  <c r="O152" i="13"/>
  <c r="I152" i="13"/>
  <c r="Q136" i="13"/>
  <c r="G136" i="13"/>
  <c r="O136" i="13"/>
  <c r="K136" i="13"/>
  <c r="Q102" i="13"/>
  <c r="G102" i="13"/>
  <c r="O102" i="13"/>
  <c r="K102" i="13"/>
  <c r="O75" i="13"/>
  <c r="V75" i="13"/>
  <c r="Q67" i="13"/>
  <c r="I67" i="13"/>
  <c r="V67" i="13"/>
  <c r="O67" i="13"/>
  <c r="K67" i="13"/>
  <c r="G67" i="13"/>
  <c r="I63" i="1" s="1"/>
  <c r="Q57" i="13"/>
  <c r="I57" i="13"/>
  <c r="Q34" i="13"/>
  <c r="K34" i="13"/>
  <c r="M32" i="13"/>
  <c r="M31" i="13" s="1"/>
  <c r="M25" i="13"/>
  <c r="M24" i="13" s="1"/>
  <c r="Q15" i="13"/>
  <c r="I15" i="13"/>
  <c r="V8" i="13"/>
  <c r="O8" i="13"/>
  <c r="Q280" i="12"/>
  <c r="V280" i="12"/>
  <c r="I280" i="12"/>
  <c r="Q264" i="12"/>
  <c r="K264" i="12"/>
  <c r="Q241" i="12"/>
  <c r="Q219" i="12"/>
  <c r="K219" i="12"/>
  <c r="K172" i="12"/>
  <c r="Q130" i="12"/>
  <c r="I92" i="12"/>
  <c r="O76" i="12"/>
  <c r="I76" i="12"/>
  <c r="Q64" i="12"/>
  <c r="K64" i="12"/>
  <c r="G19" i="12"/>
  <c r="I52" i="1" s="1"/>
  <c r="M20" i="12"/>
  <c r="M19" i="12" s="1"/>
  <c r="V8" i="12"/>
  <c r="F41" i="1"/>
  <c r="F40" i="1"/>
  <c r="F39" i="1"/>
  <c r="G280" i="12"/>
  <c r="O280" i="12"/>
  <c r="K280" i="12"/>
  <c r="O264" i="12"/>
  <c r="I264" i="12"/>
  <c r="V264" i="12"/>
  <c r="K241" i="12"/>
  <c r="V241" i="12"/>
  <c r="O241" i="12"/>
  <c r="I241" i="12"/>
  <c r="Q231" i="12"/>
  <c r="K231" i="12"/>
  <c r="V172" i="12"/>
  <c r="O172" i="12"/>
  <c r="I172" i="12"/>
  <c r="G168" i="12"/>
  <c r="I65" i="1" s="1"/>
  <c r="Q125" i="12"/>
  <c r="M125" i="12"/>
  <c r="Q92" i="12"/>
  <c r="V92" i="12"/>
  <c r="K76" i="12"/>
  <c r="G49" i="12"/>
  <c r="O49" i="12"/>
  <c r="I33" i="12"/>
  <c r="AF296" i="12"/>
  <c r="Q24" i="12"/>
  <c r="K24" i="12"/>
  <c r="I8" i="12"/>
  <c r="V231" i="12"/>
  <c r="O231" i="12"/>
  <c r="I231" i="12"/>
  <c r="O219" i="12"/>
  <c r="I219" i="12"/>
  <c r="V219" i="12"/>
  <c r="Q172" i="12"/>
  <c r="O168" i="12"/>
  <c r="K168" i="12"/>
  <c r="K130" i="12"/>
  <c r="V130" i="12"/>
  <c r="O130" i="12"/>
  <c r="I130" i="12"/>
  <c r="K125" i="12"/>
  <c r="K112" i="12"/>
  <c r="Q112" i="12"/>
  <c r="V112" i="12"/>
  <c r="O112" i="12"/>
  <c r="G92" i="12"/>
  <c r="O92" i="12"/>
  <c r="K92" i="12"/>
  <c r="Q76" i="12"/>
  <c r="O64" i="12"/>
  <c r="I64" i="12"/>
  <c r="V64" i="12"/>
  <c r="Q49" i="12"/>
  <c r="V49" i="12"/>
  <c r="I49" i="12"/>
  <c r="G33" i="12"/>
  <c r="I54" i="1" s="1"/>
  <c r="O33" i="12"/>
  <c r="K33" i="12"/>
  <c r="I24" i="12"/>
  <c r="V24" i="12"/>
  <c r="O19" i="12"/>
  <c r="Q19" i="12"/>
  <c r="G8" i="12"/>
  <c r="O8" i="12"/>
  <c r="K8" i="12"/>
  <c r="M34" i="13"/>
  <c r="M67" i="13"/>
  <c r="G34" i="13"/>
  <c r="M30" i="13"/>
  <c r="M29" i="13" s="1"/>
  <c r="G26" i="13"/>
  <c r="M9" i="13"/>
  <c r="M8" i="13" s="1"/>
  <c r="G172" i="13"/>
  <c r="G57" i="13"/>
  <c r="G15" i="13"/>
  <c r="AF184" i="13"/>
  <c r="M141" i="13"/>
  <c r="M136" i="13" s="1"/>
  <c r="M107" i="13"/>
  <c r="M102" i="13" s="1"/>
  <c r="M83" i="13"/>
  <c r="M75" i="13" s="1"/>
  <c r="M130" i="12"/>
  <c r="M264" i="12"/>
  <c r="M112" i="12"/>
  <c r="M241" i="12"/>
  <c r="M172" i="12"/>
  <c r="M76" i="12"/>
  <c r="M219" i="12"/>
  <c r="M231" i="12"/>
  <c r="M64" i="12"/>
  <c r="G112" i="12"/>
  <c r="I62" i="1" s="1"/>
  <c r="G90" i="12"/>
  <c r="I59" i="1" s="1"/>
  <c r="G45" i="12"/>
  <c r="I55" i="1" s="1"/>
  <c r="G241" i="12"/>
  <c r="I69" i="1" s="1"/>
  <c r="G172" i="12"/>
  <c r="I66" i="1" s="1"/>
  <c r="G130" i="12"/>
  <c r="G76" i="12"/>
  <c r="I58" i="1" s="1"/>
  <c r="G231" i="12"/>
  <c r="G264" i="12"/>
  <c r="I72" i="1" s="1"/>
  <c r="I18" i="1" s="1"/>
  <c r="G219" i="12"/>
  <c r="I67" i="1" s="1"/>
  <c r="G64" i="12"/>
  <c r="I57" i="1" s="1"/>
  <c r="M31" i="12"/>
  <c r="M24" i="12" s="1"/>
  <c r="G24" i="12"/>
  <c r="I53" i="1" s="1"/>
  <c r="M286" i="12"/>
  <c r="M280" i="12" s="1"/>
  <c r="M98" i="12"/>
  <c r="M92" i="12" s="1"/>
  <c r="M54" i="12"/>
  <c r="M49" i="12" s="1"/>
  <c r="M42" i="12"/>
  <c r="M33" i="12" s="1"/>
  <c r="M15" i="12"/>
  <c r="M8" i="12" s="1"/>
  <c r="I61" i="1" l="1"/>
  <c r="I73" i="1"/>
  <c r="I68" i="1"/>
  <c r="I64" i="1"/>
  <c r="G43" i="1"/>
  <c r="H43" i="1" s="1"/>
  <c r="I43" i="1" s="1"/>
  <c r="G42" i="1"/>
  <c r="H42" i="1" s="1"/>
  <c r="I42" i="1" s="1"/>
  <c r="I56" i="1"/>
  <c r="G184" i="13"/>
  <c r="I51" i="1"/>
  <c r="G296" i="12"/>
  <c r="F44" i="1"/>
  <c r="G41" i="1"/>
  <c r="H41" i="1" s="1"/>
  <c r="I41" i="1" s="1"/>
  <c r="G39" i="1"/>
  <c r="G44" i="1" s="1"/>
  <c r="G25" i="1" s="1"/>
  <c r="A25" i="1" s="1"/>
  <c r="G40" i="1"/>
  <c r="H40" i="1" s="1"/>
  <c r="I40" i="1" s="1"/>
  <c r="H39" i="1" l="1"/>
  <c r="I17" i="1"/>
  <c r="I39" i="1"/>
  <c r="I44" i="1" s="1"/>
  <c r="H44" i="1"/>
  <c r="A26" i="1"/>
  <c r="G26" i="1"/>
  <c r="G23" i="1"/>
  <c r="A23" i="1" s="1"/>
  <c r="G28" i="1"/>
  <c r="I75" i="1"/>
  <c r="I16" i="1"/>
  <c r="I21" i="1" s="1"/>
  <c r="J74" i="1" l="1"/>
  <c r="J54" i="1"/>
  <c r="J69" i="1"/>
  <c r="J55" i="1"/>
  <c r="J61" i="1"/>
  <c r="J63" i="1"/>
  <c r="J52" i="1"/>
  <c r="J67" i="1"/>
  <c r="J57" i="1"/>
  <c r="J72" i="1"/>
  <c r="J59" i="1"/>
  <c r="J65" i="1"/>
  <c r="J71" i="1"/>
  <c r="J58" i="1"/>
  <c r="J73" i="1"/>
  <c r="J66" i="1"/>
  <c r="J51" i="1"/>
  <c r="J70" i="1"/>
  <c r="J60" i="1"/>
  <c r="J53" i="1"/>
  <c r="J64" i="1"/>
  <c r="J56" i="1"/>
  <c r="J62" i="1"/>
  <c r="J68" i="1"/>
  <c r="G24" i="1"/>
  <c r="A27" i="1" s="1"/>
  <c r="A29" i="1" s="1"/>
  <c r="G29" i="1" s="1"/>
  <c r="G27" i="1" s="1"/>
  <c r="A24" i="1"/>
  <c r="J41" i="1"/>
  <c r="J42" i="1"/>
  <c r="J40" i="1"/>
  <c r="J39" i="1"/>
  <c r="J44" i="1" s="1"/>
  <c r="J43" i="1"/>
  <c r="J7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11C02005-AB47-4C37-829F-46CB3524E55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206DBC6-90FC-41EE-BB60-4A4929F539D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B8141B90-E291-4FE6-81AD-90DBEB38F5A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B617D7F-112A-46DF-B16F-77A60835D43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<sst xmlns="http://schemas.openxmlformats.org/spreadsheetml/2006/main" count="2313" uniqueCount="638">
  <si>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</si>
  <si>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</si>
  <si>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</si>
  <si>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</si>
  <si>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</si>
  <si>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</si>
  <si>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</si>
  <si>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</si>
  <si>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</si>
  <si>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</si>
  <si>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</si>
  <si>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</si>
  <si>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</si>
  <si>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</si>
  <si>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</si>
  <si>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</si>
  <si>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</si>
  <si>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</si>
  <si>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</si>
  <si>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</si>
  <si>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</si>
  <si>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</si>
  <si>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</si>
  <si>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</si>
  <si>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</si>
  <si>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</si>
  <si>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</si>
  <si>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</si>
  <si>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</si>
  <si>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</si>
  <si>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</si>
  <si>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</si>
  <si>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</si>
  <si>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</si>
  <si>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</si>
  <si>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</si>
  <si>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</si>
  <si>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</si>
  <si>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</si>
  <si>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</si>
  <si>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</si>
  <si>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</si>
  <si>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</si>
  <si>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2020/37</t>
  </si>
  <si>
    <t>Oprava střešního pláště - Svatolpuka Čecha 4,15</t>
  </si>
  <si>
    <t>Správa nemovitostí města Znojma, příspěvková organizace</t>
  </si>
  <si>
    <t>Pontassievská 317/14</t>
  </si>
  <si>
    <t>Znojmo</t>
  </si>
  <si>
    <t>66902</t>
  </si>
  <si>
    <t>00839060</t>
  </si>
  <si>
    <t>CZ00839060</t>
  </si>
  <si>
    <t>Stavba</t>
  </si>
  <si>
    <t>01</t>
  </si>
  <si>
    <t>ETAPA 1 - oprava střešního pláště - pravá strana</t>
  </si>
  <si>
    <t>2037_01</t>
  </si>
  <si>
    <t>02</t>
  </si>
  <si>
    <t>ETAPA 2 - oprava střešního pláště - levá strana</t>
  </si>
  <si>
    <t>2037_02</t>
  </si>
  <si>
    <t>Celkem za stavbu</t>
  </si>
  <si>
    <t>CZK</t>
  </si>
  <si>
    <t>Rekapitulace dílů</t>
  </si>
  <si>
    <t>Typ dílu</t>
  </si>
  <si>
    <t>3</t>
  </si>
  <si>
    <t>Svislé a kompletní konstrukce</t>
  </si>
  <si>
    <t>4</t>
  </si>
  <si>
    <t>Vodorovné konstrukce</t>
  </si>
  <si>
    <t>6</t>
  </si>
  <si>
    <t>Úpravy povrchu, podlahy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</si>
  <si>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</si>
  <si>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</si>
  <si>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</si>
  <si>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</si>
  <si>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</si>
  <si>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</si>
  <si>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</si>
  <si>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</si>
  <si>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</si>
  <si>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</si>
  <si>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</si>
  <si>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</si>
  <si>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</si>
  <si>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</si>
  <si>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</si>
  <si>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Povlakové krytiny</t>
  </si>
  <si>
    <t>713</t>
  </si>
  <si>
    <t>Izolace tepelné</t>
  </si>
  <si>
    <t>728</t>
  </si>
  <si>
    <t>Vzduchotechnika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</si>
  <si>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</si>
  <si>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</si>
  <si>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</si>
  <si>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</si>
  <si>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</si>
  <si>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</si>
  <si>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</si>
  <si>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</si>
  <si>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</si>
  <si>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</si>
  <si>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</si>
  <si>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</si>
  <si>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783</t>
  </si>
  <si>
    <t>Nátěry</t>
  </si>
  <si>
    <t>M65</t>
  </si>
  <si>
    <t>Elektroinstalace a veřejné osvětlení</t>
  </si>
  <si>
    <t>Elektromontáže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</si>
  <si>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</si>
  <si>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</si>
  <si>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</si>
  <si>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</si>
  <si>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</si>
  <si>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</si>
  <si>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</si>
  <si>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</si>
  <si>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</si>
  <si>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</si>
  <si>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</si>
  <si>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</si>
  <si>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</si>
  <si>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</si>
  <si>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</si>
  <si>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</si>
  <si>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</si>
  <si>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</si>
  <si>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</si>
  <si>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</si>
  <si>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</si>
  <si>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</si>
  <si>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</si>
  <si>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</si>
  <si>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</si>
  <si>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</si>
  <si>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</si>
  <si>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</si>
  <si>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</si>
  <si>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</si>
  <si>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</si>
  <si>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</si>
  <si>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311271186R00</t>
  </si>
  <si>
    <t>Zdivo z tvárnic Ytong pero - drážka tl. 25 cm</t>
  </si>
  <si>
    <t>m2</t>
  </si>
  <si>
    <t>RTS 21/ I</t>
  </si>
  <si>
    <t>Práce</t>
  </si>
  <si>
    <t>POL1_</t>
  </si>
  <si>
    <t>dozdění štítu : 7*0,9/2</t>
  </si>
  <si>
    <t>VV</t>
  </si>
  <si>
    <t>dozdívka atiky malé střechy : 0,15*3,3*2</t>
  </si>
  <si>
    <t>316381115R00</t>
  </si>
  <si>
    <t>Komínové krycí desky s přesahem tl. 50 - 80 mm</t>
  </si>
  <si>
    <t>0,95*0,6</t>
  </si>
  <si>
    <t>0,75*0,75</t>
  </si>
  <si>
    <t>317941121RT3</t>
  </si>
  <si>
    <t>Osazení ocelových válcovaných nosníků do č.12 včetně dodávky profilu I č.12</t>
  </si>
  <si>
    <t>t</t>
  </si>
  <si>
    <t>překlady reviz. otvorů : 11,1*1*2/1000</t>
  </si>
  <si>
    <t>349231811RT2</t>
  </si>
  <si>
    <t>Přizdívka ostění s ozubem z cihel, kapsy do 15 cm s použitím suché maltové směsi</t>
  </si>
  <si>
    <t>0,15*1*2+0,25*1*2</t>
  </si>
  <si>
    <t>413231211R00</t>
  </si>
  <si>
    <t>Zazdívka zhlaví stropních trámů průřezu do 200 cm2</t>
  </si>
  <si>
    <t>kus</t>
  </si>
  <si>
    <t>12</t>
  </si>
  <si>
    <t>413232211R00</t>
  </si>
  <si>
    <t>Zazdívka zhlaví válcovaných nosníků výšky do 15cm</t>
  </si>
  <si>
    <t>602021187RT1</t>
  </si>
  <si>
    <t>Stěrka na stěnách silikonová Baumit StarTop, škrábaná, zrnitost 1,5 mm</t>
  </si>
  <si>
    <t>nový štít+původní atika nízké střechy : 0,3*13+6,7*0,8/2</t>
  </si>
  <si>
    <t>dozdívka atiky přístavku : 0,5*(3,3*2+0,25*2)</t>
  </si>
  <si>
    <t>602016195R00</t>
  </si>
  <si>
    <t>Penetrace hloubková stěn PROFI Silikat-Tiefengrund</t>
  </si>
  <si>
    <t>602021193R00</t>
  </si>
  <si>
    <t>Základní nátěr stěn pod omítku Baumit FillPrimer</t>
  </si>
  <si>
    <t>Odkaz na mn. položky pořadí 7 : 10,13000</t>
  </si>
  <si>
    <t>622311153RT6</t>
  </si>
  <si>
    <t>Zateplovací systém Baumit, ostění, EPS F tl. 30 mm s omítkou SilikatTop K2, lepidlo ProContact</t>
  </si>
  <si>
    <t>římsa : (0,28+0,32)*30,05*2</t>
  </si>
  <si>
    <t>0,4*0,4*4</t>
  </si>
  <si>
    <t>(0,3+0,4)*6,5*2</t>
  </si>
  <si>
    <t>622311753RT3</t>
  </si>
  <si>
    <t>Zatepl.syst. Baumit, ostění, miner.desky KV 30 mm s omítkou SilikonTop K2, lepidlo ProContact</t>
  </si>
  <si>
    <t>komíny : 1,5*(0,85*2+0,5*2)</t>
  </si>
  <si>
    <t>1,5*(0,65*3)</t>
  </si>
  <si>
    <t>expanzní nádoba : 1,8*(1,05+0,9*2+0,2+0,3)</t>
  </si>
  <si>
    <t>622481211RT3</t>
  </si>
  <si>
    <t>Montáž výztužné sítě(perlinky)do stěrky-vněj.stěny včetně výztužné sítě a stěrkového tmelu Capatect</t>
  </si>
  <si>
    <t>632451022R00</t>
  </si>
  <si>
    <t>Vyrovnávací potěr MC 15, v pásu, tl. 30 mm</t>
  </si>
  <si>
    <t>vyrovnání atik : 0,25*3,3*2</t>
  </si>
  <si>
    <t>0,2*3,2*2</t>
  </si>
  <si>
    <t>941941031R00</t>
  </si>
  <si>
    <t>Montáž lešení leh.řad.s podlahami,š.do 1 m, H 10 m</t>
  </si>
  <si>
    <t>štít : 12*5</t>
  </si>
  <si>
    <t>941941191R00</t>
  </si>
  <si>
    <t>Příplatek za každý měsíc použití lešení k pol.1031</t>
  </si>
  <si>
    <t>Odkaz na mn. položky pořadí 14 : 60,00000</t>
  </si>
  <si>
    <t>941941831R00</t>
  </si>
  <si>
    <t>Demontáž lešení leh.řad.s podlahami,š.1 m, H 10 m</t>
  </si>
  <si>
    <t>Odkaz na mn. položky pořadí 15 : 60,00000</t>
  </si>
  <si>
    <t>941955004R00</t>
  </si>
  <si>
    <t>Lešení lehké pomocné, výška podlahy do 3,5 m</t>
  </si>
  <si>
    <t>římsy : 30*1,5*2+3,3*1,5*2</t>
  </si>
  <si>
    <t>944945012R00</t>
  </si>
  <si>
    <t>Montáž záchytné stříšky H 4,5 m, šířky do 2 m</t>
  </si>
  <si>
    <t>m</t>
  </si>
  <si>
    <t>ochrana vstupů : 2*3</t>
  </si>
  <si>
    <t>944945192R00</t>
  </si>
  <si>
    <t>Příplatek za každý měsíc použ.stříšky, k pol. 5012</t>
  </si>
  <si>
    <t>6*3</t>
  </si>
  <si>
    <t>944945812R00</t>
  </si>
  <si>
    <t>Demontáž záchytné stříšky H 4,5 m, šířky do 2 m</t>
  </si>
  <si>
    <t>Odkaz na mn. položky pořadí 18 : 6,00000</t>
  </si>
  <si>
    <t>952901411R00</t>
  </si>
  <si>
    <t>Vyčištění ostatních objektů</t>
  </si>
  <si>
    <t>vyklizení prostoru podstřeší : 12*27</t>
  </si>
  <si>
    <t>953761133R00</t>
  </si>
  <si>
    <t>Odvětrání troubami PVC kruhovými 160x3,2 mm</t>
  </si>
  <si>
    <t>ve štítech : 0,25*4</t>
  </si>
  <si>
    <t>953943113R00</t>
  </si>
  <si>
    <t>Osazení kovových předmětů do zdiva, 15 kg / kus</t>
  </si>
  <si>
    <t>anténa : 1</t>
  </si>
  <si>
    <t>953981103R00</t>
  </si>
  <si>
    <t>Chemické kotvy do betonu, hl. 110 mm, M 12, ampule</t>
  </si>
  <si>
    <t>kotvení OSB desky - hrana střechy přístavku : 6</t>
  </si>
  <si>
    <t>95-100</t>
  </si>
  <si>
    <t xml:space="preserve">Jinde nespecifikované práce </t>
  </si>
  <si>
    <t>kpl</t>
  </si>
  <si>
    <t>Vlastní</t>
  </si>
  <si>
    <t>Indiv</t>
  </si>
  <si>
    <t>95-101</t>
  </si>
  <si>
    <t>Úprava odvodnění axpanzní nádoby</t>
  </si>
  <si>
    <t>vedení v půdním prosotroru potrubí D40mm, prostup přes strop, svedení do prosotru prádelny potrubím D40, související stavební úpravy : 1</t>
  </si>
  <si>
    <t>962032631R00</t>
  </si>
  <si>
    <t>Bourání zdiva komínového z cihel na MVC</t>
  </si>
  <si>
    <t>m3</t>
  </si>
  <si>
    <t>1*0,9*0,45*2</t>
  </si>
  <si>
    <t>971035531R00</t>
  </si>
  <si>
    <t>Vybourání otv. zeď cihel. pl. 1 m2, tl. 15 cm, MC</t>
  </si>
  <si>
    <t>0,6*1</t>
  </si>
  <si>
    <t>971035541R00</t>
  </si>
  <si>
    <t>Vybourání otv. zeď cihel. pl. 1 m2, tl. 30 cm, MC</t>
  </si>
  <si>
    <t>revizní otvor v půdním prostoru : 0,25*0,8*1</t>
  </si>
  <si>
    <t>973031344R00</t>
  </si>
  <si>
    <t>Vysekání kapes zeď cih. MVC pl. 0,25 m2, hl. 15 cm</t>
  </si>
  <si>
    <t>osaz vyzniček na štít : 12</t>
  </si>
  <si>
    <t>974031164R00</t>
  </si>
  <si>
    <t>Vysekání rýh ve zdi cihelné 15 x 15 cm</t>
  </si>
  <si>
    <t>překlady revizních otvorů : 0,8</t>
  </si>
  <si>
    <t>0,25/0,15*0,8</t>
  </si>
  <si>
    <t>976075211R00</t>
  </si>
  <si>
    <t>Vybourání ocel.konzol hmotnost do 20 kg</t>
  </si>
  <si>
    <t>komínová lávka : 85/1000</t>
  </si>
  <si>
    <t>999281105R00</t>
  </si>
  <si>
    <t>Přesun hmot pro opravy a údržbu do výšky 6 m</t>
  </si>
  <si>
    <t>Přesun hmot</t>
  </si>
  <si>
    <t>POL7_</t>
  </si>
  <si>
    <t>712300951R00</t>
  </si>
  <si>
    <t>Oprava boulí na krytin.střech do 10°, pásy přitav.</t>
  </si>
  <si>
    <t>přístavba : 5,1*3,6</t>
  </si>
  <si>
    <t>712372111RT3</t>
  </si>
  <si>
    <t>Krytina střech do 10° fólie, 4 kotvy/m2, na beton tl. izolace do 200 mm, Alkorplan 35176 tl. 1,5 mm</t>
  </si>
  <si>
    <t>přístavek : 5,1*3,6</t>
  </si>
  <si>
    <t>0,5*(3,3*2+5,1)</t>
  </si>
  <si>
    <t>712378005R00</t>
  </si>
  <si>
    <t>Stěnová lišta vyhnutá VIPLANYL RŠ 70 mm</t>
  </si>
  <si>
    <t>5,6</t>
  </si>
  <si>
    <t>712378006R00</t>
  </si>
  <si>
    <t>Rohová lišta vnější VIPLANYL RŠ 100 mm</t>
  </si>
  <si>
    <t>3,3*2</t>
  </si>
  <si>
    <t>712378007R00</t>
  </si>
  <si>
    <t>Rohová lišta vnitřní VIPLANYL RŠ 100 mm</t>
  </si>
  <si>
    <t>3,3*2+5,1</t>
  </si>
  <si>
    <t>712378110R00</t>
  </si>
  <si>
    <t>Vnitřní rohová tvarovka Alkorplan</t>
  </si>
  <si>
    <t>2</t>
  </si>
  <si>
    <t>712391171RT1</t>
  </si>
  <si>
    <t>Povlaková krytina střech do 10°, podklad. textilie 1 vrstva - materiál ve specifikaci</t>
  </si>
  <si>
    <t>69366198R</t>
  </si>
  <si>
    <t>Geotextilie FILTEK 300 g/m2 š. 200cm 100% PP</t>
  </si>
  <si>
    <t>SPCM</t>
  </si>
  <si>
    <t>Specifikace</t>
  </si>
  <si>
    <t>POL3_</t>
  </si>
  <si>
    <t>Odkaz na mn. položky pořadí 40 : 24,21000*1,1</t>
  </si>
  <si>
    <t>998712201R00</t>
  </si>
  <si>
    <t>Přesun hmot pro povlakové krytiny, výšky do 6 m</t>
  </si>
  <si>
    <t>713111111RT2</t>
  </si>
  <si>
    <t>Izolace tepelné stropů vrchem kladené volně 2 vrstvy - materiál ve specifikaci</t>
  </si>
  <si>
    <t>12,4*(19,1+8+1,7)</t>
  </si>
  <si>
    <t>713141151R00</t>
  </si>
  <si>
    <t>Izolace tepelná střech kladená na sucho 1vrstvá</t>
  </si>
  <si>
    <t>přístavek : 3,6*5,1</t>
  </si>
  <si>
    <t>28375460R</t>
  </si>
  <si>
    <t>Polystyren extrudovaný XPS</t>
  </si>
  <si>
    <t>přístavek : 0,2*3,6*5,1*1,05</t>
  </si>
  <si>
    <t>631508591R</t>
  </si>
  <si>
    <t>Pás izolační ISOVER UNIROL PROFI 9500x1200 x 50 mm</t>
  </si>
  <si>
    <t>Odkaz na mn. položky pořadí 47 : 404,97600</t>
  </si>
  <si>
    <t>631508596R</t>
  </si>
  <si>
    <t>Pás izolační ISOVER UNIROL PROFI 2400x1200x 200 mm</t>
  </si>
  <si>
    <t>Odkaz na mn. položky pořadí 43 : 357,12000*1,05</t>
  </si>
  <si>
    <t>R : 30</t>
  </si>
  <si>
    <t>998713201R00</t>
  </si>
  <si>
    <t>Přesun hmot pro izolace tepelné, výšky do 6 m</t>
  </si>
  <si>
    <t>728415111R00</t>
  </si>
  <si>
    <t>Montáž mřížky větrací nebo ventilační do 0,04 m2</t>
  </si>
  <si>
    <t>ve štítech : 4+4</t>
  </si>
  <si>
    <t>28349064R</t>
  </si>
  <si>
    <t>Mřížka větrací PS kulatá 180/140 mm se síťkou bílá RR 140 S</t>
  </si>
  <si>
    <t>RTS 20/ II</t>
  </si>
  <si>
    <t>998728201R00</t>
  </si>
  <si>
    <t>Přesun hmot pro vzduchotechniku, výšky do 6 m</t>
  </si>
  <si>
    <t>762088116R00</t>
  </si>
  <si>
    <t>Zakrývání provizorní plachtou 15x20m,vč.odstranění</t>
  </si>
  <si>
    <t>762332110R00</t>
  </si>
  <si>
    <t>Montáž vázaných krovů pravidelných do 120 cm2</t>
  </si>
  <si>
    <t>6/14 : 30,05*6*2</t>
  </si>
  <si>
    <t>762341210RT2</t>
  </si>
  <si>
    <t>Montáž bednění střech rovných, prkna hrubá na sraz včetně dodávky prken tloušťky 24 mm</t>
  </si>
  <si>
    <t>6,43*30,05*2</t>
  </si>
  <si>
    <t>R : 35</t>
  </si>
  <si>
    <t>762341630R00</t>
  </si>
  <si>
    <t>Bednění okapových říms z desek tvrdých</t>
  </si>
  <si>
    <t>přístavek - hrana střechy pod okap. plech : 0,5*5,1</t>
  </si>
  <si>
    <t>762342203R00</t>
  </si>
  <si>
    <t>Montáž laťování střech, vzdálenost latí 22 - 36 cm</t>
  </si>
  <si>
    <t>762342204R00</t>
  </si>
  <si>
    <t>Montáž kontralatí přibitím</t>
  </si>
  <si>
    <t>762341811R00</t>
  </si>
  <si>
    <t>Demontáž bednění střech rovných z prken hrubých</t>
  </si>
  <si>
    <t>6,43*28,5*2</t>
  </si>
  <si>
    <t>762395000R00</t>
  </si>
  <si>
    <t>Spojovací a ochranné prostředky pro střechy</t>
  </si>
  <si>
    <t>Odkaz na mn. položky pořadí 62 : 3,50590</t>
  </si>
  <si>
    <t>Odkaz na mn. položky pořadí 61 : 4,13194</t>
  </si>
  <si>
    <t>386,44*0,024</t>
  </si>
  <si>
    <t>762711810R00</t>
  </si>
  <si>
    <t>Demontáž vázaných konstrukcí hraněných do 120 cm2</t>
  </si>
  <si>
    <t>hranolky 50/100 : 28,5*6*2</t>
  </si>
  <si>
    <t>60515200R</t>
  </si>
  <si>
    <t>Hranol SM/JD 1 10x12 délka 300-600 cm</t>
  </si>
  <si>
    <t>6/14 : 0,06*0,14*30,05*6*2*1,1</t>
  </si>
  <si>
    <t>R : 0,8</t>
  </si>
  <si>
    <t>60517102R</t>
  </si>
  <si>
    <t>Lať SM/JD 1 pod 25 cm2 délka 200-399 cm</t>
  </si>
  <si>
    <t>kontralatě : 386,44/0,9*0,04*0,05*1,1</t>
  </si>
  <si>
    <t>(386,44/0,35+30,05*2)*0,04*0,05*1,1</t>
  </si>
  <si>
    <t>60725033R</t>
  </si>
  <si>
    <t>Deska dřevoštěpková OSB ECO 3 N tl. 15 mm</t>
  </si>
  <si>
    <t>Odkaz na mn. položky pořadí 55 : 48,35000*1,1</t>
  </si>
  <si>
    <t>60726017.AR</t>
  </si>
  <si>
    <t>Deska dřevoštěpková OSB 3 N - 4PD tl. 25 mm</t>
  </si>
  <si>
    <t>římsa : (0,28+0,32)*30,05*2*1,1</t>
  </si>
  <si>
    <t>0,4*0,4*4*1,1</t>
  </si>
  <si>
    <t>(0,3+0,4)*6,5*2*1,1</t>
  </si>
  <si>
    <t>998762202R00</t>
  </si>
  <si>
    <t>Přesun hmot pro tesařské konstrukce, výšky do 12 m</t>
  </si>
  <si>
    <t>763612111RT5</t>
  </si>
  <si>
    <t>M.obložení stěn z desek do tl.18mm,na sraz,přibíj. vč. dodávky desky OSB ECO 3N tl. 15 mm</t>
  </si>
  <si>
    <t>998763201R00</t>
  </si>
  <si>
    <t>Přesun hmot pro dřevostavby, výšky do 12 m</t>
  </si>
  <si>
    <t>764811201RT1</t>
  </si>
  <si>
    <t>Krytina hladká z lak. Pz tabulí 2 x 1 m, do 30° z plechu tl. 0,55 mm, plocha do 10 m2</t>
  </si>
  <si>
    <t>horní plocha expanzky : 1,05*0,9</t>
  </si>
  <si>
    <t>764719432R00</t>
  </si>
  <si>
    <t>Oplechování komína 600x600 mm z Al lak. plechu</t>
  </si>
  <si>
    <t>1</t>
  </si>
  <si>
    <t>764719433R00</t>
  </si>
  <si>
    <t>Oplechování komína 450x900 mm z Al lak. plechu</t>
  </si>
  <si>
    <t>764812230R00</t>
  </si>
  <si>
    <t>Oplechování okapů, tvrdá krytina, lak.Pz,rš 400 mm</t>
  </si>
  <si>
    <t>30,05*2</t>
  </si>
  <si>
    <t>764812330R00</t>
  </si>
  <si>
    <t>Oplechování okapů,živičná krytina,lak.Pz,rš 330 mm</t>
  </si>
  <si>
    <t>přístavek : 5,1</t>
  </si>
  <si>
    <t>764816412R00</t>
  </si>
  <si>
    <t>Okapnice z lakovaného Pz plechu, rš 125 mm</t>
  </si>
  <si>
    <t>ukončení podstřešní fólie : 30,05*2</t>
  </si>
  <si>
    <t>764817140RT2</t>
  </si>
  <si>
    <t>Oplechování zdí (atik) z lak.Pz plechu, rš 400 mm nalepení Enkolitem</t>
  </si>
  <si>
    <t>3,2*2+3,3*2</t>
  </si>
  <si>
    <t>764813133R00</t>
  </si>
  <si>
    <t>Lemování zdí z lakovaného Pz plechu, rš 330 mm</t>
  </si>
  <si>
    <t>3,2+2,5</t>
  </si>
  <si>
    <t>764813810R00</t>
  </si>
  <si>
    <t>Lemování z lak.Pz,komínů na vlnité krytině,v ploše</t>
  </si>
  <si>
    <t>0,5*(0,9*2+0,45*2)</t>
  </si>
  <si>
    <t>0,5*(1,05*2+1,6*2)</t>
  </si>
  <si>
    <t>764819212R00</t>
  </si>
  <si>
    <t>Odpadní trouby kruhové z lak.Pz plechu, D 100 mm</t>
  </si>
  <si>
    <t>3,5*6+3,5</t>
  </si>
  <si>
    <t>764815212R00</t>
  </si>
  <si>
    <t>Žlab podokapní půlkruh.z lak.Pz plechu, rš 330 mm</t>
  </si>
  <si>
    <t>30,05*2+5,1</t>
  </si>
  <si>
    <t>764815810R00</t>
  </si>
  <si>
    <t>Kotlík žlabový oválný z lak. Pz plechu, 330/100 mm</t>
  </si>
  <si>
    <t>3*2+1</t>
  </si>
  <si>
    <t>764814533R00</t>
  </si>
  <si>
    <t>Závětrná lišta z lakovaného Pz plechu, rš 333 mm</t>
  </si>
  <si>
    <t>6,43*2+3,5*2+0,3*2</t>
  </si>
  <si>
    <t>764321820R00</t>
  </si>
  <si>
    <t>Demontáž oplechování říms, rš 500 mm, do 30°</t>
  </si>
  <si>
    <t>28,5*2</t>
  </si>
  <si>
    <t>764339830R00</t>
  </si>
  <si>
    <t>Demontáž lemování komínů v ploše, hl. kryt, do 30°</t>
  </si>
  <si>
    <t>0,5*(0,9*2+0,45*2)*3</t>
  </si>
  <si>
    <t>0,5*(1,1*2+1,6*2)</t>
  </si>
  <si>
    <t>764341821R00</t>
  </si>
  <si>
    <t>Demontáž lemov. trub D 100 mm, vln. kryt. do 30°</t>
  </si>
  <si>
    <t>764352810R00</t>
  </si>
  <si>
    <t>Demontáž žlabů půlkruh. rovných, rš 330 mm, do 30°</t>
  </si>
  <si>
    <t>28,5*2+5,1</t>
  </si>
  <si>
    <t>764359810R00</t>
  </si>
  <si>
    <t>Demontáž kotlíku kónického, sklon do 30°</t>
  </si>
  <si>
    <t>764391821R00</t>
  </si>
  <si>
    <t>Demontáž závětrné lišty, rš 250 a 330 mm, do 45°</t>
  </si>
  <si>
    <t>6,43*4</t>
  </si>
  <si>
    <t>764430840R00</t>
  </si>
  <si>
    <t>Demontáž oplechování zdí,rš od 330 do 500 mm</t>
  </si>
  <si>
    <t>atiky : 3,3*2</t>
  </si>
  <si>
    <t>atika střechy 2 : 13+1,5</t>
  </si>
  <si>
    <t>764454801R00</t>
  </si>
  <si>
    <t>Demontáž odpadních trub kruhových,D 75 a 100 mm</t>
  </si>
  <si>
    <t>998764201R00</t>
  </si>
  <si>
    <t>Přesun hmot pro klempířské konstr., výšky do 6 m</t>
  </si>
  <si>
    <t>765313187R00</t>
  </si>
  <si>
    <t>Mřížka ochranná větrací 100 x 6 cm jednoduchá</t>
  </si>
  <si>
    <t>765328811R00</t>
  </si>
  <si>
    <t>Dem.hřebenů a nároží vláknocem., kryt. hladká, suť</t>
  </si>
  <si>
    <t>28,5</t>
  </si>
  <si>
    <t>765321810R00</t>
  </si>
  <si>
    <t>Demontáž azbestocement.čtverců na bednění, do suti</t>
  </si>
  <si>
    <t>765901001R00</t>
  </si>
  <si>
    <t>Montáž podstřešní fólie</t>
  </si>
  <si>
    <t>paropropustná : 386,44</t>
  </si>
  <si>
    <t>76511-100</t>
  </si>
  <si>
    <t>Fólie paropropustní podstřešní 135g/m2 typ. vzor Satjamfol Wi 135</t>
  </si>
  <si>
    <t>Odkaz na mn. položky pořadí 93 : 386,44000*1,15</t>
  </si>
  <si>
    <t>998765201R00</t>
  </si>
  <si>
    <t>Přesun hmot pro krytiny tvrdé, výšky do 6 m</t>
  </si>
  <si>
    <t>766427112R00</t>
  </si>
  <si>
    <t>Podkladový rošt pro obložení podhledů</t>
  </si>
  <si>
    <t>30,05*4*2+6,5*4*2</t>
  </si>
  <si>
    <t>766421821R00</t>
  </si>
  <si>
    <t>Demontáž obložení stropů palubkami</t>
  </si>
  <si>
    <t>římsy : (0,28+0,3)*(28,5*2+4,43*4)</t>
  </si>
  <si>
    <t>766421822R00</t>
  </si>
  <si>
    <t>Demontáž podkladových roštů obložení podhledů</t>
  </si>
  <si>
    <t>Odkaz na mn. položky pořadí 97 : 43,33760</t>
  </si>
  <si>
    <t>60510055R</t>
  </si>
  <si>
    <t>Lať profil dřevěný 60/40 mm l = 3 m a výše</t>
  </si>
  <si>
    <t>Odkaz na mn. položky pořadí 96 : 292,40000*1,1</t>
  </si>
  <si>
    <t>998766201R00</t>
  </si>
  <si>
    <t>Přesun hmot pro truhlářské konstr., výšky do 6 m</t>
  </si>
  <si>
    <t>767392112R00</t>
  </si>
  <si>
    <t>Montáž krytiny střech, tvar. plechem, šroubováním</t>
  </si>
  <si>
    <t>767393103RV</t>
  </si>
  <si>
    <t>Montáž krytiny  oplechování hřebene</t>
  </si>
  <si>
    <t>RTS 20/ I</t>
  </si>
  <si>
    <t>30,05</t>
  </si>
  <si>
    <t>767393105RV</t>
  </si>
  <si>
    <t>Montáž krytiny  ukončení u žlabu</t>
  </si>
  <si>
    <t>553453096R</t>
  </si>
  <si>
    <t>SATJAM Roof RC/RN š. 1100 mm satmat 35 PM</t>
  </si>
  <si>
    <t>Odkaz na mn. položky pořadí 101 : 386,44300*1,05</t>
  </si>
  <si>
    <t>553453300R</t>
  </si>
  <si>
    <t>Hřebenáč střední HRS SATJAM Arad Premium/SATJAM Taurus Premium/SATJAM Šindel</t>
  </si>
  <si>
    <t>30,05/1,84</t>
  </si>
  <si>
    <t>5534535V1</t>
  </si>
  <si>
    <t xml:space="preserve">Sněhový zachytávač obloukový typ. vzor Satjam </t>
  </si>
  <si>
    <t>schéma A : 30,05/0,35*2</t>
  </si>
  <si>
    <t>5534535V2</t>
  </si>
  <si>
    <t xml:space="preserve">Odvětrávací komínek pro lisovanou plech. krytinu </t>
  </si>
  <si>
    <t>998767201R00</t>
  </si>
  <si>
    <t>Přesun hmot pro zámečnické konstr., výšky do 6 m</t>
  </si>
  <si>
    <t>783782205R00</t>
  </si>
  <si>
    <t>Nátěr tesařských konstrukcí Bochemitem QB 2x</t>
  </si>
  <si>
    <t>6/14 : (0,06*2+0,14*2)*30,05*6*2</t>
  </si>
  <si>
    <t>bednění : 386,44*2</t>
  </si>
  <si>
    <t>kontralatě : 386,44/0,9*(0,04*2+0,05*2)</t>
  </si>
  <si>
    <t>latě : (386,44/0,35+30,05*2)*(0,04*2+0,05*2)</t>
  </si>
  <si>
    <t>321,64*(0,06*2+0,04*2)</t>
  </si>
  <si>
    <t>R : 100</t>
  </si>
  <si>
    <t>210220002RT2</t>
  </si>
  <si>
    <t>Vedení uzemňovací na povrchu FeZn D 10 mm včetně drátu FeZn 10 mm</t>
  </si>
  <si>
    <t>29+6,5+6,5+4+5+3+1,5*3</t>
  </si>
  <si>
    <t>210220211RT1</t>
  </si>
  <si>
    <t>Tyč jímací s upev. na stř.hřeben do 2 m, do dřeva včetně dodávky jímací tyče + 2 držáků</t>
  </si>
  <si>
    <t>210220301RT2</t>
  </si>
  <si>
    <t>Svorka hromosvodová do 2 šroubů /SS, SZ, SO/ včetně dodávky svorky SS</t>
  </si>
  <si>
    <t>650811111R00</t>
  </si>
  <si>
    <t>Demontáž vodiče svodového do D 10 mm</t>
  </si>
  <si>
    <t>28+6,5*2+3+4</t>
  </si>
  <si>
    <t>650811133R00</t>
  </si>
  <si>
    <t>Demontáž podpěry vedení pod taškou</t>
  </si>
  <si>
    <t>50</t>
  </si>
  <si>
    <t>650811151R00</t>
  </si>
  <si>
    <t>Demontáž jímací tyče na hřebenu střechy</t>
  </si>
  <si>
    <t>65-100</t>
  </si>
  <si>
    <t>Dílčí revize hromosvodu</t>
  </si>
  <si>
    <t>35441485V</t>
  </si>
  <si>
    <t>Podpěra vedení pod hřebenáče plechové krytiny  typ. vzor Satjam</t>
  </si>
  <si>
    <t>40</t>
  </si>
  <si>
    <t>35441560V1</t>
  </si>
  <si>
    <t>Podpěra vedení s vrutem na plechové střechy  typ vzor Satjam</t>
  </si>
  <si>
    <t>4+4+7</t>
  </si>
  <si>
    <t>979990001R00</t>
  </si>
  <si>
    <t>Poplatek za skládku stavební suti</t>
  </si>
  <si>
    <t>25,2</t>
  </si>
  <si>
    <t>-5,188</t>
  </si>
  <si>
    <t>979990201R00</t>
  </si>
  <si>
    <t>Poplatek za skládku suti -azbestocementové výrobky</t>
  </si>
  <si>
    <t>5,188</t>
  </si>
  <si>
    <t>979012112R00</t>
  </si>
  <si>
    <t>Svislá doprava suti na výšku do 3,5 m</t>
  </si>
  <si>
    <t>Přesun suti</t>
  </si>
  <si>
    <t>POL8_</t>
  </si>
  <si>
    <t>979012119R00</t>
  </si>
  <si>
    <t>Příplatek k suti za každých dalších 3,5 m výšky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</si>
  <si>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</si>
  <si>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</si>
  <si>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</si>
  <si>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</si>
  <si>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</si>
  <si>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</si>
  <si>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979093111R00</t>
  </si>
  <si>
    <t>Uložení suti na skládku bez zhutnění</t>
  </si>
  <si>
    <t>005121 R</t>
  </si>
  <si>
    <t>Zařízení staveniště</t>
  </si>
  <si>
    <t>Soubor</t>
  </si>
  <si>
    <t>VRN</t>
  </si>
  <si>
    <t>POL99_2</t>
  </si>
  <si>
    <t>SUM</t>
  </si>
  <si>
    <t>Poznámky uchazeče k zadání</t>
  </si>
  <si>
    <t>POPUZIV</t>
  </si>
  <si>
    <t>END</t>
  </si>
  <si>
    <t>622391001R00</t>
  </si>
  <si>
    <t>Příplatek-mtž KZS podhledu,izolant,tenkovrst.om.</t>
  </si>
  <si>
    <t>římsa : (0,5+0,4)*13,2+(1,1+0,5)*(20,5+14,5)+(0,5+2,3)*6</t>
  </si>
  <si>
    <t>římsa přístavku : (0,3+0,3)*(4,85+3,5*2)</t>
  </si>
  <si>
    <t>622311130RTV</t>
  </si>
  <si>
    <t>Zateplovací systém Baumit, fasáda, EPS F tl. 30 mm s omítkou SilikatTop K2, lepidlo ProContact</t>
  </si>
  <si>
    <t>1,5*(21,5*2+13)</t>
  </si>
  <si>
    <t>Odkaz na mn. položky pořadí 4 : 6,00000</t>
  </si>
  <si>
    <t>971035231R00</t>
  </si>
  <si>
    <t>Vybourání otv. zeď cihel. 0,0225 m2, tl. 15 cm, MC</t>
  </si>
  <si>
    <t>711130101R00</t>
  </si>
  <si>
    <t>Odstr.izolace proti vlhk.vodor. pásy na sucho,1vrs</t>
  </si>
  <si>
    <t>pás pod plechovou krytinou : 13,16*21,35</t>
  </si>
  <si>
    <t>přístavek : 3,47*4,85</t>
  </si>
  <si>
    <t>712372111RS3</t>
  </si>
  <si>
    <t>Krytina střech do 10° fólie, 4 kotvy/m2, na beton tl. izolace do 160 mm, Alkorplan 35176 tl. 1,5 mm</t>
  </si>
  <si>
    <t>přístavek : 17+0,5*4,85</t>
  </si>
  <si>
    <t>hlavní střecha : 281</t>
  </si>
  <si>
    <t>přístavek : 4,85</t>
  </si>
  <si>
    <t>4,85</t>
  </si>
  <si>
    <t>6,6*2+3,5*2</t>
  </si>
  <si>
    <t>6,6*2+4,85</t>
  </si>
  <si>
    <t>712378104RT1</t>
  </si>
  <si>
    <t>Prostup pro kabely s manžetou PVC průměr prostupu 24 mm</t>
  </si>
  <si>
    <t>712-100</t>
  </si>
  <si>
    <t>Dodávka a montáž protisněhové zábrany (typ vzor Topwet SZM)</t>
  </si>
  <si>
    <t>41*2</t>
  </si>
  <si>
    <t>693660194R</t>
  </si>
  <si>
    <t>Textilie netkaná GETEX šíře 200 cm, 500 g/m2</t>
  </si>
  <si>
    <t>Odkaz na mn. položky pořadí 17 : 300,42500*1,1</t>
  </si>
  <si>
    <t>přístavba : 17</t>
  </si>
  <si>
    <t>713181111RT2</t>
  </si>
  <si>
    <t>Izolace minerální foukaná do dutin stropů  Climastone L</t>
  </si>
  <si>
    <t>0,27*13*21,35</t>
  </si>
  <si>
    <t>přístavek : 0,15*3,47*4,85</t>
  </si>
  <si>
    <t>R : 10</t>
  </si>
  <si>
    <t>přístavba : 0,1*17*1,05</t>
  </si>
  <si>
    <t>728618211RV</t>
  </si>
  <si>
    <t>Ventilační turbína Lomanco, Al hlavice BIB 8</t>
  </si>
  <si>
    <t>R : 1,5</t>
  </si>
  <si>
    <t>762111811R00</t>
  </si>
  <si>
    <t>Demontáž stěn z hranolků, fošen nebo latí</t>
  </si>
  <si>
    <t>atiky : 0,75*(21,35*2+13)</t>
  </si>
  <si>
    <t>762131811R00</t>
  </si>
  <si>
    <t>Demontáž bednění stěn z hrubých prken, latí</t>
  </si>
  <si>
    <t>atiky : (0,75+0,15*2)*(21,35*2+13)</t>
  </si>
  <si>
    <t>výměna poškozených prvků-předpoklad : 13*21,35/100*30</t>
  </si>
  <si>
    <t>přístavek - hrana pro okapový plech+závětrné lišty : 0,5*4,85+0,5*3,5*2</t>
  </si>
  <si>
    <t>762341921R00</t>
  </si>
  <si>
    <t>Vyřezání otvorů střech, v bednění pl. do 1 m2</t>
  </si>
  <si>
    <t>pracovní otvory : 1*9</t>
  </si>
  <si>
    <t>762343931R00</t>
  </si>
  <si>
    <t>Zabednění otvorů střech prkny plochy do 1 m2</t>
  </si>
  <si>
    <t>Odkaz na mn. položky pořadí 35 : 9,00000</t>
  </si>
  <si>
    <t>0,024*(83,26+9)</t>
  </si>
  <si>
    <t>přístavek - hrana pro okapový plech+závětrné lišty : (0,5*4,85+0,5*3,5*2)*1,1</t>
  </si>
  <si>
    <t>Odkaz na mn. položky pořadí 33 : 97,71500*1,1</t>
  </si>
  <si>
    <t>764410280R00</t>
  </si>
  <si>
    <t>Oplechování parapetů včetně rohů Pz, rš 600 mm</t>
  </si>
  <si>
    <t>zakrytí markýzy : 6</t>
  </si>
  <si>
    <t>21,35*2</t>
  </si>
  <si>
    <t>4+4*4</t>
  </si>
  <si>
    <t>21,35*2+4,85</t>
  </si>
  <si>
    <t>5</t>
  </si>
  <si>
    <t>764311832RT1</t>
  </si>
  <si>
    <t>Demont. krytiny, tabule 2 x 1 m, nad 25 m2, do 45° z Pz plechu</t>
  </si>
  <si>
    <t>21,35*13,16</t>
  </si>
  <si>
    <t>764332890R00</t>
  </si>
  <si>
    <t>Demontáž lemování zdí z dílů, rš 1000 mm, do 30°</t>
  </si>
  <si>
    <t>21,35*2+13+4,85</t>
  </si>
  <si>
    <t>764351820R00</t>
  </si>
  <si>
    <t>Demontáž žlabů 4hran., rovných, rš 400 mm, do 30°</t>
  </si>
  <si>
    <t>2,5*2</t>
  </si>
  <si>
    <t>764410880R00</t>
  </si>
  <si>
    <t>Demontáž oplechování parapetů,rš od 400 do 600 mm</t>
  </si>
  <si>
    <t>764430810R00</t>
  </si>
  <si>
    <t>Demontáž oplechování zdí, rš do 250 mm</t>
  </si>
  <si>
    <t>atiky : 21,35*2+1</t>
  </si>
  <si>
    <t>766411821R00</t>
  </si>
  <si>
    <t>Demontáž obložení stěn palubkami</t>
  </si>
  <si>
    <t>0,5*2*(13*2+12)</t>
  </si>
  <si>
    <t>římsa : 0,6*13+1,1*(20,5+14,5)+2,3*6</t>
  </si>
  <si>
    <t>60515001R</t>
  </si>
  <si>
    <t>Hranolek SM/JD 1 25-75 cm2 dl. 200-350 cm</t>
  </si>
  <si>
    <t>prodloužení římsy 5/10 : 0,5*2*(13*2+12)*0,05*0,1*1,1</t>
  </si>
  <si>
    <t>výměna poškozených prvků-předpoklad : 13*21,35/100*30*2</t>
  </si>
  <si>
    <t>prodloužení římsy 5/10 : 0,5*2*(13*2+12)*(0,05*2+0,1*2)</t>
  </si>
  <si>
    <t>15*2+21,5+2*4</t>
  </si>
  <si>
    <t>650121117R00</t>
  </si>
  <si>
    <t>Uložení vodiče Cu 6 mm2 pevně</t>
  </si>
  <si>
    <t>přeložení stáv. vedení na atice : 15</t>
  </si>
  <si>
    <t>21+14*2</t>
  </si>
  <si>
    <t>1*2</t>
  </si>
  <si>
    <t>900      RT3</t>
  </si>
  <si>
    <t xml:space="preserve">HZS Práce v tarifní třídě 6 </t>
  </si>
  <si>
    <t>h</t>
  </si>
  <si>
    <t>Prav.M</t>
  </si>
  <si>
    <t>HZS</t>
  </si>
  <si>
    <t>POL10_</t>
  </si>
  <si>
    <t>přeložení stáv. vedení na atice : 5</t>
  </si>
  <si>
    <t>35441542R</t>
  </si>
  <si>
    <t>Podpěra vedení na ploché stř. plast. štěrk PV 21-c</t>
  </si>
  <si>
    <t>70</t>
  </si>
  <si>
    <t>000001 R</t>
  </si>
  <si>
    <t>Ostatní nespecifikované práce a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</si>
</sst>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192" t="s">
        <v>41</v>
      </c>
      <c r="B2" s="192"/>
      <c r="C2" s="192"/>
      <c r="D2" s="192"/>
      <c r="E2" s="192"/>
      <c r="F2" s="192"/>
      <c r="G2" s="19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8"/>
  <sheetViews>
    <sheetView showGridLines="0" topLeftCell="B1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227" t="s">
        <v>4</v>
      </c>
      <c r="C1" s="228"/>
      <c r="D1" s="228"/>
      <c r="E1" s="228"/>
      <c r="F1" s="228"/>
      <c r="G1" s="228"/>
      <c r="H1" s="228"/>
      <c r="I1" s="228"/>
      <c r="J1" s="229"/>
    </row>
    <row r="2" spans="1:15" ht="36" customHeight="1" x14ac:dyDescent="0.25">
      <c r="A2" s="2"/>
      <c r="B2" s="76" t="s">
        <v>24</v>
      </c>
      <c r="C2" s="77"/>
      <c r="D2" s="78" t="s">
        <v>43</v>
      </c>
      <c r="E2" s="233" t="s">
        <v>44</v>
      </c>
      <c r="F2" s="234"/>
      <c r="G2" s="234"/>
      <c r="H2" s="234"/>
      <c r="I2" s="234"/>
      <c r="J2" s="235"/>
      <c r="O2" s="1"/>
    </row>
    <row r="3" spans="1:15" ht="27" hidden="1" customHeight="1" x14ac:dyDescent="0.25">
      <c r="A3" s="2"/>
      <c r="B3" s="79"/>
      <c r="C3" s="77"/>
      <c r="D3" s="80"/>
      <c r="E3" s="236"/>
      <c r="F3" s="237"/>
      <c r="G3" s="237"/>
      <c r="H3" s="237"/>
      <c r="I3" s="237"/>
      <c r="J3" s="238"/>
    </row>
    <row r="4" spans="1:15" ht="23.25" customHeight="1" x14ac:dyDescent="0.25">
      <c r="A4" s="2"/>
      <c r="B4" s="81"/>
      <c r="C4" s="82"/>
      <c r="D4" s="83"/>
      <c r="E4" s="217"/>
      <c r="F4" s="217"/>
      <c r="G4" s="217"/>
      <c r="H4" s="217"/>
      <c r="I4" s="217"/>
      <c r="J4" s="218"/>
    </row>
    <row r="5" spans="1:15" ht="24" customHeight="1" x14ac:dyDescent="0.25">
      <c r="A5" s="2"/>
      <c r="B5" s="31" t="s">
        <v>23</v>
      </c>
      <c r="D5" s="221" t="s">
        <v>45</v>
      </c>
      <c r="E5" s="222"/>
      <c r="F5" s="222"/>
      <c r="G5" s="222"/>
      <c r="H5" s="18" t="s">
        <v>42</v>
      </c>
      <c r="I5" s="85" t="s">
        <v>49</v>
      </c>
      <c r="J5" s="8"/>
    </row>
    <row r="6" spans="1:15" ht="15.75" customHeight="1" x14ac:dyDescent="0.25">
      <c r="A6" s="2"/>
      <c r="B6" s="28"/>
      <c r="C6" s="55"/>
      <c r="D6" s="223" t="s">
        <v>46</v>
      </c>
      <c r="E6" s="224"/>
      <c r="F6" s="224"/>
      <c r="G6" s="224"/>
      <c r="H6" s="18" t="s">
        <v>36</v>
      </c>
      <c r="I6" s="85" t="s">
        <v>50</v>
      </c>
      <c r="J6" s="8"/>
    </row>
    <row r="7" spans="1:15" ht="15.75" customHeight="1" x14ac:dyDescent="0.25">
      <c r="A7" s="2"/>
      <c r="B7" s="29"/>
      <c r="C7" s="56"/>
      <c r="D7" s="84" t="s">
        <v>48</v>
      </c>
      <c r="E7" s="225" t="s">
        <v>47</v>
      </c>
      <c r="F7" s="226"/>
      <c r="G7" s="226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40"/>
      <c r="E11" s="240"/>
      <c r="F11" s="240"/>
      <c r="G11" s="240"/>
      <c r="H11" s="18" t="s">
        <v>42</v>
      </c>
      <c r="I11" s="87"/>
      <c r="J11" s="8"/>
    </row>
    <row r="12" spans="1:15" ht="15.75" customHeight="1" x14ac:dyDescent="0.25">
      <c r="A12" s="2"/>
      <c r="B12" s="28"/>
      <c r="C12" s="55"/>
      <c r="D12" s="216"/>
      <c r="E12" s="216"/>
      <c r="F12" s="216"/>
      <c r="G12" s="216"/>
      <c r="H12" s="18" t="s">
        <v>36</v>
      </c>
      <c r="I12" s="87"/>
      <c r="J12" s="8"/>
    </row>
    <row r="13" spans="1:15" ht="15.75" customHeight="1" x14ac:dyDescent="0.25">
      <c r="A13" s="2"/>
      <c r="B13" s="29"/>
      <c r="C13" s="56"/>
      <c r="D13" s="86"/>
      <c r="E13" s="219"/>
      <c r="F13" s="220"/>
      <c r="G13" s="220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239"/>
      <c r="F15" s="239"/>
      <c r="G15" s="241"/>
      <c r="H15" s="241"/>
      <c r="I15" s="241" t="s">
        <v>31</v>
      </c>
      <c r="J15" s="242"/>
    </row>
    <row r="16" spans="1:15" ht="23.25" customHeight="1" x14ac:dyDescent="0.25">
      <c r="A16" s="140" t="s">
        <v>26</v>
      </c>
      <c r="B16" s="38" t="s">
        <v>26</v>
      </c>
      <c r="C16" s="62"/>
      <c r="D16" s="63"/>
      <c r="E16" s="205"/>
      <c r="F16" s="206"/>
      <c r="G16" s="205"/>
      <c r="H16" s="206"/>
      <c r="I16" s="205">
        <f>SUMIF(F51:F74,A16,I51:I74)+SUMIF(F51:F74,"PSU",I51:I74)</f>
        <v>0</v>
      </c>
      <c r="J16" s="207"/>
    </row>
    <row r="17" spans="1:10" ht="23.25" customHeight="1" x14ac:dyDescent="0.25">
      <c r="A17" s="140" t="s">
        <v>27</v>
      </c>
      <c r="B17" s="38" t="s">
        <v>27</v>
      </c>
      <c r="C17" s="62"/>
      <c r="D17" s="63"/>
      <c r="E17" s="205"/>
      <c r="F17" s="206"/>
      <c r="G17" s="205"/>
      <c r="H17" s="206"/>
      <c r="I17" s="205">
        <f>SUMIF(F51:F74,A17,I51:I74)</f>
        <v>0</v>
      </c>
      <c r="J17" s="207"/>
    </row>
    <row r="18" spans="1:10" ht="23.25" customHeight="1" x14ac:dyDescent="0.25">
      <c r="A18" s="140" t="s">
        <v>28</v>
      </c>
      <c r="B18" s="38" t="s">
        <v>28</v>
      </c>
      <c r="C18" s="62"/>
      <c r="D18" s="63"/>
      <c r="E18" s="205"/>
      <c r="F18" s="206"/>
      <c r="G18" s="205"/>
      <c r="H18" s="206"/>
      <c r="I18" s="205">
        <f>SUMIF(F51:F74,A18,I51:I74)</f>
        <v>0</v>
      </c>
      <c r="J18" s="207"/>
    </row>
    <row r="19" spans="1:10" ht="23.25" customHeight="1" x14ac:dyDescent="0.25">
      <c r="A19" s="140" t="s">
        <v>109</v>
      </c>
      <c r="B19" s="38" t="s">
        <v>29</v>
      </c>
      <c r="C19" s="62"/>
      <c r="D19" s="63"/>
      <c r="E19" s="205"/>
      <c r="F19" s="206"/>
      <c r="G19" s="205"/>
      <c r="H19" s="206"/>
      <c r="I19" s="205">
        <f>SUMIF(F51:F74,A19,I51:I74)</f>
        <v>0</v>
      </c>
      <c r="J19" s="207"/>
    </row>
    <row r="20" spans="1:10" ht="23.25" customHeight="1" x14ac:dyDescent="0.25">
      <c r="A20" s="140" t="s">
        <v>108</v>
      </c>
      <c r="B20" s="38" t="s">
        <v>30</v>
      </c>
      <c r="C20" s="62"/>
      <c r="D20" s="63"/>
      <c r="E20" s="205"/>
      <c r="F20" s="206"/>
      <c r="G20" s="205"/>
      <c r="H20" s="206"/>
      <c r="I20" s="205">
        <f>SUMIF(F51:F74,A20,I51:I74)</f>
        <v>0</v>
      </c>
      <c r="J20" s="207"/>
    </row>
    <row r="21" spans="1:10" ht="23.25" customHeight="1" x14ac:dyDescent="0.25">
      <c r="A21" s="2"/>
      <c r="B21" s="48" t="s">
        <v>31</v>
      </c>
      <c r="C21" s="64"/>
      <c r="D21" s="65"/>
      <c r="E21" s="208"/>
      <c r="F21" s="243"/>
      <c r="G21" s="208"/>
      <c r="H21" s="243"/>
      <c r="I21" s="208">
        <f>SUM(I16:J20)</f>
        <v>0</v>
      </c>
      <c r="J21" s="209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03">
        <f>ZakladDPHSniVypocet</f>
        <v>0</v>
      </c>
      <c r="H23" s="204"/>
      <c r="I23" s="204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01">
        <f>A23</f>
        <v>0</v>
      </c>
      <c r="H24" s="202"/>
      <c r="I24" s="202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3">
        <f>ZakladDPHZaklVypocet</f>
        <v>0</v>
      </c>
      <c r="H25" s="204"/>
      <c r="I25" s="204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30">
        <f>A25</f>
        <v>0</v>
      </c>
      <c r="H26" s="231"/>
      <c r="I26" s="231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2">
        <f>CenaCelkem-(ZakladDPHSni+DPHSni+ZakladDPHZakl+DPHZakl)</f>
        <v>0</v>
      </c>
      <c r="H27" s="232"/>
      <c r="I27" s="232"/>
      <c r="J27" s="41" t="str">
        <f t="shared" si="0"/>
        <v>CZK</v>
      </c>
    </row>
    <row r="28" spans="1:10" ht="27.75" hidden="1" customHeight="1" thickBot="1" x14ac:dyDescent="0.3">
      <c r="A28" s="2"/>
      <c r="B28" s="114" t="s">
        <v>25</v>
      </c>
      <c r="C28" s="115"/>
      <c r="D28" s="115"/>
      <c r="E28" s="116"/>
      <c r="F28" s="117"/>
      <c r="G28" s="211">
        <f>ZakladDPHSniVypocet+ZakladDPHZaklVypocet</f>
        <v>0</v>
      </c>
      <c r="H28" s="211"/>
      <c r="I28" s="211"/>
      <c r="J28" s="118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4" t="s">
        <v>37</v>
      </c>
      <c r="C29" s="119"/>
      <c r="D29" s="119"/>
      <c r="E29" s="119"/>
      <c r="F29" s="120"/>
      <c r="G29" s="210">
        <f>IF(A29&gt;50, ROUNDUP(A27, 0), ROUNDDOWN(A27, 0))</f>
        <v>0</v>
      </c>
      <c r="H29" s="210"/>
      <c r="I29" s="210"/>
      <c r="J29" s="121" t="s">
        <v>59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12"/>
      <c r="E34" s="213"/>
      <c r="G34" s="214"/>
      <c r="H34" s="215"/>
      <c r="I34" s="215"/>
      <c r="J34" s="25"/>
    </row>
    <row r="35" spans="1:10" ht="12.75" customHeight="1" x14ac:dyDescent="0.25">
      <c r="A35" s="2"/>
      <c r="B35" s="2"/>
      <c r="D35" s="200" t="s">
        <v>2</v>
      </c>
      <c r="E35" s="200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customHeight="1" x14ac:dyDescent="0.25">
      <c r="A38" s="90" t="s">
        <v>39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5">
      <c r="A39" s="90">
        <v>1</v>
      </c>
      <c r="B39" s="100" t="s">
        <v>51</v>
      </c>
      <c r="C39" s="198"/>
      <c r="D39" s="198"/>
      <c r="E39" s="198"/>
      <c r="F39" s="101">
        <f>'01 2037_01 Pol'!AE296+'02 2037_02 Pol'!AE184</f>
        <v>0</v>
      </c>
      <c r="G39" s="102">
        <f>'01 2037_01 Pol'!AF296+'02 2037_02 Pol'!AF184</f>
        <v>0</v>
      </c>
      <c r="H39" s="103">
        <f>(F39*SazbaDPH1/100)+(G39*SazbaDPH2/100)</f>
        <v>0</v>
      </c>
      <c r="I39" s="103">
        <f>F39+G39+H39</f>
        <v>0</v>
      </c>
      <c r="J39" s="104" t="str">
        <f>IF(CenaCelkemVypocet=0,"",I39/CenaCelkemVypocet*100)</f>
        <v/>
      </c>
    </row>
    <row r="40" spans="1:10" ht="25.5" customHeight="1" x14ac:dyDescent="0.25">
      <c r="A40" s="90">
        <v>2</v>
      </c>
      <c r="B40" s="105" t="s">
        <v>52</v>
      </c>
      <c r="C40" s="199" t="s">
        <v>53</v>
      </c>
      <c r="D40" s="199"/>
      <c r="E40" s="199"/>
      <c r="F40" s="106">
        <f>'01 2037_01 Pol'!AE296</f>
        <v>0</v>
      </c>
      <c r="G40" s="107">
        <f>'01 2037_01 Pol'!AF296</f>
        <v>0</v>
      </c>
      <c r="H40" s="107">
        <f>(F40*SazbaDPH1/100)+(G40*SazbaDPH2/100)</f>
        <v>0</v>
      </c>
      <c r="I40" s="107">
        <f>F40+G40+H40</f>
        <v>0</v>
      </c>
      <c r="J40" s="108" t="str">
        <f>IF(CenaCelkemVypocet=0,"",I40/CenaCelkemVypocet*100)</f>
        <v/>
      </c>
    </row>
    <row r="41" spans="1:10" ht="25.5" customHeight="1" x14ac:dyDescent="0.25">
      <c r="A41" s="90">
        <v>3</v>
      </c>
      <c r="B41" s="109" t="s">
        <v>54</v>
      </c>
      <c r="C41" s="198" t="s">
        <v>53</v>
      </c>
      <c r="D41" s="198"/>
      <c r="E41" s="198"/>
      <c r="F41" s="110">
        <f>'01 2037_01 Pol'!AE296</f>
        <v>0</v>
      </c>
      <c r="G41" s="103">
        <f>'01 2037_01 Pol'!AF296</f>
        <v>0</v>
      </c>
      <c r="H41" s="103">
        <f>(F41*SazbaDPH1/100)+(G41*SazbaDPH2/100)</f>
        <v>0</v>
      </c>
      <c r="I41" s="103">
        <f>F41+G41+H41</f>
        <v>0</v>
      </c>
      <c r="J41" s="104" t="str">
        <f>IF(CenaCelkemVypocet=0,"",I41/CenaCelkemVypocet*100)</f>
        <v/>
      </c>
    </row>
    <row r="42" spans="1:10" ht="25.5" customHeight="1" x14ac:dyDescent="0.25">
      <c r="A42" s="90">
        <v>2</v>
      </c>
      <c r="B42" s="105" t="s">
        <v>55</v>
      </c>
      <c r="C42" s="199" t="s">
        <v>56</v>
      </c>
      <c r="D42" s="199"/>
      <c r="E42" s="199"/>
      <c r="F42" s="106">
        <f>'02 2037_02 Pol'!AE184</f>
        <v>0</v>
      </c>
      <c r="G42" s="107">
        <f>'02 2037_02 Pol'!AF184</f>
        <v>0</v>
      </c>
      <c r="H42" s="107">
        <f>(F42*SazbaDPH1/100)+(G42*SazbaDPH2/100)</f>
        <v>0</v>
      </c>
      <c r="I42" s="107">
        <f>F42+G42+H42</f>
        <v>0</v>
      </c>
      <c r="J42" s="108" t="str">
        <f>IF(CenaCelkemVypocet=0,"",I42/CenaCelkemVypocet*100)</f>
        <v/>
      </c>
    </row>
    <row r="43" spans="1:10" ht="25.5" customHeight="1" x14ac:dyDescent="0.25">
      <c r="A43" s="90">
        <v>3</v>
      </c>
      <c r="B43" s="109" t="s">
        <v>57</v>
      </c>
      <c r="C43" s="198" t="s">
        <v>56</v>
      </c>
      <c r="D43" s="198"/>
      <c r="E43" s="198"/>
      <c r="F43" s="110">
        <f>'02 2037_02 Pol'!AE184</f>
        <v>0</v>
      </c>
      <c r="G43" s="103">
        <f>'02 2037_02 Pol'!AF184</f>
        <v>0</v>
      </c>
      <c r="H43" s="103">
        <f>(F43*SazbaDPH1/100)+(G43*SazbaDPH2/100)</f>
        <v>0</v>
      </c>
      <c r="I43" s="103">
        <f>F43+G43+H43</f>
        <v>0</v>
      </c>
      <c r="J43" s="104" t="str">
        <f>IF(CenaCelkemVypocet=0,"",I43/CenaCelkemVypocet*100)</f>
        <v/>
      </c>
    </row>
    <row r="44" spans="1:10" ht="25.5" customHeight="1" x14ac:dyDescent="0.25">
      <c r="A44" s="90"/>
      <c r="B44" s="195" t="s">
        <v>58</v>
      </c>
      <c r="C44" s="196"/>
      <c r="D44" s="196"/>
      <c r="E44" s="197"/>
      <c r="F44" s="111">
        <f>SUMIF(A39:A43,"=1",F39:F43)</f>
        <v>0</v>
      </c>
      <c r="G44" s="112">
        <f>SUMIF(A39:A43,"=1",G39:G43)</f>
        <v>0</v>
      </c>
      <c r="H44" s="112">
        <f>SUMIF(A39:A43,"=1",H39:H43)</f>
        <v>0</v>
      </c>
      <c r="I44" s="112">
        <f>SUMIF(A39:A43,"=1",I39:I43)</f>
        <v>0</v>
      </c>
      <c r="J44" s="113">
        <f>SUMIF(A39:A43,"=1",J39:J43)</f>
        <v>0</v>
      </c>
    </row>
    <row r="48" spans="1:10" ht="15.6" x14ac:dyDescent="0.3">
      <c r="B48" s="122" t="s">
        <v>60</v>
      </c>
    </row>
    <row r="50" spans="1:10" ht="25.5" customHeight="1" x14ac:dyDescent="0.25">
      <c r="A50" s="124"/>
      <c r="B50" s="127" t="s">
        <v>18</v>
      </c>
      <c r="C50" s="127" t="s">
        <v>6</v>
      </c>
      <c r="D50" s="128"/>
      <c r="E50" s="128"/>
      <c r="F50" s="129" t="s">
        <v>61</v>
      </c>
      <c r="G50" s="129"/>
      <c r="H50" s="129"/>
      <c r="I50" s="129" t="s">
        <v>31</v>
      </c>
      <c r="J50" s="129" t="s">
        <v>0</v>
      </c>
    </row>
    <row r="51" spans="1:10" ht="36.75" customHeight="1" x14ac:dyDescent="0.25">
      <c r="A51" s="125"/>
      <c r="B51" s="130" t="s">
        <v>62</v>
      </c>
      <c r="C51" s="193" t="s">
        <v>63</v>
      </c>
      <c r="D51" s="194"/>
      <c r="E51" s="194"/>
      <c r="F51" s="136" t="s">
        <v>26</v>
      </c>
      <c r="G51" s="137"/>
      <c r="H51" s="137"/>
      <c r="I51" s="137">
        <f>'01 2037_01 Pol'!G8</f>
        <v>0</v>
      </c>
      <c r="J51" s="134" t="str">
        <f>IF(I75=0,"",I51/I75*100)</f>
        <v/>
      </c>
    </row>
    <row r="52" spans="1:10" ht="36.75" customHeight="1" x14ac:dyDescent="0.25">
      <c r="A52" s="125"/>
      <c r="B52" s="130" t="s">
        <v>64</v>
      </c>
      <c r="C52" s="193" t="s">
        <v>65</v>
      </c>
      <c r="D52" s="194"/>
      <c r="E52" s="194"/>
      <c r="F52" s="136" t="s">
        <v>26</v>
      </c>
      <c r="G52" s="137"/>
      <c r="H52" s="137"/>
      <c r="I52" s="137">
        <f>'01 2037_01 Pol'!G19</f>
        <v>0</v>
      </c>
      <c r="J52" s="134" t="str">
        <f>IF(I75=0,"",I52/I75*100)</f>
        <v/>
      </c>
    </row>
    <row r="53" spans="1:10" ht="36.75" customHeight="1" x14ac:dyDescent="0.25">
      <c r="A53" s="125"/>
      <c r="B53" s="130" t="s">
        <v>66</v>
      </c>
      <c r="C53" s="193" t="s">
        <v>67</v>
      </c>
      <c r="D53" s="194"/>
      <c r="E53" s="194"/>
      <c r="F53" s="136" t="s">
        <v>26</v>
      </c>
      <c r="G53" s="137"/>
      <c r="H53" s="137"/>
      <c r="I53" s="137">
        <f>'01 2037_01 Pol'!G24</f>
        <v>0</v>
      </c>
      <c r="J53" s="134" t="str">
        <f>IF(I75=0,"",I53/I75*100)</f>
        <v/>
      </c>
    </row>
    <row r="54" spans="1:10" ht="36.75" customHeight="1" x14ac:dyDescent="0.25">
      <c r="A54" s="125"/>
      <c r="B54" s="130" t="s">
        <v>68</v>
      </c>
      <c r="C54" s="193" t="s">
        <v>69</v>
      </c>
      <c r="D54" s="194"/>
      <c r="E54" s="194"/>
      <c r="F54" s="136" t="s">
        <v>26</v>
      </c>
      <c r="G54" s="137"/>
      <c r="H54" s="137"/>
      <c r="I54" s="137">
        <f>'01 2037_01 Pol'!G33+'02 2037_02 Pol'!G8</f>
        <v>0</v>
      </c>
      <c r="J54" s="134" t="str">
        <f>IF(I75=0,"",I54/I75*100)</f>
        <v/>
      </c>
    </row>
    <row r="55" spans="1:10" ht="36.75" customHeight="1" x14ac:dyDescent="0.25">
      <c r="A55" s="125"/>
      <c r="B55" s="130" t="s">
        <v>70</v>
      </c>
      <c r="C55" s="193" t="s">
        <v>71</v>
      </c>
      <c r="D55" s="194"/>
      <c r="E55" s="194"/>
      <c r="F55" s="136" t="s">
        <v>26</v>
      </c>
      <c r="G55" s="137"/>
      <c r="H55" s="137"/>
      <c r="I55" s="137">
        <f>'01 2037_01 Pol'!G45</f>
        <v>0</v>
      </c>
      <c r="J55" s="134" t="str">
        <f>IF(I75=0,"",I55/I75*100)</f>
        <v/>
      </c>
    </row>
    <row r="56" spans="1:10" ht="36.75" customHeight="1" x14ac:dyDescent="0.25">
      <c r="A56" s="125"/>
      <c r="B56" s="130" t="s">
        <v>72</v>
      </c>
      <c r="C56" s="193" t="s">
        <v>73</v>
      </c>
      <c r="D56" s="194"/>
      <c r="E56" s="194"/>
      <c r="F56" s="136" t="s">
        <v>26</v>
      </c>
      <c r="G56" s="137"/>
      <c r="H56" s="137"/>
      <c r="I56" s="137">
        <f>'01 2037_01 Pol'!G49+'02 2037_02 Pol'!G15</f>
        <v>0</v>
      </c>
      <c r="J56" s="134" t="str">
        <f>IF(I75=0,"",I56/I75*100)</f>
        <v/>
      </c>
    </row>
    <row r="57" spans="1:10" ht="36.75" customHeight="1" x14ac:dyDescent="0.25">
      <c r="A57" s="125"/>
      <c r="B57" s="130" t="s">
        <v>74</v>
      </c>
      <c r="C57" s="193" t="s">
        <v>75</v>
      </c>
      <c r="D57" s="194"/>
      <c r="E57" s="194"/>
      <c r="F57" s="136" t="s">
        <v>26</v>
      </c>
      <c r="G57" s="137"/>
      <c r="H57" s="137"/>
      <c r="I57" s="137">
        <f>'01 2037_01 Pol'!G64+'02 2037_02 Pol'!G24</f>
        <v>0</v>
      </c>
      <c r="J57" s="134" t="str">
        <f>IF(I75=0,"",I57/I75*100)</f>
        <v/>
      </c>
    </row>
    <row r="58" spans="1:10" ht="36.75" customHeight="1" x14ac:dyDescent="0.25">
      <c r="A58" s="125"/>
      <c r="B58" s="130" t="s">
        <v>76</v>
      </c>
      <c r="C58" s="193" t="s">
        <v>77</v>
      </c>
      <c r="D58" s="194"/>
      <c r="E58" s="194"/>
      <c r="F58" s="136" t="s">
        <v>26</v>
      </c>
      <c r="G58" s="137"/>
      <c r="H58" s="137"/>
      <c r="I58" s="137">
        <f>'01 2037_01 Pol'!G76+'02 2037_02 Pol'!G26</f>
        <v>0</v>
      </c>
      <c r="J58" s="134" t="str">
        <f>IF(I75=0,"",I58/I75*100)</f>
        <v/>
      </c>
    </row>
    <row r="59" spans="1:10" ht="36.75" customHeight="1" x14ac:dyDescent="0.25">
      <c r="A59" s="125"/>
      <c r="B59" s="130" t="s">
        <v>78</v>
      </c>
      <c r="C59" s="193" t="s">
        <v>79</v>
      </c>
      <c r="D59" s="194"/>
      <c r="E59" s="194"/>
      <c r="F59" s="136" t="s">
        <v>26</v>
      </c>
      <c r="G59" s="137"/>
      <c r="H59" s="137"/>
      <c r="I59" s="137">
        <f>'01 2037_01 Pol'!G90+'02 2037_02 Pol'!G29</f>
        <v>0</v>
      </c>
      <c r="J59" s="134" t="str">
        <f>IF(I75=0,"",I59/I75*100)</f>
        <v/>
      </c>
    </row>
    <row r="60" spans="1:10" ht="36.75" customHeight="1" x14ac:dyDescent="0.25">
      <c r="A60" s="125"/>
      <c r="B60" s="130" t="s">
        <v>80</v>
      </c>
      <c r="C60" s="193" t="s">
        <v>81</v>
      </c>
      <c r="D60" s="194"/>
      <c r="E60" s="194"/>
      <c r="F60" s="136" t="s">
        <v>27</v>
      </c>
      <c r="G60" s="137"/>
      <c r="H60" s="137"/>
      <c r="I60" s="137">
        <f>'02 2037_02 Pol'!G31</f>
        <v>0</v>
      </c>
      <c r="J60" s="134" t="str">
        <f>IF(I75=0,"",I60/I75*100)</f>
        <v/>
      </c>
    </row>
    <row r="61" spans="1:10" ht="36.75" customHeight="1" x14ac:dyDescent="0.25">
      <c r="A61" s="125"/>
      <c r="B61" s="130" t="s">
        <v>82</v>
      </c>
      <c r="C61" s="193" t="s">
        <v>83</v>
      </c>
      <c r="D61" s="194"/>
      <c r="E61" s="194"/>
      <c r="F61" s="136" t="s">
        <v>27</v>
      </c>
      <c r="G61" s="137"/>
      <c r="H61" s="137"/>
      <c r="I61" s="137">
        <f>'01 2037_01 Pol'!G92+'02 2037_02 Pol'!G34</f>
        <v>0</v>
      </c>
      <c r="J61" s="134" t="str">
        <f>IF(I75=0,"",I61/I75*100)</f>
        <v/>
      </c>
    </row>
    <row r="62" spans="1:10" ht="36.75" customHeight="1" x14ac:dyDescent="0.25">
      <c r="A62" s="125"/>
      <c r="B62" s="130" t="s">
        <v>84</v>
      </c>
      <c r="C62" s="193" t="s">
        <v>85</v>
      </c>
      <c r="D62" s="194"/>
      <c r="E62" s="194"/>
      <c r="F62" s="136" t="s">
        <v>27</v>
      </c>
      <c r="G62" s="137"/>
      <c r="H62" s="137"/>
      <c r="I62" s="137">
        <f>'01 2037_01 Pol'!G112+'02 2037_02 Pol'!G57</f>
        <v>0</v>
      </c>
      <c r="J62" s="134" t="str">
        <f>IF(I75=0,"",I62/I75*100)</f>
        <v/>
      </c>
    </row>
    <row r="63" spans="1:10" ht="36.75" customHeight="1" x14ac:dyDescent="0.25">
      <c r="A63" s="125"/>
      <c r="B63" s="130" t="s">
        <v>86</v>
      </c>
      <c r="C63" s="193" t="s">
        <v>87</v>
      </c>
      <c r="D63" s="194"/>
      <c r="E63" s="194"/>
      <c r="F63" s="136" t="s">
        <v>27</v>
      </c>
      <c r="G63" s="137"/>
      <c r="H63" s="137"/>
      <c r="I63" s="137">
        <f>'01 2037_01 Pol'!G125+'02 2037_02 Pol'!G67</f>
        <v>0</v>
      </c>
      <c r="J63" s="134" t="str">
        <f>IF(I75=0,"",I63/I75*100)</f>
        <v/>
      </c>
    </row>
    <row r="64" spans="1:10" ht="36.75" customHeight="1" x14ac:dyDescent="0.25">
      <c r="A64" s="125"/>
      <c r="B64" s="130" t="s">
        <v>88</v>
      </c>
      <c r="C64" s="193" t="s">
        <v>89</v>
      </c>
      <c r="D64" s="194"/>
      <c r="E64" s="194"/>
      <c r="F64" s="136" t="s">
        <v>27</v>
      </c>
      <c r="G64" s="137"/>
      <c r="H64" s="137"/>
      <c r="I64" s="137">
        <f>'01 2037_01 Pol'!G130+'02 2037_02 Pol'!G75</f>
        <v>0</v>
      </c>
      <c r="J64" s="134" t="str">
        <f>IF(I75=0,"",I64/I75*100)</f>
        <v/>
      </c>
    </row>
    <row r="65" spans="1:10" ht="36.75" customHeight="1" x14ac:dyDescent="0.25">
      <c r="A65" s="125"/>
      <c r="B65" s="130" t="s">
        <v>90</v>
      </c>
      <c r="C65" s="193" t="s">
        <v>91</v>
      </c>
      <c r="D65" s="194"/>
      <c r="E65" s="194"/>
      <c r="F65" s="136" t="s">
        <v>27</v>
      </c>
      <c r="G65" s="137"/>
      <c r="H65" s="137"/>
      <c r="I65" s="137">
        <f>'01 2037_01 Pol'!G168</f>
        <v>0</v>
      </c>
      <c r="J65" s="134" t="str">
        <f>IF(I75=0,"",I65/I75*100)</f>
        <v/>
      </c>
    </row>
    <row r="66" spans="1:10" ht="36.75" customHeight="1" x14ac:dyDescent="0.25">
      <c r="A66" s="125"/>
      <c r="B66" s="130" t="s">
        <v>92</v>
      </c>
      <c r="C66" s="193" t="s">
        <v>93</v>
      </c>
      <c r="D66" s="194"/>
      <c r="E66" s="194"/>
      <c r="F66" s="136" t="s">
        <v>27</v>
      </c>
      <c r="G66" s="137"/>
      <c r="H66" s="137"/>
      <c r="I66" s="137">
        <f>'01 2037_01 Pol'!G172+'02 2037_02 Pol'!G102</f>
        <v>0</v>
      </c>
      <c r="J66" s="134" t="str">
        <f>IF(I75=0,"",I66/I75*100)</f>
        <v/>
      </c>
    </row>
    <row r="67" spans="1:10" ht="36.75" customHeight="1" x14ac:dyDescent="0.25">
      <c r="A67" s="125"/>
      <c r="B67" s="130" t="s">
        <v>94</v>
      </c>
      <c r="C67" s="193" t="s">
        <v>95</v>
      </c>
      <c r="D67" s="194"/>
      <c r="E67" s="194"/>
      <c r="F67" s="136" t="s">
        <v>27</v>
      </c>
      <c r="G67" s="137"/>
      <c r="H67" s="137"/>
      <c r="I67" s="137">
        <f>'01 2037_01 Pol'!G219</f>
        <v>0</v>
      </c>
      <c r="J67" s="134" t="str">
        <f>IF(I75=0,"",I67/I75*100)</f>
        <v/>
      </c>
    </row>
    <row r="68" spans="1:10" ht="36.75" customHeight="1" x14ac:dyDescent="0.25">
      <c r="A68" s="125"/>
      <c r="B68" s="130" t="s">
        <v>96</v>
      </c>
      <c r="C68" s="193" t="s">
        <v>97</v>
      </c>
      <c r="D68" s="194"/>
      <c r="E68" s="194"/>
      <c r="F68" s="136" t="s">
        <v>27</v>
      </c>
      <c r="G68" s="137"/>
      <c r="H68" s="137"/>
      <c r="I68" s="137">
        <f>'01 2037_01 Pol'!G231+'02 2037_02 Pol'!G136</f>
        <v>0</v>
      </c>
      <c r="J68" s="134" t="str">
        <f>IF(I75=0,"",I68/I75*100)</f>
        <v/>
      </c>
    </row>
    <row r="69" spans="1:10" ht="36.75" customHeight="1" x14ac:dyDescent="0.25">
      <c r="A69" s="125"/>
      <c r="B69" s="130" t="s">
        <v>98</v>
      </c>
      <c r="C69" s="193" t="s">
        <v>99</v>
      </c>
      <c r="D69" s="194"/>
      <c r="E69" s="194"/>
      <c r="F69" s="136" t="s">
        <v>27</v>
      </c>
      <c r="G69" s="137"/>
      <c r="H69" s="137"/>
      <c r="I69" s="137">
        <f>'01 2037_01 Pol'!G241</f>
        <v>0</v>
      </c>
      <c r="J69" s="134" t="str">
        <f>IF(I75=0,"",I69/I75*100)</f>
        <v/>
      </c>
    </row>
    <row r="70" spans="1:10" ht="36.75" customHeight="1" x14ac:dyDescent="0.25">
      <c r="A70" s="125"/>
      <c r="B70" s="130" t="s">
        <v>100</v>
      </c>
      <c r="C70" s="193" t="s">
        <v>101</v>
      </c>
      <c r="D70" s="194"/>
      <c r="E70" s="194"/>
      <c r="F70" s="136" t="s">
        <v>27</v>
      </c>
      <c r="G70" s="137"/>
      <c r="H70" s="137"/>
      <c r="I70" s="137">
        <f>'01 2037_01 Pol'!G256+'02 2037_02 Pol'!G148</f>
        <v>0</v>
      </c>
      <c r="J70" s="134" t="str">
        <f>IF(I75=0,"",I70/I75*100)</f>
        <v/>
      </c>
    </row>
    <row r="71" spans="1:10" ht="36.75" customHeight="1" x14ac:dyDescent="0.25">
      <c r="A71" s="125"/>
      <c r="B71" s="130" t="s">
        <v>102</v>
      </c>
      <c r="C71" s="193" t="s">
        <v>103</v>
      </c>
      <c r="D71" s="194"/>
      <c r="E71" s="194"/>
      <c r="F71" s="136" t="s">
        <v>28</v>
      </c>
      <c r="G71" s="137"/>
      <c r="H71" s="137"/>
      <c r="I71" s="137">
        <f>'02 2037_02 Pol'!G152</f>
        <v>0</v>
      </c>
      <c r="J71" s="134" t="str">
        <f>IF(I75=0,"",I71/I75*100)</f>
        <v/>
      </c>
    </row>
    <row r="72" spans="1:10" ht="36.75" customHeight="1" x14ac:dyDescent="0.25">
      <c r="A72" s="125"/>
      <c r="B72" s="130" t="s">
        <v>102</v>
      </c>
      <c r="C72" s="193" t="s">
        <v>104</v>
      </c>
      <c r="D72" s="194"/>
      <c r="E72" s="194"/>
      <c r="F72" s="136" t="s">
        <v>28</v>
      </c>
      <c r="G72" s="137"/>
      <c r="H72" s="137"/>
      <c r="I72" s="137">
        <f>'01 2037_01 Pol'!G264</f>
        <v>0</v>
      </c>
      <c r="J72" s="134" t="str">
        <f>IF(I75=0,"",I72/I75*100)</f>
        <v/>
      </c>
    </row>
    <row r="73" spans="1:10" ht="36.75" customHeight="1" x14ac:dyDescent="0.25">
      <c r="A73" s="125"/>
      <c r="B73" s="130" t="s">
        <v>105</v>
      </c>
      <c r="C73" s="193" t="s">
        <v>106</v>
      </c>
      <c r="D73" s="194"/>
      <c r="E73" s="194"/>
      <c r="F73" s="136" t="s">
        <v>107</v>
      </c>
      <c r="G73" s="137"/>
      <c r="H73" s="137"/>
      <c r="I73" s="137">
        <f>'01 2037_01 Pol'!G280+'02 2037_02 Pol'!G172</f>
        <v>0</v>
      </c>
      <c r="J73" s="134" t="str">
        <f>IF(I75=0,"",I73/I75*100)</f>
        <v/>
      </c>
    </row>
    <row r="74" spans="1:10" ht="36.75" customHeight="1" x14ac:dyDescent="0.25">
      <c r="A74" s="125"/>
      <c r="B74" s="130" t="s">
        <v>108</v>
      </c>
      <c r="C74" s="193" t="s">
        <v>30</v>
      </c>
      <c r="D74" s="194"/>
      <c r="E74" s="194"/>
      <c r="F74" s="136" t="s">
        <v>108</v>
      </c>
      <c r="G74" s="137"/>
      <c r="H74" s="137"/>
      <c r="I74" s="137">
        <f>'01 2037_01 Pol'!G292+'02 2037_02 Pol'!G180</f>
        <v>0</v>
      </c>
      <c r="J74" s="134" t="str">
        <f>IF(I75=0,"",I74/I75*100)</f>
        <v/>
      </c>
    </row>
    <row r="75" spans="1:10" ht="25.5" customHeight="1" x14ac:dyDescent="0.25">
      <c r="A75" s="126"/>
      <c r="B75" s="131" t="s">
        <v>1</v>
      </c>
      <c r="C75" s="132"/>
      <c r="D75" s="133"/>
      <c r="E75" s="133"/>
      <c r="F75" s="138"/>
      <c r="G75" s="139"/>
      <c r="H75" s="139"/>
      <c r="I75" s="139">
        <f>SUM(I51:I74)</f>
        <v>0</v>
      </c>
      <c r="J75" s="135">
        <f>SUM(J51:J74)</f>
        <v>0</v>
      </c>
    </row>
    <row r="76" spans="1:10" x14ac:dyDescent="0.25">
      <c r="F76" s="88"/>
      <c r="G76" s="88"/>
      <c r="H76" s="88"/>
      <c r="I76" s="88"/>
      <c r="J76" s="89"/>
    </row>
    <row r="77" spans="1:10" x14ac:dyDescent="0.25">
      <c r="F77" s="88"/>
      <c r="G77" s="88"/>
      <c r="H77" s="88"/>
      <c r="I77" s="88"/>
      <c r="J77" s="89"/>
    </row>
    <row r="78" spans="1:10" x14ac:dyDescent="0.25">
      <c r="F78" s="88"/>
      <c r="G78" s="88"/>
      <c r="H78" s="88"/>
      <c r="I78" s="88"/>
      <c r="J78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B44:E44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44" t="s">
        <v>7</v>
      </c>
      <c r="B1" s="244"/>
      <c r="C1" s="245"/>
      <c r="D1" s="244"/>
      <c r="E1" s="244"/>
      <c r="F1" s="244"/>
      <c r="G1" s="244"/>
    </row>
    <row r="2" spans="1:7" ht="24.9" customHeight="1" x14ac:dyDescent="0.25">
      <c r="A2" s="50" t="s">
        <v>8</v>
      </c>
      <c r="B2" s="49"/>
      <c r="C2" s="246"/>
      <c r="D2" s="246"/>
      <c r="E2" s="246"/>
      <c r="F2" s="246"/>
      <c r="G2" s="247"/>
    </row>
    <row r="3" spans="1:7" ht="24.9" customHeight="1" x14ac:dyDescent="0.25">
      <c r="A3" s="50" t="s">
        <v>9</v>
      </c>
      <c r="B3" s="49"/>
      <c r="C3" s="246"/>
      <c r="D3" s="246"/>
      <c r="E3" s="246"/>
      <c r="F3" s="246"/>
      <c r="G3" s="247"/>
    </row>
    <row r="4" spans="1:7" ht="24.9" customHeight="1" x14ac:dyDescent="0.25">
      <c r="A4" s="50" t="s">
        <v>10</v>
      </c>
      <c r="B4" s="49"/>
      <c r="C4" s="246"/>
      <c r="D4" s="246"/>
      <c r="E4" s="246"/>
      <c r="F4" s="246"/>
      <c r="G4" s="247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DAB2-3B84-4615-974B-3ECD57FF249E}">
  <sheetPr>
    <outlinePr summaryBelow="0"/>
  </sheetPr>
  <dimension ref="A1:BH5001"/>
  <sheetViews>
    <sheetView workbookViewId="0">
      <pane ySplit="7" topLeftCell="A287" activePane="bottomLeft" state="frozen"/>
      <selection pane="bottomLeft" activeCell="AA299" sqref="AA299"/>
    </sheetView>
  </sheetViews>
  <sheetFormatPr defaultRowHeight="13.2" outlineLevelRow="1" x14ac:dyDescent="0.25"/>
  <cols>
    <col min="1" max="1" width="3.44140625" customWidth="1"/>
    <col min="2" max="2" width="12.5546875" style="123" customWidth="1"/>
    <col min="3" max="3" width="38.33203125" style="123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8" t="s">
        <v>7</v>
      </c>
      <c r="B1" s="248"/>
      <c r="C1" s="248"/>
      <c r="D1" s="248"/>
      <c r="E1" s="248"/>
      <c r="F1" s="248"/>
      <c r="G1" s="248"/>
      <c r="AG1" t="s">
        <v>110</v>
      </c>
    </row>
    <row r="2" spans="1:60" ht="24.9" customHeight="1" x14ac:dyDescent="0.25">
      <c r="A2" s="141" t="s">
        <v>8</v>
      </c>
      <c r="B2" s="49" t="s">
        <v>43</v>
      </c>
      <c r="C2" s="249" t="s">
        <v>44</v>
      </c>
      <c r="D2" s="250"/>
      <c r="E2" s="250"/>
      <c r="F2" s="250"/>
      <c r="G2" s="251"/>
      <c r="AG2" t="s">
        <v>111</v>
      </c>
    </row>
    <row r="3" spans="1:60" ht="24.9" customHeight="1" x14ac:dyDescent="0.25">
      <c r="A3" s="141" t="s">
        <v>9</v>
      </c>
      <c r="B3" s="49" t="s">
        <v>52</v>
      </c>
      <c r="C3" s="249" t="s">
        <v>53</v>
      </c>
      <c r="D3" s="250"/>
      <c r="E3" s="250"/>
      <c r="F3" s="250"/>
      <c r="G3" s="251"/>
      <c r="AC3" s="123" t="s">
        <v>111</v>
      </c>
      <c r="AG3" t="s">
        <v>112</v>
      </c>
    </row>
    <row r="4" spans="1:60" ht="24.9" customHeight="1" x14ac:dyDescent="0.25">
      <c r="A4" s="142" t="s">
        <v>10</v>
      </c>
      <c r="B4" s="143" t="s">
        <v>54</v>
      </c>
      <c r="C4" s="252" t="s">
        <v>53</v>
      </c>
      <c r="D4" s="253"/>
      <c r="E4" s="253"/>
      <c r="F4" s="253"/>
      <c r="G4" s="254"/>
      <c r="AG4" t="s">
        <v>113</v>
      </c>
    </row>
    <row r="5" spans="1:60" x14ac:dyDescent="0.25">
      <c r="D5" s="10"/>
    </row>
    <row r="6" spans="1:60" ht="39.6" x14ac:dyDescent="0.25">
      <c r="A6" s="145" t="s">
        <v>114</v>
      </c>
      <c r="B6" s="147" t="s">
        <v>115</v>
      </c>
      <c r="C6" s="147" t="s">
        <v>116</v>
      </c>
      <c r="D6" s="146" t="s">
        <v>117</v>
      </c>
      <c r="E6" s="145" t="s">
        <v>118</v>
      </c>
      <c r="F6" s="144" t="s">
        <v>119</v>
      </c>
      <c r="G6" s="145" t="s">
        <v>31</v>
      </c>
      <c r="H6" s="148" t="s">
        <v>32</v>
      </c>
      <c r="I6" s="148" t="s">
        <v>120</v>
      </c>
      <c r="J6" s="148" t="s">
        <v>33</v>
      </c>
      <c r="K6" s="148" t="s">
        <v>121</v>
      </c>
      <c r="L6" s="148" t="s">
        <v>122</v>
      </c>
      <c r="M6" s="148" t="s">
        <v>123</v>
      </c>
      <c r="N6" s="148" t="s">
        <v>124</v>
      </c>
      <c r="O6" s="148" t="s">
        <v>125</v>
      </c>
      <c r="P6" s="148" t="s">
        <v>126</v>
      </c>
      <c r="Q6" s="148" t="s">
        <v>127</v>
      </c>
      <c r="R6" s="148" t="s">
        <v>128</v>
      </c>
      <c r="S6" s="148" t="s">
        <v>129</v>
      </c>
      <c r="T6" s="148" t="s">
        <v>130</v>
      </c>
      <c r="U6" s="148" t="s">
        <v>131</v>
      </c>
      <c r="V6" s="148" t="s">
        <v>132</v>
      </c>
      <c r="W6" s="148" t="s">
        <v>133</v>
      </c>
      <c r="X6" s="148" t="s">
        <v>134</v>
      </c>
    </row>
    <row r="7" spans="1:60" hidden="1" x14ac:dyDescent="0.25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5">
      <c r="A8" s="164" t="s">
        <v>135</v>
      </c>
      <c r="B8" s="165" t="s">
        <v>62</v>
      </c>
      <c r="C8" s="184" t="s">
        <v>63</v>
      </c>
      <c r="D8" s="166"/>
      <c r="E8" s="167"/>
      <c r="F8" s="168"/>
      <c r="G8" s="169">
        <f>SUMIF(AG9:AG18,"&lt;&gt;NOR",G9:G18)</f>
        <v>0</v>
      </c>
      <c r="H8" s="163"/>
      <c r="I8" s="163">
        <f>SUM(I9:I18)</f>
        <v>0</v>
      </c>
      <c r="J8" s="163"/>
      <c r="K8" s="163">
        <f>SUM(K9:K18)</f>
        <v>0</v>
      </c>
      <c r="L8" s="163"/>
      <c r="M8" s="163">
        <f>SUM(M9:M18)</f>
        <v>0</v>
      </c>
      <c r="N8" s="163"/>
      <c r="O8" s="163">
        <f>SUM(O9:O18)</f>
        <v>1.1500000000000001</v>
      </c>
      <c r="P8" s="163"/>
      <c r="Q8" s="163">
        <f>SUM(Q9:Q18)</f>
        <v>0</v>
      </c>
      <c r="R8" s="163"/>
      <c r="S8" s="163"/>
      <c r="T8" s="163"/>
      <c r="U8" s="163"/>
      <c r="V8" s="163">
        <f>SUM(V9:V18)</f>
        <v>7.88</v>
      </c>
      <c r="W8" s="163"/>
      <c r="X8" s="163"/>
      <c r="AG8" t="s">
        <v>136</v>
      </c>
    </row>
    <row r="9" spans="1:60" outlineLevel="1" x14ac:dyDescent="0.25">
      <c r="A9" s="170">
        <v>1</v>
      </c>
      <c r="B9" s="171" t="s">
        <v>137</v>
      </c>
      <c r="C9" s="185" t="s">
        <v>138</v>
      </c>
      <c r="D9" s="172" t="s">
        <v>139</v>
      </c>
      <c r="E9" s="173">
        <v>4.1399999999999997</v>
      </c>
      <c r="F9" s="174"/>
      <c r="G9" s="175">
        <f>ROUND(E9*F9,2)</f>
        <v>0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0</v>
      </c>
      <c r="N9" s="159">
        <v>0.16166</v>
      </c>
      <c r="O9" s="159">
        <f>ROUND(E9*N9,2)</f>
        <v>0.67</v>
      </c>
      <c r="P9" s="159">
        <v>0</v>
      </c>
      <c r="Q9" s="159">
        <f>ROUND(E9*P9,2)</f>
        <v>0</v>
      </c>
      <c r="R9" s="159"/>
      <c r="S9" s="159" t="s">
        <v>140</v>
      </c>
      <c r="T9" s="159" t="s">
        <v>140</v>
      </c>
      <c r="U9" s="159">
        <v>0.62519999999999998</v>
      </c>
      <c r="V9" s="159">
        <f>ROUND(E9*U9,2)</f>
        <v>2.59</v>
      </c>
      <c r="W9" s="159"/>
      <c r="X9" s="159" t="s">
        <v>141</v>
      </c>
      <c r="Y9" s="149"/>
      <c r="Z9" s="149"/>
      <c r="AA9" s="149"/>
      <c r="AB9" s="149"/>
      <c r="AC9" s="149"/>
      <c r="AD9" s="149"/>
      <c r="AE9" s="149"/>
      <c r="AF9" s="149"/>
      <c r="AG9" s="149" t="s">
        <v>142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5">
      <c r="A10" s="156"/>
      <c r="B10" s="157"/>
      <c r="C10" s="186" t="s">
        <v>143</v>
      </c>
      <c r="D10" s="161"/>
      <c r="E10" s="162">
        <v>3.15</v>
      </c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49"/>
      <c r="Z10" s="149"/>
      <c r="AA10" s="149"/>
      <c r="AB10" s="149"/>
      <c r="AC10" s="149"/>
      <c r="AD10" s="149"/>
      <c r="AE10" s="149"/>
      <c r="AF10" s="149"/>
      <c r="AG10" s="149" t="s">
        <v>144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5">
      <c r="A11" s="156"/>
      <c r="B11" s="157"/>
      <c r="C11" s="186" t="s">
        <v>145</v>
      </c>
      <c r="D11" s="161"/>
      <c r="E11" s="162">
        <v>0.99</v>
      </c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49"/>
      <c r="Z11" s="149"/>
      <c r="AA11" s="149"/>
      <c r="AB11" s="149"/>
      <c r="AC11" s="149"/>
      <c r="AD11" s="149"/>
      <c r="AE11" s="149"/>
      <c r="AF11" s="149"/>
      <c r="AG11" s="149" t="s">
        <v>144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5">
      <c r="A12" s="170">
        <v>2</v>
      </c>
      <c r="B12" s="171" t="s">
        <v>146</v>
      </c>
      <c r="C12" s="185" t="s">
        <v>147</v>
      </c>
      <c r="D12" s="172" t="s">
        <v>139</v>
      </c>
      <c r="E12" s="173">
        <v>1.1325000000000001</v>
      </c>
      <c r="F12" s="174"/>
      <c r="G12" s="175">
        <f>ROUND(E12*F12,2)</f>
        <v>0</v>
      </c>
      <c r="H12" s="160"/>
      <c r="I12" s="159">
        <f>ROUND(E12*H12,2)</f>
        <v>0</v>
      </c>
      <c r="J12" s="160"/>
      <c r="K12" s="159">
        <f>ROUND(E12*J12,2)</f>
        <v>0</v>
      </c>
      <c r="L12" s="159">
        <v>21</v>
      </c>
      <c r="M12" s="159">
        <f>G12*(1+L12/100)</f>
        <v>0</v>
      </c>
      <c r="N12" s="159">
        <v>0.23336000000000001</v>
      </c>
      <c r="O12" s="159">
        <f>ROUND(E12*N12,2)</f>
        <v>0.26</v>
      </c>
      <c r="P12" s="159">
        <v>0</v>
      </c>
      <c r="Q12" s="159">
        <f>ROUND(E12*P12,2)</f>
        <v>0</v>
      </c>
      <c r="R12" s="159"/>
      <c r="S12" s="159" t="s">
        <v>140</v>
      </c>
      <c r="T12" s="159" t="s">
        <v>140</v>
      </c>
      <c r="U12" s="159">
        <v>3.1680000000000001</v>
      </c>
      <c r="V12" s="159">
        <f>ROUND(E12*U12,2)</f>
        <v>3.59</v>
      </c>
      <c r="W12" s="159"/>
      <c r="X12" s="159" t="s">
        <v>141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142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5">
      <c r="A13" s="156"/>
      <c r="B13" s="157"/>
      <c r="C13" s="186" t="s">
        <v>148</v>
      </c>
      <c r="D13" s="161"/>
      <c r="E13" s="162">
        <v>0.56999999999999995</v>
      </c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49"/>
      <c r="Z13" s="149"/>
      <c r="AA13" s="149"/>
      <c r="AB13" s="149"/>
      <c r="AC13" s="149"/>
      <c r="AD13" s="149"/>
      <c r="AE13" s="149"/>
      <c r="AF13" s="149"/>
      <c r="AG13" s="149" t="s">
        <v>144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5">
      <c r="A14" s="156"/>
      <c r="B14" s="157"/>
      <c r="C14" s="186" t="s">
        <v>149</v>
      </c>
      <c r="D14" s="161"/>
      <c r="E14" s="162">
        <v>0.5625</v>
      </c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49"/>
      <c r="Z14" s="149"/>
      <c r="AA14" s="149"/>
      <c r="AB14" s="149"/>
      <c r="AC14" s="149"/>
      <c r="AD14" s="149"/>
      <c r="AE14" s="149"/>
      <c r="AF14" s="149"/>
      <c r="AG14" s="149" t="s">
        <v>144</v>
      </c>
      <c r="AH14" s="149">
        <v>0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ht="20.399999999999999" outlineLevel="1" x14ac:dyDescent="0.25">
      <c r="A15" s="170">
        <v>3</v>
      </c>
      <c r="B15" s="171" t="s">
        <v>150</v>
      </c>
      <c r="C15" s="185" t="s">
        <v>151</v>
      </c>
      <c r="D15" s="172" t="s">
        <v>152</v>
      </c>
      <c r="E15" s="173">
        <v>2.2200000000000001E-2</v>
      </c>
      <c r="F15" s="174"/>
      <c r="G15" s="175">
        <f>ROUND(E15*F15,2)</f>
        <v>0</v>
      </c>
      <c r="H15" s="160"/>
      <c r="I15" s="159">
        <f>ROUND(E15*H15,2)</f>
        <v>0</v>
      </c>
      <c r="J15" s="160"/>
      <c r="K15" s="159">
        <f>ROUND(E15*J15,2)</f>
        <v>0</v>
      </c>
      <c r="L15" s="159">
        <v>21</v>
      </c>
      <c r="M15" s="159">
        <f>G15*(1+L15/100)</f>
        <v>0</v>
      </c>
      <c r="N15" s="159">
        <v>1.09954</v>
      </c>
      <c r="O15" s="159">
        <f>ROUND(E15*N15,2)</f>
        <v>0.02</v>
      </c>
      <c r="P15" s="159">
        <v>0</v>
      </c>
      <c r="Q15" s="159">
        <f>ROUND(E15*P15,2)</f>
        <v>0</v>
      </c>
      <c r="R15" s="159"/>
      <c r="S15" s="159" t="s">
        <v>140</v>
      </c>
      <c r="T15" s="159" t="s">
        <v>140</v>
      </c>
      <c r="U15" s="159">
        <v>18.175000000000001</v>
      </c>
      <c r="V15" s="159">
        <f>ROUND(E15*U15,2)</f>
        <v>0.4</v>
      </c>
      <c r="W15" s="159"/>
      <c r="X15" s="159" t="s">
        <v>141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142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5">
      <c r="A16" s="156"/>
      <c r="B16" s="157"/>
      <c r="C16" s="186" t="s">
        <v>153</v>
      </c>
      <c r="D16" s="161"/>
      <c r="E16" s="162">
        <v>2.2200000000000001E-2</v>
      </c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49"/>
      <c r="Z16" s="149"/>
      <c r="AA16" s="149"/>
      <c r="AB16" s="149"/>
      <c r="AC16" s="149"/>
      <c r="AD16" s="149"/>
      <c r="AE16" s="149"/>
      <c r="AF16" s="149"/>
      <c r="AG16" s="149" t="s">
        <v>144</v>
      </c>
      <c r="AH16" s="149">
        <v>0</v>
      </c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ht="20.399999999999999" outlineLevel="1" x14ac:dyDescent="0.25">
      <c r="A17" s="170">
        <v>4</v>
      </c>
      <c r="B17" s="171" t="s">
        <v>154</v>
      </c>
      <c r="C17" s="185" t="s">
        <v>155</v>
      </c>
      <c r="D17" s="172" t="s">
        <v>139</v>
      </c>
      <c r="E17" s="173">
        <v>0.8</v>
      </c>
      <c r="F17" s="174"/>
      <c r="G17" s="175">
        <f>ROUND(E17*F17,2)</f>
        <v>0</v>
      </c>
      <c r="H17" s="160"/>
      <c r="I17" s="159">
        <f>ROUND(E17*H17,2)</f>
        <v>0</v>
      </c>
      <c r="J17" s="160"/>
      <c r="K17" s="159">
        <f>ROUND(E17*J17,2)</f>
        <v>0</v>
      </c>
      <c r="L17" s="159">
        <v>21</v>
      </c>
      <c r="M17" s="159">
        <f>G17*(1+L17/100)</f>
        <v>0</v>
      </c>
      <c r="N17" s="159">
        <v>0.24884000000000001</v>
      </c>
      <c r="O17" s="159">
        <f>ROUND(E17*N17,2)</f>
        <v>0.2</v>
      </c>
      <c r="P17" s="159">
        <v>0</v>
      </c>
      <c r="Q17" s="159">
        <f>ROUND(E17*P17,2)</f>
        <v>0</v>
      </c>
      <c r="R17" s="159"/>
      <c r="S17" s="159" t="s">
        <v>140</v>
      </c>
      <c r="T17" s="159" t="s">
        <v>140</v>
      </c>
      <c r="U17" s="159">
        <v>1.621</v>
      </c>
      <c r="V17" s="159">
        <f>ROUND(E17*U17,2)</f>
        <v>1.3</v>
      </c>
      <c r="W17" s="159"/>
      <c r="X17" s="159" t="s">
        <v>141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142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5">
      <c r="A18" s="156"/>
      <c r="B18" s="157"/>
      <c r="C18" s="186" t="s">
        <v>156</v>
      </c>
      <c r="D18" s="161"/>
      <c r="E18" s="162">
        <v>0.8</v>
      </c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49"/>
      <c r="Z18" s="149"/>
      <c r="AA18" s="149"/>
      <c r="AB18" s="149"/>
      <c r="AC18" s="149"/>
      <c r="AD18" s="149"/>
      <c r="AE18" s="149"/>
      <c r="AF18" s="149"/>
      <c r="AG18" s="149" t="s">
        <v>144</v>
      </c>
      <c r="AH18" s="149">
        <v>0</v>
      </c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x14ac:dyDescent="0.25">
      <c r="A19" s="164" t="s">
        <v>135</v>
      </c>
      <c r="B19" s="165" t="s">
        <v>64</v>
      </c>
      <c r="C19" s="184" t="s">
        <v>65</v>
      </c>
      <c r="D19" s="166"/>
      <c r="E19" s="167"/>
      <c r="F19" s="168"/>
      <c r="G19" s="169">
        <f>SUMIF(AG20:AG23,"&lt;&gt;NOR",G20:G23)</f>
        <v>0</v>
      </c>
      <c r="H19" s="163"/>
      <c r="I19" s="163">
        <f>SUM(I20:I23)</f>
        <v>0</v>
      </c>
      <c r="J19" s="163"/>
      <c r="K19" s="163">
        <f>SUM(K20:K23)</f>
        <v>0</v>
      </c>
      <c r="L19" s="163"/>
      <c r="M19" s="163">
        <f>SUM(M20:M23)</f>
        <v>0</v>
      </c>
      <c r="N19" s="163"/>
      <c r="O19" s="163">
        <f>SUM(O20:O23)</f>
        <v>0.83</v>
      </c>
      <c r="P19" s="163"/>
      <c r="Q19" s="163">
        <f>SUM(Q20:Q23)</f>
        <v>0</v>
      </c>
      <c r="R19" s="163"/>
      <c r="S19" s="163"/>
      <c r="T19" s="163"/>
      <c r="U19" s="163"/>
      <c r="V19" s="163">
        <f>SUM(V20:V23)</f>
        <v>3.5599999999999996</v>
      </c>
      <c r="W19" s="163"/>
      <c r="X19" s="163"/>
      <c r="AG19" t="s">
        <v>136</v>
      </c>
    </row>
    <row r="20" spans="1:60" outlineLevel="1" x14ac:dyDescent="0.25">
      <c r="A20" s="170">
        <v>5</v>
      </c>
      <c r="B20" s="171" t="s">
        <v>157</v>
      </c>
      <c r="C20" s="185" t="s">
        <v>158</v>
      </c>
      <c r="D20" s="172" t="s">
        <v>159</v>
      </c>
      <c r="E20" s="173">
        <v>12</v>
      </c>
      <c r="F20" s="174"/>
      <c r="G20" s="175">
        <f>ROUND(E20*F20,2)</f>
        <v>0</v>
      </c>
      <c r="H20" s="160"/>
      <c r="I20" s="159">
        <f>ROUND(E20*H20,2)</f>
        <v>0</v>
      </c>
      <c r="J20" s="160"/>
      <c r="K20" s="159">
        <f>ROUND(E20*J20,2)</f>
        <v>0</v>
      </c>
      <c r="L20" s="159">
        <v>21</v>
      </c>
      <c r="M20" s="159">
        <f>G20*(1+L20/100)</f>
        <v>0</v>
      </c>
      <c r="N20" s="159">
        <v>6.1190000000000001E-2</v>
      </c>
      <c r="O20" s="159">
        <f>ROUND(E20*N20,2)</f>
        <v>0.73</v>
      </c>
      <c r="P20" s="159">
        <v>0</v>
      </c>
      <c r="Q20" s="159">
        <f>ROUND(E20*P20,2)</f>
        <v>0</v>
      </c>
      <c r="R20" s="159"/>
      <c r="S20" s="159" t="s">
        <v>140</v>
      </c>
      <c r="T20" s="159" t="s">
        <v>140</v>
      </c>
      <c r="U20" s="159">
        <v>0.23</v>
      </c>
      <c r="V20" s="159">
        <f>ROUND(E20*U20,2)</f>
        <v>2.76</v>
      </c>
      <c r="W20" s="159"/>
      <c r="X20" s="159" t="s">
        <v>141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142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5">
      <c r="A21" s="156"/>
      <c r="B21" s="157"/>
      <c r="C21" s="186" t="s">
        <v>160</v>
      </c>
      <c r="D21" s="161"/>
      <c r="E21" s="162">
        <v>12</v>
      </c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49"/>
      <c r="Z21" s="149"/>
      <c r="AA21" s="149"/>
      <c r="AB21" s="149"/>
      <c r="AC21" s="149"/>
      <c r="AD21" s="149"/>
      <c r="AE21" s="149"/>
      <c r="AF21" s="149"/>
      <c r="AG21" s="149" t="s">
        <v>144</v>
      </c>
      <c r="AH21" s="149">
        <v>0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5">
      <c r="A22" s="170">
        <v>6</v>
      </c>
      <c r="B22" s="171" t="s">
        <v>161</v>
      </c>
      <c r="C22" s="185" t="s">
        <v>162</v>
      </c>
      <c r="D22" s="172" t="s">
        <v>159</v>
      </c>
      <c r="E22" s="173">
        <v>4</v>
      </c>
      <c r="F22" s="174"/>
      <c r="G22" s="175">
        <f>ROUND(E22*F22,2)</f>
        <v>0</v>
      </c>
      <c r="H22" s="160"/>
      <c r="I22" s="159">
        <f>ROUND(E22*H22,2)</f>
        <v>0</v>
      </c>
      <c r="J22" s="160"/>
      <c r="K22" s="159">
        <f>ROUND(E22*J22,2)</f>
        <v>0</v>
      </c>
      <c r="L22" s="159">
        <v>21</v>
      </c>
      <c r="M22" s="159">
        <f>G22*(1+L22/100)</f>
        <v>0</v>
      </c>
      <c r="N22" s="159">
        <v>2.3980000000000001E-2</v>
      </c>
      <c r="O22" s="159">
        <f>ROUND(E22*N22,2)</f>
        <v>0.1</v>
      </c>
      <c r="P22" s="159">
        <v>0</v>
      </c>
      <c r="Q22" s="159">
        <f>ROUND(E22*P22,2)</f>
        <v>0</v>
      </c>
      <c r="R22" s="159"/>
      <c r="S22" s="159" t="s">
        <v>140</v>
      </c>
      <c r="T22" s="159" t="s">
        <v>140</v>
      </c>
      <c r="U22" s="159">
        <v>0.2</v>
      </c>
      <c r="V22" s="159">
        <f>ROUND(E22*U22,2)</f>
        <v>0.8</v>
      </c>
      <c r="W22" s="159"/>
      <c r="X22" s="159" t="s">
        <v>141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142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5">
      <c r="A23" s="156"/>
      <c r="B23" s="157"/>
      <c r="C23" s="186" t="s">
        <v>64</v>
      </c>
      <c r="D23" s="161"/>
      <c r="E23" s="162">
        <v>4</v>
      </c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49"/>
      <c r="Z23" s="149"/>
      <c r="AA23" s="149"/>
      <c r="AB23" s="149"/>
      <c r="AC23" s="149"/>
      <c r="AD23" s="149"/>
      <c r="AE23" s="149"/>
      <c r="AF23" s="149"/>
      <c r="AG23" s="149" t="s">
        <v>144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x14ac:dyDescent="0.25">
      <c r="A24" s="164" t="s">
        <v>135</v>
      </c>
      <c r="B24" s="165" t="s">
        <v>66</v>
      </c>
      <c r="C24" s="184" t="s">
        <v>67</v>
      </c>
      <c r="D24" s="166"/>
      <c r="E24" s="167"/>
      <c r="F24" s="168"/>
      <c r="G24" s="169">
        <f>SUMIF(AG25:AG32,"&lt;&gt;NOR",G25:G32)</f>
        <v>0</v>
      </c>
      <c r="H24" s="163"/>
      <c r="I24" s="163">
        <f>SUM(I25:I32)</f>
        <v>0</v>
      </c>
      <c r="J24" s="163"/>
      <c r="K24" s="163">
        <f>SUM(K25:K32)</f>
        <v>0</v>
      </c>
      <c r="L24" s="163"/>
      <c r="M24" s="163">
        <f>SUM(M25:M32)</f>
        <v>0</v>
      </c>
      <c r="N24" s="163"/>
      <c r="O24" s="163">
        <f>SUM(O25:O32)</f>
        <v>0.03</v>
      </c>
      <c r="P24" s="163"/>
      <c r="Q24" s="163">
        <f>SUM(Q25:Q32)</f>
        <v>0</v>
      </c>
      <c r="R24" s="163"/>
      <c r="S24" s="163"/>
      <c r="T24" s="163"/>
      <c r="U24" s="163"/>
      <c r="V24" s="163">
        <f>SUM(V25:V32)</f>
        <v>3.51</v>
      </c>
      <c r="W24" s="163"/>
      <c r="X24" s="163"/>
      <c r="AG24" t="s">
        <v>136</v>
      </c>
    </row>
    <row r="25" spans="1:60" ht="20.399999999999999" outlineLevel="1" x14ac:dyDescent="0.25">
      <c r="A25" s="170">
        <v>7</v>
      </c>
      <c r="B25" s="171" t="s">
        <v>163</v>
      </c>
      <c r="C25" s="185" t="s">
        <v>164</v>
      </c>
      <c r="D25" s="172" t="s">
        <v>139</v>
      </c>
      <c r="E25" s="173">
        <v>10.130000000000001</v>
      </c>
      <c r="F25" s="174"/>
      <c r="G25" s="175">
        <f>ROUND(E25*F25,2)</f>
        <v>0</v>
      </c>
      <c r="H25" s="160"/>
      <c r="I25" s="159">
        <f>ROUND(E25*H25,2)</f>
        <v>0</v>
      </c>
      <c r="J25" s="160"/>
      <c r="K25" s="159">
        <f>ROUND(E25*J25,2)</f>
        <v>0</v>
      </c>
      <c r="L25" s="159">
        <v>21</v>
      </c>
      <c r="M25" s="159">
        <f>G25*(1+L25/100)</f>
        <v>0</v>
      </c>
      <c r="N25" s="159">
        <v>2.63E-3</v>
      </c>
      <c r="O25" s="159">
        <f>ROUND(E25*N25,2)</f>
        <v>0.03</v>
      </c>
      <c r="P25" s="159">
        <v>0</v>
      </c>
      <c r="Q25" s="159">
        <f>ROUND(E25*P25,2)</f>
        <v>0</v>
      </c>
      <c r="R25" s="159"/>
      <c r="S25" s="159" t="s">
        <v>140</v>
      </c>
      <c r="T25" s="159" t="s">
        <v>140</v>
      </c>
      <c r="U25" s="159">
        <v>0.22400999999999999</v>
      </c>
      <c r="V25" s="159">
        <f>ROUND(E25*U25,2)</f>
        <v>2.27</v>
      </c>
      <c r="W25" s="159"/>
      <c r="X25" s="159" t="s">
        <v>141</v>
      </c>
      <c r="Y25" s="149"/>
      <c r="Z25" s="149"/>
      <c r="AA25" s="149"/>
      <c r="AB25" s="149"/>
      <c r="AC25" s="149"/>
      <c r="AD25" s="149"/>
      <c r="AE25" s="149"/>
      <c r="AF25" s="149"/>
      <c r="AG25" s="149" t="s">
        <v>142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5">
      <c r="A26" s="156"/>
      <c r="B26" s="157"/>
      <c r="C26" s="186" t="s">
        <v>165</v>
      </c>
      <c r="D26" s="161"/>
      <c r="E26" s="162">
        <v>6.58</v>
      </c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49"/>
      <c r="Z26" s="149"/>
      <c r="AA26" s="149"/>
      <c r="AB26" s="149"/>
      <c r="AC26" s="149"/>
      <c r="AD26" s="149"/>
      <c r="AE26" s="149"/>
      <c r="AF26" s="149"/>
      <c r="AG26" s="149" t="s">
        <v>144</v>
      </c>
      <c r="AH26" s="149">
        <v>0</v>
      </c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5">
      <c r="A27" s="156"/>
      <c r="B27" s="157"/>
      <c r="C27" s="186" t="s">
        <v>166</v>
      </c>
      <c r="D27" s="161"/>
      <c r="E27" s="162">
        <v>3.55</v>
      </c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49"/>
      <c r="Z27" s="149"/>
      <c r="AA27" s="149"/>
      <c r="AB27" s="149"/>
      <c r="AC27" s="149"/>
      <c r="AD27" s="149"/>
      <c r="AE27" s="149"/>
      <c r="AF27" s="149"/>
      <c r="AG27" s="149" t="s">
        <v>144</v>
      </c>
      <c r="AH27" s="149">
        <v>0</v>
      </c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5">
      <c r="A28" s="170">
        <v>8</v>
      </c>
      <c r="B28" s="171" t="s">
        <v>167</v>
      </c>
      <c r="C28" s="185" t="s">
        <v>168</v>
      </c>
      <c r="D28" s="172" t="s">
        <v>139</v>
      </c>
      <c r="E28" s="173">
        <v>10.130000000000001</v>
      </c>
      <c r="F28" s="174"/>
      <c r="G28" s="175">
        <f>ROUND(E28*F28,2)</f>
        <v>0</v>
      </c>
      <c r="H28" s="160"/>
      <c r="I28" s="159">
        <f>ROUND(E28*H28,2)</f>
        <v>0</v>
      </c>
      <c r="J28" s="160"/>
      <c r="K28" s="159">
        <f>ROUND(E28*J28,2)</f>
        <v>0</v>
      </c>
      <c r="L28" s="159">
        <v>21</v>
      </c>
      <c r="M28" s="159">
        <f>G28*(1+L28/100)</f>
        <v>0</v>
      </c>
      <c r="N28" s="159">
        <v>3.2000000000000003E-4</v>
      </c>
      <c r="O28" s="159">
        <f>ROUND(E28*N28,2)</f>
        <v>0</v>
      </c>
      <c r="P28" s="159">
        <v>0</v>
      </c>
      <c r="Q28" s="159">
        <f>ROUND(E28*P28,2)</f>
        <v>0</v>
      </c>
      <c r="R28" s="159"/>
      <c r="S28" s="159" t="s">
        <v>140</v>
      </c>
      <c r="T28" s="159" t="s">
        <v>140</v>
      </c>
      <c r="U28" s="159">
        <v>7.0000000000000007E-2</v>
      </c>
      <c r="V28" s="159">
        <f>ROUND(E28*U28,2)</f>
        <v>0.71</v>
      </c>
      <c r="W28" s="159"/>
      <c r="X28" s="159" t="s">
        <v>141</v>
      </c>
      <c r="Y28" s="149"/>
      <c r="Z28" s="149"/>
      <c r="AA28" s="149"/>
      <c r="AB28" s="149"/>
      <c r="AC28" s="149"/>
      <c r="AD28" s="149"/>
      <c r="AE28" s="149"/>
      <c r="AF28" s="149"/>
      <c r="AG28" s="149" t="s">
        <v>142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5">
      <c r="A29" s="156"/>
      <c r="B29" s="157"/>
      <c r="C29" s="186" t="s">
        <v>165</v>
      </c>
      <c r="D29" s="161"/>
      <c r="E29" s="162">
        <v>6.58</v>
      </c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49"/>
      <c r="Z29" s="149"/>
      <c r="AA29" s="149"/>
      <c r="AB29" s="149"/>
      <c r="AC29" s="149"/>
      <c r="AD29" s="149"/>
      <c r="AE29" s="149"/>
      <c r="AF29" s="149"/>
      <c r="AG29" s="149" t="s">
        <v>144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5">
      <c r="A30" s="156"/>
      <c r="B30" s="157"/>
      <c r="C30" s="186" t="s">
        <v>166</v>
      </c>
      <c r="D30" s="161"/>
      <c r="E30" s="162">
        <v>3.55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49"/>
      <c r="Z30" s="149"/>
      <c r="AA30" s="149"/>
      <c r="AB30" s="149"/>
      <c r="AC30" s="149"/>
      <c r="AD30" s="149"/>
      <c r="AE30" s="149"/>
      <c r="AF30" s="149"/>
      <c r="AG30" s="149" t="s">
        <v>144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5">
      <c r="A31" s="170">
        <v>9</v>
      </c>
      <c r="B31" s="171" t="s">
        <v>169</v>
      </c>
      <c r="C31" s="185" t="s">
        <v>170</v>
      </c>
      <c r="D31" s="172" t="s">
        <v>139</v>
      </c>
      <c r="E31" s="173">
        <v>10.130000000000001</v>
      </c>
      <c r="F31" s="174"/>
      <c r="G31" s="175">
        <f>ROUND(E31*F31,2)</f>
        <v>0</v>
      </c>
      <c r="H31" s="160"/>
      <c r="I31" s="159">
        <f>ROUND(E31*H31,2)</f>
        <v>0</v>
      </c>
      <c r="J31" s="160"/>
      <c r="K31" s="159">
        <f>ROUND(E31*J31,2)</f>
        <v>0</v>
      </c>
      <c r="L31" s="159">
        <v>21</v>
      </c>
      <c r="M31" s="159">
        <f>G31*(1+L31/100)</f>
        <v>0</v>
      </c>
      <c r="N31" s="159">
        <v>4.2000000000000002E-4</v>
      </c>
      <c r="O31" s="159">
        <f>ROUND(E31*N31,2)</f>
        <v>0</v>
      </c>
      <c r="P31" s="159">
        <v>0</v>
      </c>
      <c r="Q31" s="159">
        <f>ROUND(E31*P31,2)</f>
        <v>0</v>
      </c>
      <c r="R31" s="159"/>
      <c r="S31" s="159" t="s">
        <v>140</v>
      </c>
      <c r="T31" s="159" t="s">
        <v>140</v>
      </c>
      <c r="U31" s="159">
        <v>5.1999999999999998E-2</v>
      </c>
      <c r="V31" s="159">
        <f>ROUND(E31*U31,2)</f>
        <v>0.53</v>
      </c>
      <c r="W31" s="159"/>
      <c r="X31" s="159" t="s">
        <v>141</v>
      </c>
      <c r="Y31" s="149"/>
      <c r="Z31" s="149"/>
      <c r="AA31" s="149"/>
      <c r="AB31" s="149"/>
      <c r="AC31" s="149"/>
      <c r="AD31" s="149"/>
      <c r="AE31" s="149"/>
      <c r="AF31" s="149"/>
      <c r="AG31" s="149" t="s">
        <v>142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5">
      <c r="A32" s="156"/>
      <c r="B32" s="157"/>
      <c r="C32" s="186" t="s">
        <v>171</v>
      </c>
      <c r="D32" s="161"/>
      <c r="E32" s="162">
        <v>10.130000000000001</v>
      </c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49"/>
      <c r="Z32" s="149"/>
      <c r="AA32" s="149"/>
      <c r="AB32" s="149"/>
      <c r="AC32" s="149"/>
      <c r="AD32" s="149"/>
      <c r="AE32" s="149"/>
      <c r="AF32" s="149"/>
      <c r="AG32" s="149" t="s">
        <v>144</v>
      </c>
      <c r="AH32" s="149">
        <v>5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x14ac:dyDescent="0.25">
      <c r="A33" s="164" t="s">
        <v>135</v>
      </c>
      <c r="B33" s="165" t="s">
        <v>68</v>
      </c>
      <c r="C33" s="184" t="s">
        <v>69</v>
      </c>
      <c r="D33" s="166"/>
      <c r="E33" s="167"/>
      <c r="F33" s="168"/>
      <c r="G33" s="169">
        <f>SUMIF(AG34:AG44,"&lt;&gt;NOR",G34:G44)</f>
        <v>0</v>
      </c>
      <c r="H33" s="163"/>
      <c r="I33" s="163">
        <f>SUM(I34:I44)</f>
        <v>0</v>
      </c>
      <c r="J33" s="163"/>
      <c r="K33" s="163">
        <f>SUM(K34:K44)</f>
        <v>0</v>
      </c>
      <c r="L33" s="163"/>
      <c r="M33" s="163">
        <f>SUM(M34:M44)</f>
        <v>0</v>
      </c>
      <c r="N33" s="163"/>
      <c r="O33" s="163">
        <f>SUM(O34:O44)</f>
        <v>0.91</v>
      </c>
      <c r="P33" s="163"/>
      <c r="Q33" s="163">
        <f>SUM(Q34:Q44)</f>
        <v>0</v>
      </c>
      <c r="R33" s="163"/>
      <c r="S33" s="163"/>
      <c r="T33" s="163"/>
      <c r="U33" s="163"/>
      <c r="V33" s="163">
        <f>SUM(V34:V44)</f>
        <v>176.14</v>
      </c>
      <c r="W33" s="163"/>
      <c r="X33" s="163"/>
      <c r="AG33" t="s">
        <v>136</v>
      </c>
    </row>
    <row r="34" spans="1:60" ht="20.399999999999999" outlineLevel="1" x14ac:dyDescent="0.25">
      <c r="A34" s="170">
        <v>10</v>
      </c>
      <c r="B34" s="171" t="s">
        <v>172</v>
      </c>
      <c r="C34" s="185" t="s">
        <v>173</v>
      </c>
      <c r="D34" s="172" t="s">
        <v>139</v>
      </c>
      <c r="E34" s="173">
        <v>45.8</v>
      </c>
      <c r="F34" s="174"/>
      <c r="G34" s="175">
        <f>ROUND(E34*F34,2)</f>
        <v>0</v>
      </c>
      <c r="H34" s="160"/>
      <c r="I34" s="159">
        <f>ROUND(E34*H34,2)</f>
        <v>0</v>
      </c>
      <c r="J34" s="160"/>
      <c r="K34" s="159">
        <f>ROUND(E34*J34,2)</f>
        <v>0</v>
      </c>
      <c r="L34" s="159">
        <v>21</v>
      </c>
      <c r="M34" s="159">
        <f>G34*(1+L34/100)</f>
        <v>0</v>
      </c>
      <c r="N34" s="159">
        <v>1.295E-2</v>
      </c>
      <c r="O34" s="159">
        <f>ROUND(E34*N34,2)</f>
        <v>0.59</v>
      </c>
      <c r="P34" s="159">
        <v>0</v>
      </c>
      <c r="Q34" s="159">
        <f>ROUND(E34*P34,2)</f>
        <v>0</v>
      </c>
      <c r="R34" s="159"/>
      <c r="S34" s="159" t="s">
        <v>140</v>
      </c>
      <c r="T34" s="159" t="s">
        <v>140</v>
      </c>
      <c r="U34" s="159">
        <v>2.9020000000000001</v>
      </c>
      <c r="V34" s="159">
        <f>ROUND(E34*U34,2)</f>
        <v>132.91</v>
      </c>
      <c r="W34" s="159"/>
      <c r="X34" s="159" t="s">
        <v>141</v>
      </c>
      <c r="Y34" s="149"/>
      <c r="Z34" s="149"/>
      <c r="AA34" s="149"/>
      <c r="AB34" s="149"/>
      <c r="AC34" s="149"/>
      <c r="AD34" s="149"/>
      <c r="AE34" s="149"/>
      <c r="AF34" s="149"/>
      <c r="AG34" s="149" t="s">
        <v>142</v>
      </c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5">
      <c r="A35" s="156"/>
      <c r="B35" s="157"/>
      <c r="C35" s="186" t="s">
        <v>174</v>
      </c>
      <c r="D35" s="161"/>
      <c r="E35" s="162">
        <v>36.06</v>
      </c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49"/>
      <c r="Z35" s="149"/>
      <c r="AA35" s="149"/>
      <c r="AB35" s="149"/>
      <c r="AC35" s="149"/>
      <c r="AD35" s="149"/>
      <c r="AE35" s="149"/>
      <c r="AF35" s="149"/>
      <c r="AG35" s="149" t="s">
        <v>144</v>
      </c>
      <c r="AH35" s="149">
        <v>0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5">
      <c r="A36" s="156"/>
      <c r="B36" s="157"/>
      <c r="C36" s="186" t="s">
        <v>175</v>
      </c>
      <c r="D36" s="161"/>
      <c r="E36" s="162">
        <v>0.64</v>
      </c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49"/>
      <c r="Z36" s="149"/>
      <c r="AA36" s="149"/>
      <c r="AB36" s="149"/>
      <c r="AC36" s="149"/>
      <c r="AD36" s="149"/>
      <c r="AE36" s="149"/>
      <c r="AF36" s="149"/>
      <c r="AG36" s="149" t="s">
        <v>144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5">
      <c r="A37" s="156"/>
      <c r="B37" s="157"/>
      <c r="C37" s="186" t="s">
        <v>176</v>
      </c>
      <c r="D37" s="161"/>
      <c r="E37" s="162">
        <v>9.1</v>
      </c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49"/>
      <c r="Z37" s="149"/>
      <c r="AA37" s="149"/>
      <c r="AB37" s="149"/>
      <c r="AC37" s="149"/>
      <c r="AD37" s="149"/>
      <c r="AE37" s="149"/>
      <c r="AF37" s="149"/>
      <c r="AG37" s="149" t="s">
        <v>144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ht="20.399999999999999" outlineLevel="1" x14ac:dyDescent="0.25">
      <c r="A38" s="170">
        <v>11</v>
      </c>
      <c r="B38" s="171" t="s">
        <v>177</v>
      </c>
      <c r="C38" s="185" t="s">
        <v>178</v>
      </c>
      <c r="D38" s="172" t="s">
        <v>139</v>
      </c>
      <c r="E38" s="173">
        <v>13.005000000000001</v>
      </c>
      <c r="F38" s="174"/>
      <c r="G38" s="175">
        <f>ROUND(E38*F38,2)</f>
        <v>0</v>
      </c>
      <c r="H38" s="160"/>
      <c r="I38" s="159">
        <f>ROUND(E38*H38,2)</f>
        <v>0</v>
      </c>
      <c r="J38" s="160"/>
      <c r="K38" s="159">
        <f>ROUND(E38*J38,2)</f>
        <v>0</v>
      </c>
      <c r="L38" s="159">
        <v>21</v>
      </c>
      <c r="M38" s="159">
        <f>G38*(1+L38/100)</f>
        <v>0</v>
      </c>
      <c r="N38" s="159">
        <v>2.1250000000000002E-2</v>
      </c>
      <c r="O38" s="159">
        <f>ROUND(E38*N38,2)</f>
        <v>0.28000000000000003</v>
      </c>
      <c r="P38" s="159">
        <v>0</v>
      </c>
      <c r="Q38" s="159">
        <f>ROUND(E38*P38,2)</f>
        <v>0</v>
      </c>
      <c r="R38" s="159"/>
      <c r="S38" s="159" t="s">
        <v>140</v>
      </c>
      <c r="T38" s="159" t="s">
        <v>140</v>
      </c>
      <c r="U38" s="159">
        <v>3.0419999999999998</v>
      </c>
      <c r="V38" s="159">
        <f>ROUND(E38*U38,2)</f>
        <v>39.56</v>
      </c>
      <c r="W38" s="159"/>
      <c r="X38" s="159" t="s">
        <v>141</v>
      </c>
      <c r="Y38" s="149"/>
      <c r="Z38" s="149"/>
      <c r="AA38" s="149"/>
      <c r="AB38" s="149"/>
      <c r="AC38" s="149"/>
      <c r="AD38" s="149"/>
      <c r="AE38" s="149"/>
      <c r="AF38" s="149"/>
      <c r="AG38" s="149" t="s">
        <v>142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5">
      <c r="A39" s="156"/>
      <c r="B39" s="157"/>
      <c r="C39" s="186" t="s">
        <v>179</v>
      </c>
      <c r="D39" s="161"/>
      <c r="E39" s="162">
        <v>4.05</v>
      </c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49"/>
      <c r="Z39" s="149"/>
      <c r="AA39" s="149"/>
      <c r="AB39" s="149"/>
      <c r="AC39" s="149"/>
      <c r="AD39" s="149"/>
      <c r="AE39" s="149"/>
      <c r="AF39" s="149"/>
      <c r="AG39" s="149" t="s">
        <v>144</v>
      </c>
      <c r="AH39" s="149">
        <v>0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5">
      <c r="A40" s="156"/>
      <c r="B40" s="157"/>
      <c r="C40" s="186" t="s">
        <v>180</v>
      </c>
      <c r="D40" s="161"/>
      <c r="E40" s="162">
        <v>2.9249999999999998</v>
      </c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49"/>
      <c r="Z40" s="149"/>
      <c r="AA40" s="149"/>
      <c r="AB40" s="149"/>
      <c r="AC40" s="149"/>
      <c r="AD40" s="149"/>
      <c r="AE40" s="149"/>
      <c r="AF40" s="149"/>
      <c r="AG40" s="149" t="s">
        <v>144</v>
      </c>
      <c r="AH40" s="149">
        <v>0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5">
      <c r="A41" s="156"/>
      <c r="B41" s="157"/>
      <c r="C41" s="186" t="s">
        <v>181</v>
      </c>
      <c r="D41" s="161"/>
      <c r="E41" s="162">
        <v>6.03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49"/>
      <c r="Z41" s="149"/>
      <c r="AA41" s="149"/>
      <c r="AB41" s="149"/>
      <c r="AC41" s="149"/>
      <c r="AD41" s="149"/>
      <c r="AE41" s="149"/>
      <c r="AF41" s="149"/>
      <c r="AG41" s="149" t="s">
        <v>144</v>
      </c>
      <c r="AH41" s="149">
        <v>0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ht="20.399999999999999" outlineLevel="1" x14ac:dyDescent="0.25">
      <c r="A42" s="170">
        <v>12</v>
      </c>
      <c r="B42" s="171" t="s">
        <v>182</v>
      </c>
      <c r="C42" s="185" t="s">
        <v>183</v>
      </c>
      <c r="D42" s="172" t="s">
        <v>139</v>
      </c>
      <c r="E42" s="173">
        <v>10.130000000000001</v>
      </c>
      <c r="F42" s="174"/>
      <c r="G42" s="175">
        <f>ROUND(E42*F42,2)</f>
        <v>0</v>
      </c>
      <c r="H42" s="160"/>
      <c r="I42" s="159">
        <f>ROUND(E42*H42,2)</f>
        <v>0</v>
      </c>
      <c r="J42" s="160"/>
      <c r="K42" s="159">
        <f>ROUND(E42*J42,2)</f>
        <v>0</v>
      </c>
      <c r="L42" s="159">
        <v>21</v>
      </c>
      <c r="M42" s="159">
        <f>G42*(1+L42/100)</f>
        <v>0</v>
      </c>
      <c r="N42" s="159">
        <v>3.6700000000000001E-3</v>
      </c>
      <c r="O42" s="159">
        <f>ROUND(E42*N42,2)</f>
        <v>0.04</v>
      </c>
      <c r="P42" s="159">
        <v>0</v>
      </c>
      <c r="Q42" s="159">
        <f>ROUND(E42*P42,2)</f>
        <v>0</v>
      </c>
      <c r="R42" s="159"/>
      <c r="S42" s="159" t="s">
        <v>140</v>
      </c>
      <c r="T42" s="159" t="s">
        <v>140</v>
      </c>
      <c r="U42" s="159">
        <v>0.36199999999999999</v>
      </c>
      <c r="V42" s="159">
        <f>ROUND(E42*U42,2)</f>
        <v>3.67</v>
      </c>
      <c r="W42" s="159"/>
      <c r="X42" s="159" t="s">
        <v>141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142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5">
      <c r="A43" s="156"/>
      <c r="B43" s="157"/>
      <c r="C43" s="186" t="s">
        <v>165</v>
      </c>
      <c r="D43" s="161"/>
      <c r="E43" s="162">
        <v>6.58</v>
      </c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49"/>
      <c r="Z43" s="149"/>
      <c r="AA43" s="149"/>
      <c r="AB43" s="149"/>
      <c r="AC43" s="149"/>
      <c r="AD43" s="149"/>
      <c r="AE43" s="149"/>
      <c r="AF43" s="149"/>
      <c r="AG43" s="149" t="s">
        <v>144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5">
      <c r="A44" s="156"/>
      <c r="B44" s="157"/>
      <c r="C44" s="186" t="s">
        <v>166</v>
      </c>
      <c r="D44" s="161"/>
      <c r="E44" s="162">
        <v>3.55</v>
      </c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49"/>
      <c r="Z44" s="149"/>
      <c r="AA44" s="149"/>
      <c r="AB44" s="149"/>
      <c r="AC44" s="149"/>
      <c r="AD44" s="149"/>
      <c r="AE44" s="149"/>
      <c r="AF44" s="149"/>
      <c r="AG44" s="149" t="s">
        <v>144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x14ac:dyDescent="0.25">
      <c r="A45" s="164" t="s">
        <v>135</v>
      </c>
      <c r="B45" s="165" t="s">
        <v>70</v>
      </c>
      <c r="C45" s="184" t="s">
        <v>71</v>
      </c>
      <c r="D45" s="166"/>
      <c r="E45" s="167"/>
      <c r="F45" s="168"/>
      <c r="G45" s="169">
        <f>SUMIF(AG46:AG48,"&lt;&gt;NOR",G46:G48)</f>
        <v>0</v>
      </c>
      <c r="H45" s="163"/>
      <c r="I45" s="163">
        <f>SUM(I46:I48)</f>
        <v>0</v>
      </c>
      <c r="J45" s="163"/>
      <c r="K45" s="163">
        <f>SUM(K46:K48)</f>
        <v>0</v>
      </c>
      <c r="L45" s="163"/>
      <c r="M45" s="163">
        <f>SUM(M46:M48)</f>
        <v>0</v>
      </c>
      <c r="N45" s="163"/>
      <c r="O45" s="163">
        <f>SUM(O46:O48)</f>
        <v>0.22</v>
      </c>
      <c r="P45" s="163"/>
      <c r="Q45" s="163">
        <f>SUM(Q46:Q48)</f>
        <v>0</v>
      </c>
      <c r="R45" s="163"/>
      <c r="S45" s="163"/>
      <c r="T45" s="163"/>
      <c r="U45" s="163"/>
      <c r="V45" s="163">
        <f>SUM(V46:V48)</f>
        <v>1.0900000000000001</v>
      </c>
      <c r="W45" s="163"/>
      <c r="X45" s="163"/>
      <c r="AG45" t="s">
        <v>136</v>
      </c>
    </row>
    <row r="46" spans="1:60" outlineLevel="1" x14ac:dyDescent="0.25">
      <c r="A46" s="170">
        <v>13</v>
      </c>
      <c r="B46" s="171" t="s">
        <v>184</v>
      </c>
      <c r="C46" s="185" t="s">
        <v>185</v>
      </c>
      <c r="D46" s="172" t="s">
        <v>139</v>
      </c>
      <c r="E46" s="173">
        <v>2.93</v>
      </c>
      <c r="F46" s="174"/>
      <c r="G46" s="175">
        <f>ROUND(E46*F46,2)</f>
        <v>0</v>
      </c>
      <c r="H46" s="160"/>
      <c r="I46" s="159">
        <f>ROUND(E46*H46,2)</f>
        <v>0</v>
      </c>
      <c r="J46" s="160"/>
      <c r="K46" s="159">
        <f>ROUND(E46*J46,2)</f>
        <v>0</v>
      </c>
      <c r="L46" s="159">
        <v>21</v>
      </c>
      <c r="M46" s="159">
        <f>G46*(1+L46/100)</f>
        <v>0</v>
      </c>
      <c r="N46" s="159">
        <v>7.4260000000000007E-2</v>
      </c>
      <c r="O46" s="159">
        <f>ROUND(E46*N46,2)</f>
        <v>0.22</v>
      </c>
      <c r="P46" s="159">
        <v>0</v>
      </c>
      <c r="Q46" s="159">
        <f>ROUND(E46*P46,2)</f>
        <v>0</v>
      </c>
      <c r="R46" s="159"/>
      <c r="S46" s="159" t="s">
        <v>140</v>
      </c>
      <c r="T46" s="159" t="s">
        <v>140</v>
      </c>
      <c r="U46" s="159">
        <v>0.373</v>
      </c>
      <c r="V46" s="159">
        <f>ROUND(E46*U46,2)</f>
        <v>1.0900000000000001</v>
      </c>
      <c r="W46" s="159"/>
      <c r="X46" s="159" t="s">
        <v>141</v>
      </c>
      <c r="Y46" s="149"/>
      <c r="Z46" s="149"/>
      <c r="AA46" s="149"/>
      <c r="AB46" s="149"/>
      <c r="AC46" s="149"/>
      <c r="AD46" s="149"/>
      <c r="AE46" s="149"/>
      <c r="AF46" s="149"/>
      <c r="AG46" s="149" t="s">
        <v>142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5">
      <c r="A47" s="156"/>
      <c r="B47" s="157"/>
      <c r="C47" s="186" t="s">
        <v>186</v>
      </c>
      <c r="D47" s="161"/>
      <c r="E47" s="162">
        <v>1.65</v>
      </c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49"/>
      <c r="Z47" s="149"/>
      <c r="AA47" s="149"/>
      <c r="AB47" s="149"/>
      <c r="AC47" s="149"/>
      <c r="AD47" s="149"/>
      <c r="AE47" s="149"/>
      <c r="AF47" s="149"/>
      <c r="AG47" s="149" t="s">
        <v>144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5">
      <c r="A48" s="156"/>
      <c r="B48" s="157"/>
      <c r="C48" s="186" t="s">
        <v>187</v>
      </c>
      <c r="D48" s="161"/>
      <c r="E48" s="162">
        <v>1.28</v>
      </c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49"/>
      <c r="Z48" s="149"/>
      <c r="AA48" s="149"/>
      <c r="AB48" s="149"/>
      <c r="AC48" s="149"/>
      <c r="AD48" s="149"/>
      <c r="AE48" s="149"/>
      <c r="AF48" s="149"/>
      <c r="AG48" s="149" t="s">
        <v>144</v>
      </c>
      <c r="AH48" s="149">
        <v>0</v>
      </c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x14ac:dyDescent="0.25">
      <c r="A49" s="164" t="s">
        <v>135</v>
      </c>
      <c r="B49" s="165" t="s">
        <v>72</v>
      </c>
      <c r="C49" s="184" t="s">
        <v>73</v>
      </c>
      <c r="D49" s="166"/>
      <c r="E49" s="167"/>
      <c r="F49" s="168"/>
      <c r="G49" s="169">
        <f>SUMIF(AG50:AG63,"&lt;&gt;NOR",G50:G63)</f>
        <v>0</v>
      </c>
      <c r="H49" s="163"/>
      <c r="I49" s="163">
        <f>SUM(I50:I63)</f>
        <v>0</v>
      </c>
      <c r="J49" s="163"/>
      <c r="K49" s="163">
        <f>SUM(K50:K63)</f>
        <v>0</v>
      </c>
      <c r="L49" s="163"/>
      <c r="M49" s="163">
        <f>SUM(M50:M63)</f>
        <v>0</v>
      </c>
      <c r="N49" s="163"/>
      <c r="O49" s="163">
        <f>SUM(O50:O63)</f>
        <v>1.9400000000000002</v>
      </c>
      <c r="P49" s="163"/>
      <c r="Q49" s="163">
        <f>SUM(Q50:Q63)</f>
        <v>0</v>
      </c>
      <c r="R49" s="163"/>
      <c r="S49" s="163"/>
      <c r="T49" s="163"/>
      <c r="U49" s="163"/>
      <c r="V49" s="163">
        <f>SUM(V50:V63)</f>
        <v>42.4</v>
      </c>
      <c r="W49" s="163"/>
      <c r="X49" s="163"/>
      <c r="AG49" t="s">
        <v>136</v>
      </c>
    </row>
    <row r="50" spans="1:60" outlineLevel="1" x14ac:dyDescent="0.25">
      <c r="A50" s="170">
        <v>14</v>
      </c>
      <c r="B50" s="171" t="s">
        <v>188</v>
      </c>
      <c r="C50" s="185" t="s">
        <v>189</v>
      </c>
      <c r="D50" s="172" t="s">
        <v>139</v>
      </c>
      <c r="E50" s="173">
        <v>60</v>
      </c>
      <c r="F50" s="174"/>
      <c r="G50" s="175">
        <f>ROUND(E50*F50,2)</f>
        <v>0</v>
      </c>
      <c r="H50" s="160"/>
      <c r="I50" s="159">
        <f>ROUND(E50*H50,2)</f>
        <v>0</v>
      </c>
      <c r="J50" s="160"/>
      <c r="K50" s="159">
        <f>ROUND(E50*J50,2)</f>
        <v>0</v>
      </c>
      <c r="L50" s="159">
        <v>21</v>
      </c>
      <c r="M50" s="159">
        <f>G50*(1+L50/100)</f>
        <v>0</v>
      </c>
      <c r="N50" s="159">
        <v>1.8380000000000001E-2</v>
      </c>
      <c r="O50" s="159">
        <f>ROUND(E50*N50,2)</f>
        <v>1.1000000000000001</v>
      </c>
      <c r="P50" s="159">
        <v>0</v>
      </c>
      <c r="Q50" s="159">
        <f>ROUND(E50*P50,2)</f>
        <v>0</v>
      </c>
      <c r="R50" s="159"/>
      <c r="S50" s="159" t="s">
        <v>140</v>
      </c>
      <c r="T50" s="159" t="s">
        <v>140</v>
      </c>
      <c r="U50" s="159">
        <v>0.13</v>
      </c>
      <c r="V50" s="159">
        <f>ROUND(E50*U50,2)</f>
        <v>7.8</v>
      </c>
      <c r="W50" s="159"/>
      <c r="X50" s="159" t="s">
        <v>141</v>
      </c>
      <c r="Y50" s="149"/>
      <c r="Z50" s="149"/>
      <c r="AA50" s="149"/>
      <c r="AB50" s="149"/>
      <c r="AC50" s="149"/>
      <c r="AD50" s="149"/>
      <c r="AE50" s="149"/>
      <c r="AF50" s="149"/>
      <c r="AG50" s="149" t="s">
        <v>142</v>
      </c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5">
      <c r="A51" s="156"/>
      <c r="B51" s="157"/>
      <c r="C51" s="186" t="s">
        <v>190</v>
      </c>
      <c r="D51" s="161"/>
      <c r="E51" s="162">
        <v>60</v>
      </c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49"/>
      <c r="Z51" s="149"/>
      <c r="AA51" s="149"/>
      <c r="AB51" s="149"/>
      <c r="AC51" s="149"/>
      <c r="AD51" s="149"/>
      <c r="AE51" s="149"/>
      <c r="AF51" s="149"/>
      <c r="AG51" s="149" t="s">
        <v>144</v>
      </c>
      <c r="AH51" s="149">
        <v>0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5">
      <c r="A52" s="170">
        <v>15</v>
      </c>
      <c r="B52" s="171" t="s">
        <v>191</v>
      </c>
      <c r="C52" s="185" t="s">
        <v>192</v>
      </c>
      <c r="D52" s="172" t="s">
        <v>139</v>
      </c>
      <c r="E52" s="173">
        <v>60</v>
      </c>
      <c r="F52" s="174"/>
      <c r="G52" s="175">
        <f>ROUND(E52*F52,2)</f>
        <v>0</v>
      </c>
      <c r="H52" s="160"/>
      <c r="I52" s="159">
        <f>ROUND(E52*H52,2)</f>
        <v>0</v>
      </c>
      <c r="J52" s="160"/>
      <c r="K52" s="159">
        <f>ROUND(E52*J52,2)</f>
        <v>0</v>
      </c>
      <c r="L52" s="159">
        <v>21</v>
      </c>
      <c r="M52" s="159">
        <f>G52*(1+L52/100)</f>
        <v>0</v>
      </c>
      <c r="N52" s="159">
        <v>8.4999999999999995E-4</v>
      </c>
      <c r="O52" s="159">
        <f>ROUND(E52*N52,2)</f>
        <v>0.05</v>
      </c>
      <c r="P52" s="159">
        <v>0</v>
      </c>
      <c r="Q52" s="159">
        <f>ROUND(E52*P52,2)</f>
        <v>0</v>
      </c>
      <c r="R52" s="159"/>
      <c r="S52" s="159" t="s">
        <v>140</v>
      </c>
      <c r="T52" s="159" t="s">
        <v>140</v>
      </c>
      <c r="U52" s="159">
        <v>6.0000000000000001E-3</v>
      </c>
      <c r="V52" s="159">
        <f>ROUND(E52*U52,2)</f>
        <v>0.36</v>
      </c>
      <c r="W52" s="159"/>
      <c r="X52" s="159" t="s">
        <v>141</v>
      </c>
      <c r="Y52" s="149"/>
      <c r="Z52" s="149"/>
      <c r="AA52" s="149"/>
      <c r="AB52" s="149"/>
      <c r="AC52" s="149"/>
      <c r="AD52" s="149"/>
      <c r="AE52" s="149"/>
      <c r="AF52" s="149"/>
      <c r="AG52" s="149" t="s">
        <v>142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5">
      <c r="A53" s="156"/>
      <c r="B53" s="157"/>
      <c r="C53" s="186" t="s">
        <v>193</v>
      </c>
      <c r="D53" s="161"/>
      <c r="E53" s="162">
        <v>60</v>
      </c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49"/>
      <c r="Z53" s="149"/>
      <c r="AA53" s="149"/>
      <c r="AB53" s="149"/>
      <c r="AC53" s="149"/>
      <c r="AD53" s="149"/>
      <c r="AE53" s="149"/>
      <c r="AF53" s="149"/>
      <c r="AG53" s="149" t="s">
        <v>144</v>
      </c>
      <c r="AH53" s="149">
        <v>5</v>
      </c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5">
      <c r="A54" s="170">
        <v>16</v>
      </c>
      <c r="B54" s="171" t="s">
        <v>194</v>
      </c>
      <c r="C54" s="185" t="s">
        <v>195</v>
      </c>
      <c r="D54" s="172" t="s">
        <v>139</v>
      </c>
      <c r="E54" s="173">
        <v>60</v>
      </c>
      <c r="F54" s="174"/>
      <c r="G54" s="175">
        <f>ROUND(E54*F54,2)</f>
        <v>0</v>
      </c>
      <c r="H54" s="160"/>
      <c r="I54" s="159">
        <f>ROUND(E54*H54,2)</f>
        <v>0</v>
      </c>
      <c r="J54" s="160"/>
      <c r="K54" s="159">
        <f>ROUND(E54*J54,2)</f>
        <v>0</v>
      </c>
      <c r="L54" s="159">
        <v>21</v>
      </c>
      <c r="M54" s="159">
        <f>G54*(1+L54/100)</f>
        <v>0</v>
      </c>
      <c r="N54" s="159">
        <v>0</v>
      </c>
      <c r="O54" s="159">
        <f>ROUND(E54*N54,2)</f>
        <v>0</v>
      </c>
      <c r="P54" s="159">
        <v>0</v>
      </c>
      <c r="Q54" s="159">
        <f>ROUND(E54*P54,2)</f>
        <v>0</v>
      </c>
      <c r="R54" s="159"/>
      <c r="S54" s="159" t="s">
        <v>140</v>
      </c>
      <c r="T54" s="159" t="s">
        <v>140</v>
      </c>
      <c r="U54" s="159">
        <v>0.10199999999999999</v>
      </c>
      <c r="V54" s="159">
        <f>ROUND(E54*U54,2)</f>
        <v>6.12</v>
      </c>
      <c r="W54" s="159"/>
      <c r="X54" s="159" t="s">
        <v>141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142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5">
      <c r="A55" s="156"/>
      <c r="B55" s="157"/>
      <c r="C55" s="186" t="s">
        <v>196</v>
      </c>
      <c r="D55" s="161"/>
      <c r="E55" s="162">
        <v>60</v>
      </c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49"/>
      <c r="Z55" s="149"/>
      <c r="AA55" s="149"/>
      <c r="AB55" s="149"/>
      <c r="AC55" s="149"/>
      <c r="AD55" s="149"/>
      <c r="AE55" s="149"/>
      <c r="AF55" s="149"/>
      <c r="AG55" s="149" t="s">
        <v>144</v>
      </c>
      <c r="AH55" s="149">
        <v>5</v>
      </c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5">
      <c r="A56" s="170">
        <v>17</v>
      </c>
      <c r="B56" s="171" t="s">
        <v>197</v>
      </c>
      <c r="C56" s="185" t="s">
        <v>198</v>
      </c>
      <c r="D56" s="172" t="s">
        <v>139</v>
      </c>
      <c r="E56" s="173">
        <v>99.9</v>
      </c>
      <c r="F56" s="174"/>
      <c r="G56" s="175">
        <f>ROUND(E56*F56,2)</f>
        <v>0</v>
      </c>
      <c r="H56" s="160"/>
      <c r="I56" s="159">
        <f>ROUND(E56*H56,2)</f>
        <v>0</v>
      </c>
      <c r="J56" s="160"/>
      <c r="K56" s="159">
        <f>ROUND(E56*J56,2)</f>
        <v>0</v>
      </c>
      <c r="L56" s="159">
        <v>21</v>
      </c>
      <c r="M56" s="159">
        <f>G56*(1+L56/100)</f>
        <v>0</v>
      </c>
      <c r="N56" s="159">
        <v>6.3499999999999997E-3</v>
      </c>
      <c r="O56" s="159">
        <f>ROUND(E56*N56,2)</f>
        <v>0.63</v>
      </c>
      <c r="P56" s="159">
        <v>0</v>
      </c>
      <c r="Q56" s="159">
        <f>ROUND(E56*P56,2)</f>
        <v>0</v>
      </c>
      <c r="R56" s="159"/>
      <c r="S56" s="159" t="s">
        <v>140</v>
      </c>
      <c r="T56" s="159" t="s">
        <v>140</v>
      </c>
      <c r="U56" s="159">
        <v>0.26</v>
      </c>
      <c r="V56" s="159">
        <f>ROUND(E56*U56,2)</f>
        <v>25.97</v>
      </c>
      <c r="W56" s="159"/>
      <c r="X56" s="159" t="s">
        <v>141</v>
      </c>
      <c r="Y56" s="149"/>
      <c r="Z56" s="149"/>
      <c r="AA56" s="149"/>
      <c r="AB56" s="149"/>
      <c r="AC56" s="149"/>
      <c r="AD56" s="149"/>
      <c r="AE56" s="149"/>
      <c r="AF56" s="149"/>
      <c r="AG56" s="149" t="s">
        <v>142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5">
      <c r="A57" s="156"/>
      <c r="B57" s="157"/>
      <c r="C57" s="186" t="s">
        <v>199</v>
      </c>
      <c r="D57" s="161"/>
      <c r="E57" s="162">
        <v>99.9</v>
      </c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49"/>
      <c r="Z57" s="149"/>
      <c r="AA57" s="149"/>
      <c r="AB57" s="149"/>
      <c r="AC57" s="149"/>
      <c r="AD57" s="149"/>
      <c r="AE57" s="149"/>
      <c r="AF57" s="149"/>
      <c r="AG57" s="149" t="s">
        <v>144</v>
      </c>
      <c r="AH57" s="149">
        <v>0</v>
      </c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5">
      <c r="A58" s="170">
        <v>18</v>
      </c>
      <c r="B58" s="171" t="s">
        <v>200</v>
      </c>
      <c r="C58" s="185" t="s">
        <v>201</v>
      </c>
      <c r="D58" s="172" t="s">
        <v>202</v>
      </c>
      <c r="E58" s="173">
        <v>6</v>
      </c>
      <c r="F58" s="174"/>
      <c r="G58" s="175">
        <f>ROUND(E58*F58,2)</f>
        <v>0</v>
      </c>
      <c r="H58" s="160"/>
      <c r="I58" s="159">
        <f>ROUND(E58*H58,2)</f>
        <v>0</v>
      </c>
      <c r="J58" s="160"/>
      <c r="K58" s="159">
        <f>ROUND(E58*J58,2)</f>
        <v>0</v>
      </c>
      <c r="L58" s="159">
        <v>21</v>
      </c>
      <c r="M58" s="159">
        <f>G58*(1+L58/100)</f>
        <v>0</v>
      </c>
      <c r="N58" s="159">
        <v>2.1909999999999999E-2</v>
      </c>
      <c r="O58" s="159">
        <f>ROUND(E58*N58,2)</f>
        <v>0.13</v>
      </c>
      <c r="P58" s="159">
        <v>0</v>
      </c>
      <c r="Q58" s="159">
        <f>ROUND(E58*P58,2)</f>
        <v>0</v>
      </c>
      <c r="R58" s="159"/>
      <c r="S58" s="159" t="s">
        <v>140</v>
      </c>
      <c r="T58" s="159" t="s">
        <v>140</v>
      </c>
      <c r="U58" s="159">
        <v>0.20300000000000001</v>
      </c>
      <c r="V58" s="159">
        <f>ROUND(E58*U58,2)</f>
        <v>1.22</v>
      </c>
      <c r="W58" s="159"/>
      <c r="X58" s="159" t="s">
        <v>141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142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5">
      <c r="A59" s="156"/>
      <c r="B59" s="157"/>
      <c r="C59" s="186" t="s">
        <v>203</v>
      </c>
      <c r="D59" s="161"/>
      <c r="E59" s="162">
        <v>6</v>
      </c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49"/>
      <c r="Z59" s="149"/>
      <c r="AA59" s="149"/>
      <c r="AB59" s="149"/>
      <c r="AC59" s="149"/>
      <c r="AD59" s="149"/>
      <c r="AE59" s="149"/>
      <c r="AF59" s="149"/>
      <c r="AG59" s="149" t="s">
        <v>144</v>
      </c>
      <c r="AH59" s="149">
        <v>0</v>
      </c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5">
      <c r="A60" s="170">
        <v>19</v>
      </c>
      <c r="B60" s="171" t="s">
        <v>204</v>
      </c>
      <c r="C60" s="185" t="s">
        <v>205</v>
      </c>
      <c r="D60" s="172" t="s">
        <v>202</v>
      </c>
      <c r="E60" s="173">
        <v>18</v>
      </c>
      <c r="F60" s="174"/>
      <c r="G60" s="175">
        <f>ROUND(E60*F60,2)</f>
        <v>0</v>
      </c>
      <c r="H60" s="160"/>
      <c r="I60" s="159">
        <f>ROUND(E60*H60,2)</f>
        <v>0</v>
      </c>
      <c r="J60" s="160"/>
      <c r="K60" s="159">
        <f>ROUND(E60*J60,2)</f>
        <v>0</v>
      </c>
      <c r="L60" s="159">
        <v>21</v>
      </c>
      <c r="M60" s="159">
        <f>G60*(1+L60/100)</f>
        <v>0</v>
      </c>
      <c r="N60" s="159">
        <v>1.7600000000000001E-3</v>
      </c>
      <c r="O60" s="159">
        <f>ROUND(E60*N60,2)</f>
        <v>0.03</v>
      </c>
      <c r="P60" s="159">
        <v>0</v>
      </c>
      <c r="Q60" s="159">
        <f>ROUND(E60*P60,2)</f>
        <v>0</v>
      </c>
      <c r="R60" s="159"/>
      <c r="S60" s="159" t="s">
        <v>140</v>
      </c>
      <c r="T60" s="159" t="s">
        <v>140</v>
      </c>
      <c r="U60" s="159">
        <v>8.0000000000000002E-3</v>
      </c>
      <c r="V60" s="159">
        <f>ROUND(E60*U60,2)</f>
        <v>0.14000000000000001</v>
      </c>
      <c r="W60" s="159"/>
      <c r="X60" s="159" t="s">
        <v>141</v>
      </c>
      <c r="Y60" s="149"/>
      <c r="Z60" s="149"/>
      <c r="AA60" s="149"/>
      <c r="AB60" s="149"/>
      <c r="AC60" s="149"/>
      <c r="AD60" s="149"/>
      <c r="AE60" s="149"/>
      <c r="AF60" s="149"/>
      <c r="AG60" s="149" t="s">
        <v>142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5">
      <c r="A61" s="156"/>
      <c r="B61" s="157"/>
      <c r="C61" s="186" t="s">
        <v>206</v>
      </c>
      <c r="D61" s="161"/>
      <c r="E61" s="162">
        <v>18</v>
      </c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49"/>
      <c r="Z61" s="149"/>
      <c r="AA61" s="149"/>
      <c r="AB61" s="149"/>
      <c r="AC61" s="149"/>
      <c r="AD61" s="149"/>
      <c r="AE61" s="149"/>
      <c r="AF61" s="149"/>
      <c r="AG61" s="149" t="s">
        <v>144</v>
      </c>
      <c r="AH61" s="149">
        <v>0</v>
      </c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5">
      <c r="A62" s="170">
        <v>20</v>
      </c>
      <c r="B62" s="171" t="s">
        <v>207</v>
      </c>
      <c r="C62" s="185" t="s">
        <v>208</v>
      </c>
      <c r="D62" s="172" t="s">
        <v>202</v>
      </c>
      <c r="E62" s="173">
        <v>6</v>
      </c>
      <c r="F62" s="174"/>
      <c r="G62" s="175">
        <f>ROUND(E62*F62,2)</f>
        <v>0</v>
      </c>
      <c r="H62" s="160"/>
      <c r="I62" s="159">
        <f>ROUND(E62*H62,2)</f>
        <v>0</v>
      </c>
      <c r="J62" s="160"/>
      <c r="K62" s="159">
        <f>ROUND(E62*J62,2)</f>
        <v>0</v>
      </c>
      <c r="L62" s="159">
        <v>21</v>
      </c>
      <c r="M62" s="159">
        <f>G62*(1+L62/100)</f>
        <v>0</v>
      </c>
      <c r="N62" s="159">
        <v>0</v>
      </c>
      <c r="O62" s="159">
        <f>ROUND(E62*N62,2)</f>
        <v>0</v>
      </c>
      <c r="P62" s="159">
        <v>0</v>
      </c>
      <c r="Q62" s="159">
        <f>ROUND(E62*P62,2)</f>
        <v>0</v>
      </c>
      <c r="R62" s="159"/>
      <c r="S62" s="159" t="s">
        <v>140</v>
      </c>
      <c r="T62" s="159" t="s">
        <v>140</v>
      </c>
      <c r="U62" s="159">
        <v>0.13100000000000001</v>
      </c>
      <c r="V62" s="159">
        <f>ROUND(E62*U62,2)</f>
        <v>0.79</v>
      </c>
      <c r="W62" s="159"/>
      <c r="X62" s="159" t="s">
        <v>141</v>
      </c>
      <c r="Y62" s="149"/>
      <c r="Z62" s="149"/>
      <c r="AA62" s="149"/>
      <c r="AB62" s="149"/>
      <c r="AC62" s="149"/>
      <c r="AD62" s="149"/>
      <c r="AE62" s="149"/>
      <c r="AF62" s="149"/>
      <c r="AG62" s="149" t="s">
        <v>142</v>
      </c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5">
      <c r="A63" s="156"/>
      <c r="B63" s="157"/>
      <c r="C63" s="186" t="s">
        <v>209</v>
      </c>
      <c r="D63" s="161"/>
      <c r="E63" s="162">
        <v>6</v>
      </c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49"/>
      <c r="Z63" s="149"/>
      <c r="AA63" s="149"/>
      <c r="AB63" s="149"/>
      <c r="AC63" s="149"/>
      <c r="AD63" s="149"/>
      <c r="AE63" s="149"/>
      <c r="AF63" s="149"/>
      <c r="AG63" s="149" t="s">
        <v>144</v>
      </c>
      <c r="AH63" s="149">
        <v>5</v>
      </c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ht="26.4" x14ac:dyDescent="0.25">
      <c r="A64" s="164" t="s">
        <v>135</v>
      </c>
      <c r="B64" s="165" t="s">
        <v>74</v>
      </c>
      <c r="C64" s="184" t="s">
        <v>75</v>
      </c>
      <c r="D64" s="166"/>
      <c r="E64" s="167"/>
      <c r="F64" s="168"/>
      <c r="G64" s="169">
        <f>SUMIF(AG65:AG75,"&lt;&gt;NOR",G65:G75)</f>
        <v>0</v>
      </c>
      <c r="H64" s="163"/>
      <c r="I64" s="163">
        <f>SUM(I65:I75)</f>
        <v>0</v>
      </c>
      <c r="J64" s="163"/>
      <c r="K64" s="163">
        <f>SUM(K65:K75)</f>
        <v>0</v>
      </c>
      <c r="L64" s="163"/>
      <c r="M64" s="163">
        <f>SUM(M65:M75)</f>
        <v>0</v>
      </c>
      <c r="N64" s="163"/>
      <c r="O64" s="163">
        <f>SUM(O65:O75)</f>
        <v>0.03</v>
      </c>
      <c r="P64" s="163"/>
      <c r="Q64" s="163">
        <f>SUM(Q65:Q75)</f>
        <v>8.1</v>
      </c>
      <c r="R64" s="163"/>
      <c r="S64" s="163"/>
      <c r="T64" s="163"/>
      <c r="U64" s="163"/>
      <c r="V64" s="163">
        <f>SUM(V65:V75)</f>
        <v>47.72</v>
      </c>
      <c r="W64" s="163"/>
      <c r="X64" s="163"/>
      <c r="AG64" t="s">
        <v>136</v>
      </c>
    </row>
    <row r="65" spans="1:60" outlineLevel="1" x14ac:dyDescent="0.25">
      <c r="A65" s="170">
        <v>21</v>
      </c>
      <c r="B65" s="171" t="s">
        <v>210</v>
      </c>
      <c r="C65" s="185" t="s">
        <v>211</v>
      </c>
      <c r="D65" s="172" t="s">
        <v>139</v>
      </c>
      <c r="E65" s="173">
        <v>324</v>
      </c>
      <c r="F65" s="174"/>
      <c r="G65" s="175">
        <f>ROUND(E65*F65,2)</f>
        <v>0</v>
      </c>
      <c r="H65" s="160"/>
      <c r="I65" s="159">
        <f>ROUND(E65*H65,2)</f>
        <v>0</v>
      </c>
      <c r="J65" s="160"/>
      <c r="K65" s="159">
        <f>ROUND(E65*J65,2)</f>
        <v>0</v>
      </c>
      <c r="L65" s="159">
        <v>21</v>
      </c>
      <c r="M65" s="159">
        <f>G65*(1+L65/100)</f>
        <v>0</v>
      </c>
      <c r="N65" s="159">
        <v>0</v>
      </c>
      <c r="O65" s="159">
        <f>ROUND(E65*N65,2)</f>
        <v>0</v>
      </c>
      <c r="P65" s="159">
        <v>2.5000000000000001E-2</v>
      </c>
      <c r="Q65" s="159">
        <f>ROUND(E65*P65,2)</f>
        <v>8.1</v>
      </c>
      <c r="R65" s="159"/>
      <c r="S65" s="159" t="s">
        <v>140</v>
      </c>
      <c r="T65" s="159" t="s">
        <v>140</v>
      </c>
      <c r="U65" s="159">
        <v>0.13900000000000001</v>
      </c>
      <c r="V65" s="159">
        <f>ROUND(E65*U65,2)</f>
        <v>45.04</v>
      </c>
      <c r="W65" s="159"/>
      <c r="X65" s="159" t="s">
        <v>141</v>
      </c>
      <c r="Y65" s="149"/>
      <c r="Z65" s="149"/>
      <c r="AA65" s="149"/>
      <c r="AB65" s="149"/>
      <c r="AC65" s="149"/>
      <c r="AD65" s="149"/>
      <c r="AE65" s="149"/>
      <c r="AF65" s="149"/>
      <c r="AG65" s="149" t="s">
        <v>142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5">
      <c r="A66" s="156"/>
      <c r="B66" s="157"/>
      <c r="C66" s="186" t="s">
        <v>212</v>
      </c>
      <c r="D66" s="161"/>
      <c r="E66" s="162">
        <v>324</v>
      </c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49"/>
      <c r="Z66" s="149"/>
      <c r="AA66" s="149"/>
      <c r="AB66" s="149"/>
      <c r="AC66" s="149"/>
      <c r="AD66" s="149"/>
      <c r="AE66" s="149"/>
      <c r="AF66" s="149"/>
      <c r="AG66" s="149" t="s">
        <v>144</v>
      </c>
      <c r="AH66" s="149">
        <v>0</v>
      </c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outlineLevel="1" x14ac:dyDescent="0.25">
      <c r="A67" s="170">
        <v>22</v>
      </c>
      <c r="B67" s="171" t="s">
        <v>213</v>
      </c>
      <c r="C67" s="185" t="s">
        <v>214</v>
      </c>
      <c r="D67" s="172" t="s">
        <v>202</v>
      </c>
      <c r="E67" s="173">
        <v>1</v>
      </c>
      <c r="F67" s="174"/>
      <c r="G67" s="175">
        <f>ROUND(E67*F67,2)</f>
        <v>0</v>
      </c>
      <c r="H67" s="160"/>
      <c r="I67" s="159">
        <f>ROUND(E67*H67,2)</f>
        <v>0</v>
      </c>
      <c r="J67" s="160"/>
      <c r="K67" s="159">
        <f>ROUND(E67*J67,2)</f>
        <v>0</v>
      </c>
      <c r="L67" s="159">
        <v>21</v>
      </c>
      <c r="M67" s="159">
        <f>G67*(1+L67/100)</f>
        <v>0</v>
      </c>
      <c r="N67" s="159">
        <v>1.1339999999999999E-2</v>
      </c>
      <c r="O67" s="159">
        <f>ROUND(E67*N67,2)</f>
        <v>0.01</v>
      </c>
      <c r="P67" s="159">
        <v>0</v>
      </c>
      <c r="Q67" s="159">
        <f>ROUND(E67*P67,2)</f>
        <v>0</v>
      </c>
      <c r="R67" s="159"/>
      <c r="S67" s="159" t="s">
        <v>140</v>
      </c>
      <c r="T67" s="159" t="s">
        <v>140</v>
      </c>
      <c r="U67" s="159">
        <v>1.23</v>
      </c>
      <c r="V67" s="159">
        <f>ROUND(E67*U67,2)</f>
        <v>1.23</v>
      </c>
      <c r="W67" s="159"/>
      <c r="X67" s="159" t="s">
        <v>141</v>
      </c>
      <c r="Y67" s="149"/>
      <c r="Z67" s="149"/>
      <c r="AA67" s="149"/>
      <c r="AB67" s="149"/>
      <c r="AC67" s="149"/>
      <c r="AD67" s="149"/>
      <c r="AE67" s="149"/>
      <c r="AF67" s="149"/>
      <c r="AG67" s="149" t="s">
        <v>142</v>
      </c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1" x14ac:dyDescent="0.25">
      <c r="A68" s="156"/>
      <c r="B68" s="157"/>
      <c r="C68" s="186" t="s">
        <v>215</v>
      </c>
      <c r="D68" s="161"/>
      <c r="E68" s="162">
        <v>1</v>
      </c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49"/>
      <c r="Z68" s="149"/>
      <c r="AA68" s="149"/>
      <c r="AB68" s="149"/>
      <c r="AC68" s="149"/>
      <c r="AD68" s="149"/>
      <c r="AE68" s="149"/>
      <c r="AF68" s="149"/>
      <c r="AG68" s="149" t="s">
        <v>144</v>
      </c>
      <c r="AH68" s="149">
        <v>0</v>
      </c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5">
      <c r="A69" s="170">
        <v>23</v>
      </c>
      <c r="B69" s="171" t="s">
        <v>216</v>
      </c>
      <c r="C69" s="185" t="s">
        <v>217</v>
      </c>
      <c r="D69" s="172" t="s">
        <v>159</v>
      </c>
      <c r="E69" s="173">
        <v>1</v>
      </c>
      <c r="F69" s="174"/>
      <c r="G69" s="175">
        <f>ROUND(E69*F69,2)</f>
        <v>0</v>
      </c>
      <c r="H69" s="160"/>
      <c r="I69" s="159">
        <f>ROUND(E69*H69,2)</f>
        <v>0</v>
      </c>
      <c r="J69" s="160"/>
      <c r="K69" s="159">
        <f>ROUND(E69*J69,2)</f>
        <v>0</v>
      </c>
      <c r="L69" s="159">
        <v>21</v>
      </c>
      <c r="M69" s="159">
        <f>G69*(1+L69/100)</f>
        <v>0</v>
      </c>
      <c r="N69" s="159">
        <v>2.3400000000000001E-2</v>
      </c>
      <c r="O69" s="159">
        <f>ROUND(E69*N69,2)</f>
        <v>0.02</v>
      </c>
      <c r="P69" s="159">
        <v>0</v>
      </c>
      <c r="Q69" s="159">
        <f>ROUND(E69*P69,2)</f>
        <v>0</v>
      </c>
      <c r="R69" s="159"/>
      <c r="S69" s="159" t="s">
        <v>140</v>
      </c>
      <c r="T69" s="159" t="s">
        <v>140</v>
      </c>
      <c r="U69" s="159">
        <v>0.5</v>
      </c>
      <c r="V69" s="159">
        <f>ROUND(E69*U69,2)</f>
        <v>0.5</v>
      </c>
      <c r="W69" s="159"/>
      <c r="X69" s="159" t="s">
        <v>141</v>
      </c>
      <c r="Y69" s="149"/>
      <c r="Z69" s="149"/>
      <c r="AA69" s="149"/>
      <c r="AB69" s="149"/>
      <c r="AC69" s="149"/>
      <c r="AD69" s="149"/>
      <c r="AE69" s="149"/>
      <c r="AF69" s="149"/>
      <c r="AG69" s="149" t="s">
        <v>142</v>
      </c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5">
      <c r="A70" s="156"/>
      <c r="B70" s="157"/>
      <c r="C70" s="186" t="s">
        <v>218</v>
      </c>
      <c r="D70" s="161"/>
      <c r="E70" s="162">
        <v>1</v>
      </c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49"/>
      <c r="Z70" s="149"/>
      <c r="AA70" s="149"/>
      <c r="AB70" s="149"/>
      <c r="AC70" s="149"/>
      <c r="AD70" s="149"/>
      <c r="AE70" s="149"/>
      <c r="AF70" s="149"/>
      <c r="AG70" s="149" t="s">
        <v>144</v>
      </c>
      <c r="AH70" s="149">
        <v>0</v>
      </c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5">
      <c r="A71" s="170">
        <v>24</v>
      </c>
      <c r="B71" s="171" t="s">
        <v>219</v>
      </c>
      <c r="C71" s="185" t="s">
        <v>220</v>
      </c>
      <c r="D71" s="172" t="s">
        <v>159</v>
      </c>
      <c r="E71" s="173">
        <v>6</v>
      </c>
      <c r="F71" s="174"/>
      <c r="G71" s="175">
        <f>ROUND(E71*F71,2)</f>
        <v>0</v>
      </c>
      <c r="H71" s="160"/>
      <c r="I71" s="159">
        <f>ROUND(E71*H71,2)</f>
        <v>0</v>
      </c>
      <c r="J71" s="160"/>
      <c r="K71" s="159">
        <f>ROUND(E71*J71,2)</f>
        <v>0</v>
      </c>
      <c r="L71" s="159">
        <v>21</v>
      </c>
      <c r="M71" s="159">
        <f>G71*(1+L71/100)</f>
        <v>0</v>
      </c>
      <c r="N71" s="159">
        <v>0</v>
      </c>
      <c r="O71" s="159">
        <f>ROUND(E71*N71,2)</f>
        <v>0</v>
      </c>
      <c r="P71" s="159">
        <v>0</v>
      </c>
      <c r="Q71" s="159">
        <f>ROUND(E71*P71,2)</f>
        <v>0</v>
      </c>
      <c r="R71" s="159"/>
      <c r="S71" s="159" t="s">
        <v>140</v>
      </c>
      <c r="T71" s="159" t="s">
        <v>140</v>
      </c>
      <c r="U71" s="159">
        <v>0.158</v>
      </c>
      <c r="V71" s="159">
        <f>ROUND(E71*U71,2)</f>
        <v>0.95</v>
      </c>
      <c r="W71" s="159"/>
      <c r="X71" s="159" t="s">
        <v>141</v>
      </c>
      <c r="Y71" s="149"/>
      <c r="Z71" s="149"/>
      <c r="AA71" s="149"/>
      <c r="AB71" s="149"/>
      <c r="AC71" s="149"/>
      <c r="AD71" s="149"/>
      <c r="AE71" s="149"/>
      <c r="AF71" s="149"/>
      <c r="AG71" s="149" t="s">
        <v>142</v>
      </c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5">
      <c r="A72" s="156"/>
      <c r="B72" s="157"/>
      <c r="C72" s="186" t="s">
        <v>221</v>
      </c>
      <c r="D72" s="161"/>
      <c r="E72" s="162">
        <v>6</v>
      </c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49"/>
      <c r="Z72" s="149"/>
      <c r="AA72" s="149"/>
      <c r="AB72" s="149"/>
      <c r="AC72" s="149"/>
      <c r="AD72" s="149"/>
      <c r="AE72" s="149"/>
      <c r="AF72" s="149"/>
      <c r="AG72" s="149" t="s">
        <v>144</v>
      </c>
      <c r="AH72" s="149">
        <v>0</v>
      </c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5">
      <c r="A73" s="176">
        <v>25</v>
      </c>
      <c r="B73" s="177" t="s">
        <v>222</v>
      </c>
      <c r="C73" s="187" t="s">
        <v>223</v>
      </c>
      <c r="D73" s="178" t="s">
        <v>224</v>
      </c>
      <c r="E73" s="179">
        <v>1</v>
      </c>
      <c r="F73" s="180"/>
      <c r="G73" s="181">
        <f>ROUND(E73*F73,2)</f>
        <v>0</v>
      </c>
      <c r="H73" s="160"/>
      <c r="I73" s="159">
        <f>ROUND(E73*H73,2)</f>
        <v>0</v>
      </c>
      <c r="J73" s="160"/>
      <c r="K73" s="159">
        <f>ROUND(E73*J73,2)</f>
        <v>0</v>
      </c>
      <c r="L73" s="159">
        <v>21</v>
      </c>
      <c r="M73" s="159">
        <f>G73*(1+L73/100)</f>
        <v>0</v>
      </c>
      <c r="N73" s="159">
        <v>0</v>
      </c>
      <c r="O73" s="159">
        <f>ROUND(E73*N73,2)</f>
        <v>0</v>
      </c>
      <c r="P73" s="159">
        <v>0</v>
      </c>
      <c r="Q73" s="159">
        <f>ROUND(E73*P73,2)</f>
        <v>0</v>
      </c>
      <c r="R73" s="159"/>
      <c r="S73" s="159" t="s">
        <v>225</v>
      </c>
      <c r="T73" s="159" t="s">
        <v>226</v>
      </c>
      <c r="U73" s="159">
        <v>0</v>
      </c>
      <c r="V73" s="159">
        <f>ROUND(E73*U73,2)</f>
        <v>0</v>
      </c>
      <c r="W73" s="159"/>
      <c r="X73" s="159" t="s">
        <v>141</v>
      </c>
      <c r="Y73" s="149"/>
      <c r="Z73" s="149"/>
      <c r="AA73" s="149"/>
      <c r="AB73" s="149"/>
      <c r="AC73" s="149"/>
      <c r="AD73" s="149"/>
      <c r="AE73" s="149"/>
      <c r="AF73" s="149"/>
      <c r="AG73" s="149" t="s">
        <v>142</v>
      </c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5">
      <c r="A74" s="170">
        <v>26</v>
      </c>
      <c r="B74" s="171" t="s">
        <v>227</v>
      </c>
      <c r="C74" s="185" t="s">
        <v>228</v>
      </c>
      <c r="D74" s="172" t="s">
        <v>159</v>
      </c>
      <c r="E74" s="173">
        <v>1</v>
      </c>
      <c r="F74" s="174"/>
      <c r="G74" s="175">
        <f>ROUND(E74*F74,2)</f>
        <v>0</v>
      </c>
      <c r="H74" s="160"/>
      <c r="I74" s="159">
        <f>ROUND(E74*H74,2)</f>
        <v>0</v>
      </c>
      <c r="J74" s="160"/>
      <c r="K74" s="159">
        <f>ROUND(E74*J74,2)</f>
        <v>0</v>
      </c>
      <c r="L74" s="159">
        <v>21</v>
      </c>
      <c r="M74" s="159">
        <f>G74*(1+L74/100)</f>
        <v>0</v>
      </c>
      <c r="N74" s="159">
        <v>0</v>
      </c>
      <c r="O74" s="159">
        <f>ROUND(E74*N74,2)</f>
        <v>0</v>
      </c>
      <c r="P74" s="159">
        <v>0</v>
      </c>
      <c r="Q74" s="159">
        <f>ROUND(E74*P74,2)</f>
        <v>0</v>
      </c>
      <c r="R74" s="159"/>
      <c r="S74" s="159" t="s">
        <v>225</v>
      </c>
      <c r="T74" s="159" t="s">
        <v>226</v>
      </c>
      <c r="U74" s="159">
        <v>0</v>
      </c>
      <c r="V74" s="159">
        <f>ROUND(E74*U74,2)</f>
        <v>0</v>
      </c>
      <c r="W74" s="159"/>
      <c r="X74" s="159" t="s">
        <v>141</v>
      </c>
      <c r="Y74" s="149"/>
      <c r="Z74" s="149"/>
      <c r="AA74" s="149"/>
      <c r="AB74" s="149"/>
      <c r="AC74" s="149"/>
      <c r="AD74" s="149"/>
      <c r="AE74" s="149"/>
      <c r="AF74" s="149"/>
      <c r="AG74" s="149" t="s">
        <v>142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ht="30.6" outlineLevel="1" x14ac:dyDescent="0.25">
      <c r="A75" s="156"/>
      <c r="B75" s="157"/>
      <c r="C75" s="186" t="s">
        <v>229</v>
      </c>
      <c r="D75" s="161"/>
      <c r="E75" s="162">
        <v>1</v>
      </c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49"/>
      <c r="Z75" s="149"/>
      <c r="AA75" s="149"/>
      <c r="AB75" s="149"/>
      <c r="AC75" s="149"/>
      <c r="AD75" s="149"/>
      <c r="AE75" s="149"/>
      <c r="AF75" s="149"/>
      <c r="AG75" s="149" t="s">
        <v>144</v>
      </c>
      <c r="AH75" s="149">
        <v>0</v>
      </c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x14ac:dyDescent="0.25">
      <c r="A76" s="164" t="s">
        <v>135</v>
      </c>
      <c r="B76" s="165" t="s">
        <v>76</v>
      </c>
      <c r="C76" s="184" t="s">
        <v>77</v>
      </c>
      <c r="D76" s="166"/>
      <c r="E76" s="167"/>
      <c r="F76" s="168"/>
      <c r="G76" s="169">
        <f>SUMIF(AG77:AG89,"&lt;&gt;NOR",G77:G89)</f>
        <v>0</v>
      </c>
      <c r="H76" s="163"/>
      <c r="I76" s="163">
        <f>SUM(I77:I89)</f>
        <v>0</v>
      </c>
      <c r="J76" s="163"/>
      <c r="K76" s="163">
        <f>SUM(K77:K89)</f>
        <v>0</v>
      </c>
      <c r="L76" s="163"/>
      <c r="M76" s="163">
        <f>SUM(M77:M89)</f>
        <v>0</v>
      </c>
      <c r="N76" s="163"/>
      <c r="O76" s="163">
        <f>SUM(O77:O89)</f>
        <v>0.01</v>
      </c>
      <c r="P76" s="163"/>
      <c r="Q76" s="163">
        <f>SUM(Q77:Q89)</f>
        <v>2.6299999999999994</v>
      </c>
      <c r="R76" s="163"/>
      <c r="S76" s="163"/>
      <c r="T76" s="163"/>
      <c r="U76" s="163"/>
      <c r="V76" s="163">
        <f>SUM(V77:V89)</f>
        <v>17.419999999999998</v>
      </c>
      <c r="W76" s="163"/>
      <c r="X76" s="163"/>
      <c r="AG76" t="s">
        <v>136</v>
      </c>
    </row>
    <row r="77" spans="1:60" outlineLevel="1" x14ac:dyDescent="0.25">
      <c r="A77" s="170">
        <v>27</v>
      </c>
      <c r="B77" s="171" t="s">
        <v>230</v>
      </c>
      <c r="C77" s="185" t="s">
        <v>231</v>
      </c>
      <c r="D77" s="172" t="s">
        <v>232</v>
      </c>
      <c r="E77" s="173">
        <v>0.81</v>
      </c>
      <c r="F77" s="174"/>
      <c r="G77" s="175">
        <f>ROUND(E77*F77,2)</f>
        <v>0</v>
      </c>
      <c r="H77" s="160"/>
      <c r="I77" s="159">
        <f>ROUND(E77*H77,2)</f>
        <v>0</v>
      </c>
      <c r="J77" s="160"/>
      <c r="K77" s="159">
        <f>ROUND(E77*J77,2)</f>
        <v>0</v>
      </c>
      <c r="L77" s="159">
        <v>21</v>
      </c>
      <c r="M77" s="159">
        <f>G77*(1+L77/100)</f>
        <v>0</v>
      </c>
      <c r="N77" s="159">
        <v>0</v>
      </c>
      <c r="O77" s="159">
        <f>ROUND(E77*N77,2)</f>
        <v>0</v>
      </c>
      <c r="P77" s="159">
        <v>1.5940000000000001</v>
      </c>
      <c r="Q77" s="159">
        <f>ROUND(E77*P77,2)</f>
        <v>1.29</v>
      </c>
      <c r="R77" s="159"/>
      <c r="S77" s="159" t="s">
        <v>140</v>
      </c>
      <c r="T77" s="159" t="s">
        <v>140</v>
      </c>
      <c r="U77" s="159">
        <v>2.42</v>
      </c>
      <c r="V77" s="159">
        <f>ROUND(E77*U77,2)</f>
        <v>1.96</v>
      </c>
      <c r="W77" s="159"/>
      <c r="X77" s="159" t="s">
        <v>141</v>
      </c>
      <c r="Y77" s="149"/>
      <c r="Z77" s="149"/>
      <c r="AA77" s="149"/>
      <c r="AB77" s="149"/>
      <c r="AC77" s="149"/>
      <c r="AD77" s="149"/>
      <c r="AE77" s="149"/>
      <c r="AF77" s="149"/>
      <c r="AG77" s="149" t="s">
        <v>142</v>
      </c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5">
      <c r="A78" s="156"/>
      <c r="B78" s="157"/>
      <c r="C78" s="186" t="s">
        <v>233</v>
      </c>
      <c r="D78" s="161"/>
      <c r="E78" s="162">
        <v>0.81</v>
      </c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49"/>
      <c r="Z78" s="149"/>
      <c r="AA78" s="149"/>
      <c r="AB78" s="149"/>
      <c r="AC78" s="149"/>
      <c r="AD78" s="149"/>
      <c r="AE78" s="149"/>
      <c r="AF78" s="149"/>
      <c r="AG78" s="149" t="s">
        <v>144</v>
      </c>
      <c r="AH78" s="149">
        <v>0</v>
      </c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5">
      <c r="A79" s="170">
        <v>28</v>
      </c>
      <c r="B79" s="171" t="s">
        <v>234</v>
      </c>
      <c r="C79" s="185" t="s">
        <v>235</v>
      </c>
      <c r="D79" s="172" t="s">
        <v>139</v>
      </c>
      <c r="E79" s="173">
        <v>0.6</v>
      </c>
      <c r="F79" s="174"/>
      <c r="G79" s="175">
        <f>ROUND(E79*F79,2)</f>
        <v>0</v>
      </c>
      <c r="H79" s="160"/>
      <c r="I79" s="159">
        <f>ROUND(E79*H79,2)</f>
        <v>0</v>
      </c>
      <c r="J79" s="160"/>
      <c r="K79" s="159">
        <f>ROUND(E79*J79,2)</f>
        <v>0</v>
      </c>
      <c r="L79" s="159">
        <v>21</v>
      </c>
      <c r="M79" s="159">
        <f>G79*(1+L79/100)</f>
        <v>0</v>
      </c>
      <c r="N79" s="159">
        <v>1.65E-3</v>
      </c>
      <c r="O79" s="159">
        <f>ROUND(E79*N79,2)</f>
        <v>0</v>
      </c>
      <c r="P79" s="159">
        <v>0.29299999999999998</v>
      </c>
      <c r="Q79" s="159">
        <f>ROUND(E79*P79,2)</f>
        <v>0.18</v>
      </c>
      <c r="R79" s="159"/>
      <c r="S79" s="159" t="s">
        <v>140</v>
      </c>
      <c r="T79" s="159" t="s">
        <v>140</v>
      </c>
      <c r="U79" s="159">
        <v>0.94199999999999995</v>
      </c>
      <c r="V79" s="159">
        <f>ROUND(E79*U79,2)</f>
        <v>0.56999999999999995</v>
      </c>
      <c r="W79" s="159"/>
      <c r="X79" s="159" t="s">
        <v>141</v>
      </c>
      <c r="Y79" s="149"/>
      <c r="Z79" s="149"/>
      <c r="AA79" s="149"/>
      <c r="AB79" s="149"/>
      <c r="AC79" s="149"/>
      <c r="AD79" s="149"/>
      <c r="AE79" s="149"/>
      <c r="AF79" s="149"/>
      <c r="AG79" s="149" t="s">
        <v>142</v>
      </c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5">
      <c r="A80" s="156"/>
      <c r="B80" s="157"/>
      <c r="C80" s="186" t="s">
        <v>236</v>
      </c>
      <c r="D80" s="161"/>
      <c r="E80" s="162">
        <v>0.6</v>
      </c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49"/>
      <c r="Z80" s="149"/>
      <c r="AA80" s="149"/>
      <c r="AB80" s="149"/>
      <c r="AC80" s="149"/>
      <c r="AD80" s="149"/>
      <c r="AE80" s="149"/>
      <c r="AF80" s="149"/>
      <c r="AG80" s="149" t="s">
        <v>144</v>
      </c>
      <c r="AH80" s="149">
        <v>0</v>
      </c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outlineLevel="1" x14ac:dyDescent="0.25">
      <c r="A81" s="170">
        <v>29</v>
      </c>
      <c r="B81" s="171" t="s">
        <v>237</v>
      </c>
      <c r="C81" s="185" t="s">
        <v>238</v>
      </c>
      <c r="D81" s="172" t="s">
        <v>232</v>
      </c>
      <c r="E81" s="173">
        <v>0.2</v>
      </c>
      <c r="F81" s="174"/>
      <c r="G81" s="175">
        <f>ROUND(E81*F81,2)</f>
        <v>0</v>
      </c>
      <c r="H81" s="160"/>
      <c r="I81" s="159">
        <f>ROUND(E81*H81,2)</f>
        <v>0</v>
      </c>
      <c r="J81" s="160"/>
      <c r="K81" s="159">
        <f>ROUND(E81*J81,2)</f>
        <v>0</v>
      </c>
      <c r="L81" s="159">
        <v>21</v>
      </c>
      <c r="M81" s="159">
        <f>G81*(1+L81/100)</f>
        <v>0</v>
      </c>
      <c r="N81" s="159">
        <v>1.82E-3</v>
      </c>
      <c r="O81" s="159">
        <f>ROUND(E81*N81,2)</f>
        <v>0</v>
      </c>
      <c r="P81" s="159">
        <v>1.95</v>
      </c>
      <c r="Q81" s="159">
        <f>ROUND(E81*P81,2)</f>
        <v>0.39</v>
      </c>
      <c r="R81" s="159"/>
      <c r="S81" s="159" t="s">
        <v>140</v>
      </c>
      <c r="T81" s="159" t="s">
        <v>140</v>
      </c>
      <c r="U81" s="159">
        <v>6.7560000000000002</v>
      </c>
      <c r="V81" s="159">
        <f>ROUND(E81*U81,2)</f>
        <v>1.35</v>
      </c>
      <c r="W81" s="159"/>
      <c r="X81" s="159" t="s">
        <v>141</v>
      </c>
      <c r="Y81" s="149"/>
      <c r="Z81" s="149"/>
      <c r="AA81" s="149"/>
      <c r="AB81" s="149"/>
      <c r="AC81" s="149"/>
      <c r="AD81" s="149"/>
      <c r="AE81" s="149"/>
      <c r="AF81" s="149"/>
      <c r="AG81" s="149" t="s">
        <v>142</v>
      </c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5">
      <c r="A82" s="156"/>
      <c r="B82" s="157"/>
      <c r="C82" s="186" t="s">
        <v>239</v>
      </c>
      <c r="D82" s="161"/>
      <c r="E82" s="162">
        <v>0.2</v>
      </c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49"/>
      <c r="Z82" s="149"/>
      <c r="AA82" s="149"/>
      <c r="AB82" s="149"/>
      <c r="AC82" s="149"/>
      <c r="AD82" s="149"/>
      <c r="AE82" s="149"/>
      <c r="AF82" s="149"/>
      <c r="AG82" s="149" t="s">
        <v>144</v>
      </c>
      <c r="AH82" s="149">
        <v>0</v>
      </c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5">
      <c r="A83" s="170">
        <v>30</v>
      </c>
      <c r="B83" s="171" t="s">
        <v>240</v>
      </c>
      <c r="C83" s="185" t="s">
        <v>241</v>
      </c>
      <c r="D83" s="172" t="s">
        <v>159</v>
      </c>
      <c r="E83" s="173">
        <v>12</v>
      </c>
      <c r="F83" s="174"/>
      <c r="G83" s="175">
        <f>ROUND(E83*F83,2)</f>
        <v>0</v>
      </c>
      <c r="H83" s="160"/>
      <c r="I83" s="159">
        <f>ROUND(E83*H83,2)</f>
        <v>0</v>
      </c>
      <c r="J83" s="160"/>
      <c r="K83" s="159">
        <f>ROUND(E83*J83,2)</f>
        <v>0</v>
      </c>
      <c r="L83" s="159">
        <v>21</v>
      </c>
      <c r="M83" s="159">
        <f>G83*(1+L83/100)</f>
        <v>0</v>
      </c>
      <c r="N83" s="159">
        <v>9.1E-4</v>
      </c>
      <c r="O83" s="159">
        <f>ROUND(E83*N83,2)</f>
        <v>0.01</v>
      </c>
      <c r="P83" s="159">
        <v>4.9000000000000002E-2</v>
      </c>
      <c r="Q83" s="159">
        <f>ROUND(E83*P83,2)</f>
        <v>0.59</v>
      </c>
      <c r="R83" s="159"/>
      <c r="S83" s="159" t="s">
        <v>140</v>
      </c>
      <c r="T83" s="159" t="s">
        <v>140</v>
      </c>
      <c r="U83" s="159">
        <v>0.80300000000000005</v>
      </c>
      <c r="V83" s="159">
        <f>ROUND(E83*U83,2)</f>
        <v>9.64</v>
      </c>
      <c r="W83" s="159"/>
      <c r="X83" s="159" t="s">
        <v>141</v>
      </c>
      <c r="Y83" s="149"/>
      <c r="Z83" s="149"/>
      <c r="AA83" s="149"/>
      <c r="AB83" s="149"/>
      <c r="AC83" s="149"/>
      <c r="AD83" s="149"/>
      <c r="AE83" s="149"/>
      <c r="AF83" s="149"/>
      <c r="AG83" s="149" t="s">
        <v>142</v>
      </c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5">
      <c r="A84" s="156"/>
      <c r="B84" s="157"/>
      <c r="C84" s="186" t="s">
        <v>242</v>
      </c>
      <c r="D84" s="161"/>
      <c r="E84" s="162">
        <v>12</v>
      </c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49"/>
      <c r="Z84" s="149"/>
      <c r="AA84" s="149"/>
      <c r="AB84" s="149"/>
      <c r="AC84" s="149"/>
      <c r="AD84" s="149"/>
      <c r="AE84" s="149"/>
      <c r="AF84" s="149"/>
      <c r="AG84" s="149" t="s">
        <v>144</v>
      </c>
      <c r="AH84" s="149">
        <v>0</v>
      </c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5">
      <c r="A85" s="170">
        <v>31</v>
      </c>
      <c r="B85" s="171" t="s">
        <v>243</v>
      </c>
      <c r="C85" s="185" t="s">
        <v>244</v>
      </c>
      <c r="D85" s="172" t="s">
        <v>202</v>
      </c>
      <c r="E85" s="173">
        <v>2.1333299999999999</v>
      </c>
      <c r="F85" s="174"/>
      <c r="G85" s="175">
        <f>ROUND(E85*F85,2)</f>
        <v>0</v>
      </c>
      <c r="H85" s="160"/>
      <c r="I85" s="159">
        <f>ROUND(E85*H85,2)</f>
        <v>0</v>
      </c>
      <c r="J85" s="160"/>
      <c r="K85" s="159">
        <f>ROUND(E85*J85,2)</f>
        <v>0</v>
      </c>
      <c r="L85" s="159">
        <v>21</v>
      </c>
      <c r="M85" s="159">
        <f>G85*(1+L85/100)</f>
        <v>0</v>
      </c>
      <c r="N85" s="159">
        <v>4.8999999999999998E-4</v>
      </c>
      <c r="O85" s="159">
        <f>ROUND(E85*N85,2)</f>
        <v>0</v>
      </c>
      <c r="P85" s="159">
        <v>0.04</v>
      </c>
      <c r="Q85" s="159">
        <f>ROUND(E85*P85,2)</f>
        <v>0.09</v>
      </c>
      <c r="R85" s="159"/>
      <c r="S85" s="159" t="s">
        <v>140</v>
      </c>
      <c r="T85" s="159" t="s">
        <v>140</v>
      </c>
      <c r="U85" s="159">
        <v>0.66800000000000004</v>
      </c>
      <c r="V85" s="159">
        <f>ROUND(E85*U85,2)</f>
        <v>1.43</v>
      </c>
      <c r="W85" s="159"/>
      <c r="X85" s="159" t="s">
        <v>141</v>
      </c>
      <c r="Y85" s="149"/>
      <c r="Z85" s="149"/>
      <c r="AA85" s="149"/>
      <c r="AB85" s="149"/>
      <c r="AC85" s="149"/>
      <c r="AD85" s="149"/>
      <c r="AE85" s="149"/>
      <c r="AF85" s="149"/>
      <c r="AG85" s="149" t="s">
        <v>142</v>
      </c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5">
      <c r="A86" s="156"/>
      <c r="B86" s="157"/>
      <c r="C86" s="186" t="s">
        <v>245</v>
      </c>
      <c r="D86" s="161"/>
      <c r="E86" s="162">
        <v>0.8</v>
      </c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49"/>
      <c r="Z86" s="149"/>
      <c r="AA86" s="149"/>
      <c r="AB86" s="149"/>
      <c r="AC86" s="149"/>
      <c r="AD86" s="149"/>
      <c r="AE86" s="149"/>
      <c r="AF86" s="149"/>
      <c r="AG86" s="149" t="s">
        <v>144</v>
      </c>
      <c r="AH86" s="149">
        <v>0</v>
      </c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1" x14ac:dyDescent="0.25">
      <c r="A87" s="156"/>
      <c r="B87" s="157"/>
      <c r="C87" s="186" t="s">
        <v>246</v>
      </c>
      <c r="D87" s="161"/>
      <c r="E87" s="162">
        <v>1.3333299999999999</v>
      </c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49"/>
      <c r="Z87" s="149"/>
      <c r="AA87" s="149"/>
      <c r="AB87" s="149"/>
      <c r="AC87" s="149"/>
      <c r="AD87" s="149"/>
      <c r="AE87" s="149"/>
      <c r="AF87" s="149"/>
      <c r="AG87" s="149" t="s">
        <v>144</v>
      </c>
      <c r="AH87" s="149">
        <v>0</v>
      </c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5">
      <c r="A88" s="170">
        <v>32</v>
      </c>
      <c r="B88" s="171" t="s">
        <v>247</v>
      </c>
      <c r="C88" s="185" t="s">
        <v>248</v>
      </c>
      <c r="D88" s="172" t="s">
        <v>152</v>
      </c>
      <c r="E88" s="173">
        <v>8.5000000000000006E-2</v>
      </c>
      <c r="F88" s="174"/>
      <c r="G88" s="175">
        <f>ROUND(E88*F88,2)</f>
        <v>0</v>
      </c>
      <c r="H88" s="160"/>
      <c r="I88" s="159">
        <f>ROUND(E88*H88,2)</f>
        <v>0</v>
      </c>
      <c r="J88" s="160"/>
      <c r="K88" s="159">
        <f>ROUND(E88*J88,2)</f>
        <v>0</v>
      </c>
      <c r="L88" s="159">
        <v>21</v>
      </c>
      <c r="M88" s="159">
        <f>G88*(1+L88/100)</f>
        <v>0</v>
      </c>
      <c r="N88" s="159">
        <v>0</v>
      </c>
      <c r="O88" s="159">
        <f>ROUND(E88*N88,2)</f>
        <v>0</v>
      </c>
      <c r="P88" s="159">
        <v>1</v>
      </c>
      <c r="Q88" s="159">
        <f>ROUND(E88*P88,2)</f>
        <v>0.09</v>
      </c>
      <c r="R88" s="159"/>
      <c r="S88" s="159" t="s">
        <v>140</v>
      </c>
      <c r="T88" s="159" t="s">
        <v>140</v>
      </c>
      <c r="U88" s="159">
        <v>29</v>
      </c>
      <c r="V88" s="159">
        <f>ROUND(E88*U88,2)</f>
        <v>2.4700000000000002</v>
      </c>
      <c r="W88" s="159"/>
      <c r="X88" s="159" t="s">
        <v>141</v>
      </c>
      <c r="Y88" s="149"/>
      <c r="Z88" s="149"/>
      <c r="AA88" s="149"/>
      <c r="AB88" s="149"/>
      <c r="AC88" s="149"/>
      <c r="AD88" s="149"/>
      <c r="AE88" s="149"/>
      <c r="AF88" s="149"/>
      <c r="AG88" s="149" t="s">
        <v>142</v>
      </c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5">
      <c r="A89" s="156"/>
      <c r="B89" s="157"/>
      <c r="C89" s="186" t="s">
        <v>249</v>
      </c>
      <c r="D89" s="161"/>
      <c r="E89" s="162">
        <v>8.5000000000000006E-2</v>
      </c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49"/>
      <c r="Z89" s="149"/>
      <c r="AA89" s="149"/>
      <c r="AB89" s="149"/>
      <c r="AC89" s="149"/>
      <c r="AD89" s="149"/>
      <c r="AE89" s="149"/>
      <c r="AF89" s="149"/>
      <c r="AG89" s="149" t="s">
        <v>144</v>
      </c>
      <c r="AH89" s="149">
        <v>0</v>
      </c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x14ac:dyDescent="0.25">
      <c r="A90" s="164" t="s">
        <v>135</v>
      </c>
      <c r="B90" s="165" t="s">
        <v>78</v>
      </c>
      <c r="C90" s="184" t="s">
        <v>79</v>
      </c>
      <c r="D90" s="166"/>
      <c r="E90" s="167"/>
      <c r="F90" s="168"/>
      <c r="G90" s="169">
        <f>SUMIF(AG91:AG91,"&lt;&gt;NOR",G91:G91)</f>
        <v>0</v>
      </c>
      <c r="H90" s="163"/>
      <c r="I90" s="163">
        <f>SUM(I91:I91)</f>
        <v>0</v>
      </c>
      <c r="J90" s="163"/>
      <c r="K90" s="163">
        <f>SUM(K91:K91)</f>
        <v>0</v>
      </c>
      <c r="L90" s="163"/>
      <c r="M90" s="163">
        <f>SUM(M91:M91)</f>
        <v>0</v>
      </c>
      <c r="N90" s="163"/>
      <c r="O90" s="163">
        <f>SUM(O91:O91)</f>
        <v>0</v>
      </c>
      <c r="P90" s="163"/>
      <c r="Q90" s="163">
        <f>SUM(Q91:Q91)</f>
        <v>0</v>
      </c>
      <c r="R90" s="163"/>
      <c r="S90" s="163"/>
      <c r="T90" s="163"/>
      <c r="U90" s="163"/>
      <c r="V90" s="163">
        <f>SUM(V91:V91)</f>
        <v>4.83</v>
      </c>
      <c r="W90" s="163"/>
      <c r="X90" s="163"/>
      <c r="AG90" t="s">
        <v>136</v>
      </c>
    </row>
    <row r="91" spans="1:60" outlineLevel="1" x14ac:dyDescent="0.25">
      <c r="A91" s="176">
        <v>33</v>
      </c>
      <c r="B91" s="177" t="s">
        <v>250</v>
      </c>
      <c r="C91" s="187" t="s">
        <v>251</v>
      </c>
      <c r="D91" s="178" t="s">
        <v>152</v>
      </c>
      <c r="E91" s="179">
        <v>5.1449600000000002</v>
      </c>
      <c r="F91" s="180"/>
      <c r="G91" s="181">
        <f>ROUND(E91*F91,2)</f>
        <v>0</v>
      </c>
      <c r="H91" s="160"/>
      <c r="I91" s="159">
        <f>ROUND(E91*H91,2)</f>
        <v>0</v>
      </c>
      <c r="J91" s="160"/>
      <c r="K91" s="159">
        <f>ROUND(E91*J91,2)</f>
        <v>0</v>
      </c>
      <c r="L91" s="159">
        <v>21</v>
      </c>
      <c r="M91" s="159">
        <f>G91*(1+L91/100)</f>
        <v>0</v>
      </c>
      <c r="N91" s="159">
        <v>0</v>
      </c>
      <c r="O91" s="159">
        <f>ROUND(E91*N91,2)</f>
        <v>0</v>
      </c>
      <c r="P91" s="159">
        <v>0</v>
      </c>
      <c r="Q91" s="159">
        <f>ROUND(E91*P91,2)</f>
        <v>0</v>
      </c>
      <c r="R91" s="159"/>
      <c r="S91" s="159" t="s">
        <v>140</v>
      </c>
      <c r="T91" s="159" t="s">
        <v>140</v>
      </c>
      <c r="U91" s="159">
        <v>0.9385</v>
      </c>
      <c r="V91" s="159">
        <f>ROUND(E91*U91,2)</f>
        <v>4.83</v>
      </c>
      <c r="W91" s="159"/>
      <c r="X91" s="159" t="s">
        <v>252</v>
      </c>
      <c r="Y91" s="149"/>
      <c r="Z91" s="149"/>
      <c r="AA91" s="149"/>
      <c r="AB91" s="149"/>
      <c r="AC91" s="149"/>
      <c r="AD91" s="149"/>
      <c r="AE91" s="149"/>
      <c r="AF91" s="149"/>
      <c r="AG91" s="149" t="s">
        <v>253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x14ac:dyDescent="0.25">
      <c r="A92" s="164" t="s">
        <v>135</v>
      </c>
      <c r="B92" s="165" t="s">
        <v>82</v>
      </c>
      <c r="C92" s="184" t="s">
        <v>83</v>
      </c>
      <c r="D92" s="166"/>
      <c r="E92" s="167"/>
      <c r="F92" s="168"/>
      <c r="G92" s="169">
        <f>SUMIF(AG93:AG111,"&lt;&gt;NOR",G93:G111)</f>
        <v>0</v>
      </c>
      <c r="H92" s="163"/>
      <c r="I92" s="163">
        <f>SUM(I93:I111)</f>
        <v>0</v>
      </c>
      <c r="J92" s="163"/>
      <c r="K92" s="163">
        <f>SUM(K93:K111)</f>
        <v>0</v>
      </c>
      <c r="L92" s="163"/>
      <c r="M92" s="163">
        <f>SUM(M93:M111)</f>
        <v>0</v>
      </c>
      <c r="N92" s="163"/>
      <c r="O92" s="163">
        <f>SUM(O93:O111)</f>
        <v>0.09</v>
      </c>
      <c r="P92" s="163"/>
      <c r="Q92" s="163">
        <f>SUM(Q93:Q111)</f>
        <v>0.26</v>
      </c>
      <c r="R92" s="163"/>
      <c r="S92" s="163"/>
      <c r="T92" s="163"/>
      <c r="U92" s="163"/>
      <c r="V92" s="163">
        <f>SUM(V93:V111)</f>
        <v>35.14</v>
      </c>
      <c r="W92" s="163"/>
      <c r="X92" s="163"/>
      <c r="AG92" t="s">
        <v>136</v>
      </c>
    </row>
    <row r="93" spans="1:60" outlineLevel="1" x14ac:dyDescent="0.25">
      <c r="A93" s="170">
        <v>34</v>
      </c>
      <c r="B93" s="171" t="s">
        <v>254</v>
      </c>
      <c r="C93" s="185" t="s">
        <v>255</v>
      </c>
      <c r="D93" s="172" t="s">
        <v>139</v>
      </c>
      <c r="E93" s="173">
        <v>18.36</v>
      </c>
      <c r="F93" s="174"/>
      <c r="G93" s="175">
        <f>ROUND(E93*F93,2)</f>
        <v>0</v>
      </c>
      <c r="H93" s="160"/>
      <c r="I93" s="159">
        <f>ROUND(E93*H93,2)</f>
        <v>0</v>
      </c>
      <c r="J93" s="160"/>
      <c r="K93" s="159">
        <f>ROUND(E93*J93,2)</f>
        <v>0</v>
      </c>
      <c r="L93" s="159">
        <v>21</v>
      </c>
      <c r="M93" s="159">
        <f>G93*(1+L93/100)</f>
        <v>0</v>
      </c>
      <c r="N93" s="159">
        <v>6.9999999999999999E-4</v>
      </c>
      <c r="O93" s="159">
        <f>ROUND(E93*N93,2)</f>
        <v>0.01</v>
      </c>
      <c r="P93" s="159">
        <v>1.4E-2</v>
      </c>
      <c r="Q93" s="159">
        <f>ROUND(E93*P93,2)</f>
        <v>0.26</v>
      </c>
      <c r="R93" s="159"/>
      <c r="S93" s="159" t="s">
        <v>140</v>
      </c>
      <c r="T93" s="159" t="s">
        <v>140</v>
      </c>
      <c r="U93" s="159">
        <v>0.40333000000000002</v>
      </c>
      <c r="V93" s="159">
        <f>ROUND(E93*U93,2)</f>
        <v>7.41</v>
      </c>
      <c r="W93" s="159"/>
      <c r="X93" s="159" t="s">
        <v>141</v>
      </c>
      <c r="Y93" s="149"/>
      <c r="Z93" s="149"/>
      <c r="AA93" s="149"/>
      <c r="AB93" s="149"/>
      <c r="AC93" s="149"/>
      <c r="AD93" s="149"/>
      <c r="AE93" s="149"/>
      <c r="AF93" s="149"/>
      <c r="AG93" s="149" t="s">
        <v>142</v>
      </c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5">
      <c r="A94" s="156"/>
      <c r="B94" s="157"/>
      <c r="C94" s="186" t="s">
        <v>256</v>
      </c>
      <c r="D94" s="161"/>
      <c r="E94" s="162">
        <v>18.36</v>
      </c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49"/>
      <c r="Z94" s="149"/>
      <c r="AA94" s="149"/>
      <c r="AB94" s="149"/>
      <c r="AC94" s="149"/>
      <c r="AD94" s="149"/>
      <c r="AE94" s="149"/>
      <c r="AF94" s="149"/>
      <c r="AG94" s="149" t="s">
        <v>144</v>
      </c>
      <c r="AH94" s="149">
        <v>0</v>
      </c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ht="20.399999999999999" outlineLevel="1" x14ac:dyDescent="0.25">
      <c r="A95" s="170">
        <v>35</v>
      </c>
      <c r="B95" s="171" t="s">
        <v>257</v>
      </c>
      <c r="C95" s="185" t="s">
        <v>258</v>
      </c>
      <c r="D95" s="172" t="s">
        <v>139</v>
      </c>
      <c r="E95" s="173">
        <v>24.21</v>
      </c>
      <c r="F95" s="174"/>
      <c r="G95" s="175">
        <f>ROUND(E95*F95,2)</f>
        <v>0</v>
      </c>
      <c r="H95" s="160"/>
      <c r="I95" s="159">
        <f>ROUND(E95*H95,2)</f>
        <v>0</v>
      </c>
      <c r="J95" s="160"/>
      <c r="K95" s="159">
        <f>ROUND(E95*J95,2)</f>
        <v>0</v>
      </c>
      <c r="L95" s="159">
        <v>21</v>
      </c>
      <c r="M95" s="159">
        <f>G95*(1+L95/100)</f>
        <v>0</v>
      </c>
      <c r="N95" s="159">
        <v>2.2000000000000001E-3</v>
      </c>
      <c r="O95" s="159">
        <f>ROUND(E95*N95,2)</f>
        <v>0.05</v>
      </c>
      <c r="P95" s="159">
        <v>0</v>
      </c>
      <c r="Q95" s="159">
        <f>ROUND(E95*P95,2)</f>
        <v>0</v>
      </c>
      <c r="R95" s="159"/>
      <c r="S95" s="159" t="s">
        <v>140</v>
      </c>
      <c r="T95" s="159" t="s">
        <v>140</v>
      </c>
      <c r="U95" s="159">
        <v>0.84799999999999998</v>
      </c>
      <c r="V95" s="159">
        <f>ROUND(E95*U95,2)</f>
        <v>20.53</v>
      </c>
      <c r="W95" s="159"/>
      <c r="X95" s="159" t="s">
        <v>141</v>
      </c>
      <c r="Y95" s="149"/>
      <c r="Z95" s="149"/>
      <c r="AA95" s="149"/>
      <c r="AB95" s="149"/>
      <c r="AC95" s="149"/>
      <c r="AD95" s="149"/>
      <c r="AE95" s="149"/>
      <c r="AF95" s="149"/>
      <c r="AG95" s="149" t="s">
        <v>142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outlineLevel="1" x14ac:dyDescent="0.25">
      <c r="A96" s="156"/>
      <c r="B96" s="157"/>
      <c r="C96" s="186" t="s">
        <v>259</v>
      </c>
      <c r="D96" s="161"/>
      <c r="E96" s="162">
        <v>18.36</v>
      </c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49"/>
      <c r="Z96" s="149"/>
      <c r="AA96" s="149"/>
      <c r="AB96" s="149"/>
      <c r="AC96" s="149"/>
      <c r="AD96" s="149"/>
      <c r="AE96" s="149"/>
      <c r="AF96" s="149"/>
      <c r="AG96" s="149" t="s">
        <v>144</v>
      </c>
      <c r="AH96" s="149">
        <v>0</v>
      </c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1" x14ac:dyDescent="0.25">
      <c r="A97" s="156"/>
      <c r="B97" s="157"/>
      <c r="C97" s="186" t="s">
        <v>260</v>
      </c>
      <c r="D97" s="161"/>
      <c r="E97" s="162">
        <v>5.85</v>
      </c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49"/>
      <c r="Z97" s="149"/>
      <c r="AA97" s="149"/>
      <c r="AB97" s="149"/>
      <c r="AC97" s="149"/>
      <c r="AD97" s="149"/>
      <c r="AE97" s="149"/>
      <c r="AF97" s="149"/>
      <c r="AG97" s="149" t="s">
        <v>144</v>
      </c>
      <c r="AH97" s="149">
        <v>0</v>
      </c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1" x14ac:dyDescent="0.25">
      <c r="A98" s="170">
        <v>36</v>
      </c>
      <c r="B98" s="171" t="s">
        <v>261</v>
      </c>
      <c r="C98" s="185" t="s">
        <v>262</v>
      </c>
      <c r="D98" s="172" t="s">
        <v>202</v>
      </c>
      <c r="E98" s="173">
        <v>5.6</v>
      </c>
      <c r="F98" s="174"/>
      <c r="G98" s="175">
        <f>ROUND(E98*F98,2)</f>
        <v>0</v>
      </c>
      <c r="H98" s="160"/>
      <c r="I98" s="159">
        <f>ROUND(E98*H98,2)</f>
        <v>0</v>
      </c>
      <c r="J98" s="160"/>
      <c r="K98" s="159">
        <f>ROUND(E98*J98,2)</f>
        <v>0</v>
      </c>
      <c r="L98" s="159">
        <v>21</v>
      </c>
      <c r="M98" s="159">
        <f>G98*(1+L98/100)</f>
        <v>0</v>
      </c>
      <c r="N98" s="159">
        <v>5.8E-4</v>
      </c>
      <c r="O98" s="159">
        <f>ROUND(E98*N98,2)</f>
        <v>0</v>
      </c>
      <c r="P98" s="159">
        <v>0</v>
      </c>
      <c r="Q98" s="159">
        <f>ROUND(E98*P98,2)</f>
        <v>0</v>
      </c>
      <c r="R98" s="159"/>
      <c r="S98" s="159" t="s">
        <v>140</v>
      </c>
      <c r="T98" s="159" t="s">
        <v>140</v>
      </c>
      <c r="U98" s="159">
        <v>0.189</v>
      </c>
      <c r="V98" s="159">
        <f>ROUND(E98*U98,2)</f>
        <v>1.06</v>
      </c>
      <c r="W98" s="159"/>
      <c r="X98" s="159" t="s">
        <v>141</v>
      </c>
      <c r="Y98" s="149"/>
      <c r="Z98" s="149"/>
      <c r="AA98" s="149"/>
      <c r="AB98" s="149"/>
      <c r="AC98" s="149"/>
      <c r="AD98" s="149"/>
      <c r="AE98" s="149"/>
      <c r="AF98" s="149"/>
      <c r="AG98" s="149" t="s">
        <v>142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5">
      <c r="A99" s="156"/>
      <c r="B99" s="157"/>
      <c r="C99" s="186" t="s">
        <v>263</v>
      </c>
      <c r="D99" s="161"/>
      <c r="E99" s="162">
        <v>5.6</v>
      </c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49"/>
      <c r="Z99" s="149"/>
      <c r="AA99" s="149"/>
      <c r="AB99" s="149"/>
      <c r="AC99" s="149"/>
      <c r="AD99" s="149"/>
      <c r="AE99" s="149"/>
      <c r="AF99" s="149"/>
      <c r="AG99" s="149" t="s">
        <v>144</v>
      </c>
      <c r="AH99" s="149">
        <v>0</v>
      </c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5">
      <c r="A100" s="170">
        <v>37</v>
      </c>
      <c r="B100" s="171" t="s">
        <v>264</v>
      </c>
      <c r="C100" s="185" t="s">
        <v>265</v>
      </c>
      <c r="D100" s="172" t="s">
        <v>202</v>
      </c>
      <c r="E100" s="173">
        <v>6.6</v>
      </c>
      <c r="F100" s="174"/>
      <c r="G100" s="175">
        <f>ROUND(E100*F100,2)</f>
        <v>0</v>
      </c>
      <c r="H100" s="160"/>
      <c r="I100" s="159">
        <f>ROUND(E100*H100,2)</f>
        <v>0</v>
      </c>
      <c r="J100" s="160"/>
      <c r="K100" s="159">
        <f>ROUND(E100*J100,2)</f>
        <v>0</v>
      </c>
      <c r="L100" s="159">
        <v>21</v>
      </c>
      <c r="M100" s="159">
        <f>G100*(1+L100/100)</f>
        <v>0</v>
      </c>
      <c r="N100" s="159">
        <v>7.6000000000000004E-4</v>
      </c>
      <c r="O100" s="159">
        <f>ROUND(E100*N100,2)</f>
        <v>0.01</v>
      </c>
      <c r="P100" s="159">
        <v>0</v>
      </c>
      <c r="Q100" s="159">
        <f>ROUND(E100*P100,2)</f>
        <v>0</v>
      </c>
      <c r="R100" s="159"/>
      <c r="S100" s="159" t="s">
        <v>140</v>
      </c>
      <c r="T100" s="159" t="s">
        <v>140</v>
      </c>
      <c r="U100" s="159">
        <v>0.189</v>
      </c>
      <c r="V100" s="159">
        <f>ROUND(E100*U100,2)</f>
        <v>1.25</v>
      </c>
      <c r="W100" s="159"/>
      <c r="X100" s="159" t="s">
        <v>141</v>
      </c>
      <c r="Y100" s="149"/>
      <c r="Z100" s="149"/>
      <c r="AA100" s="149"/>
      <c r="AB100" s="149"/>
      <c r="AC100" s="149"/>
      <c r="AD100" s="149"/>
      <c r="AE100" s="149"/>
      <c r="AF100" s="149"/>
      <c r="AG100" s="149" t="s">
        <v>142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5">
      <c r="A101" s="156"/>
      <c r="B101" s="157"/>
      <c r="C101" s="186" t="s">
        <v>266</v>
      </c>
      <c r="D101" s="161"/>
      <c r="E101" s="162">
        <v>6.6</v>
      </c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49"/>
      <c r="Z101" s="149"/>
      <c r="AA101" s="149"/>
      <c r="AB101" s="149"/>
      <c r="AC101" s="149"/>
      <c r="AD101" s="149"/>
      <c r="AE101" s="149"/>
      <c r="AF101" s="149"/>
      <c r="AG101" s="149" t="s">
        <v>144</v>
      </c>
      <c r="AH101" s="149">
        <v>0</v>
      </c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1" x14ac:dyDescent="0.25">
      <c r="A102" s="170">
        <v>38</v>
      </c>
      <c r="B102" s="171" t="s">
        <v>267</v>
      </c>
      <c r="C102" s="185" t="s">
        <v>268</v>
      </c>
      <c r="D102" s="172" t="s">
        <v>202</v>
      </c>
      <c r="E102" s="173">
        <v>11.7</v>
      </c>
      <c r="F102" s="174"/>
      <c r="G102" s="175">
        <f>ROUND(E102*F102,2)</f>
        <v>0</v>
      </c>
      <c r="H102" s="160"/>
      <c r="I102" s="159">
        <f>ROUND(E102*H102,2)</f>
        <v>0</v>
      </c>
      <c r="J102" s="160"/>
      <c r="K102" s="159">
        <f>ROUND(E102*J102,2)</f>
        <v>0</v>
      </c>
      <c r="L102" s="159">
        <v>21</v>
      </c>
      <c r="M102" s="159">
        <f>G102*(1+L102/100)</f>
        <v>0</v>
      </c>
      <c r="N102" s="159">
        <v>7.6000000000000004E-4</v>
      </c>
      <c r="O102" s="159">
        <f>ROUND(E102*N102,2)</f>
        <v>0.01</v>
      </c>
      <c r="P102" s="159">
        <v>0</v>
      </c>
      <c r="Q102" s="159">
        <f>ROUND(E102*P102,2)</f>
        <v>0</v>
      </c>
      <c r="R102" s="159"/>
      <c r="S102" s="159" t="s">
        <v>140</v>
      </c>
      <c r="T102" s="159" t="s">
        <v>140</v>
      </c>
      <c r="U102" s="159">
        <v>0.189</v>
      </c>
      <c r="V102" s="159">
        <f>ROUND(E102*U102,2)</f>
        <v>2.21</v>
      </c>
      <c r="W102" s="159"/>
      <c r="X102" s="159" t="s">
        <v>141</v>
      </c>
      <c r="Y102" s="149"/>
      <c r="Z102" s="149"/>
      <c r="AA102" s="149"/>
      <c r="AB102" s="149"/>
      <c r="AC102" s="149"/>
      <c r="AD102" s="149"/>
      <c r="AE102" s="149"/>
      <c r="AF102" s="149"/>
      <c r="AG102" s="149" t="s">
        <v>142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1" x14ac:dyDescent="0.25">
      <c r="A103" s="156"/>
      <c r="B103" s="157"/>
      <c r="C103" s="186" t="s">
        <v>269</v>
      </c>
      <c r="D103" s="161"/>
      <c r="E103" s="162">
        <v>11.7</v>
      </c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49"/>
      <c r="Z103" s="149"/>
      <c r="AA103" s="149"/>
      <c r="AB103" s="149"/>
      <c r="AC103" s="149"/>
      <c r="AD103" s="149"/>
      <c r="AE103" s="149"/>
      <c r="AF103" s="149"/>
      <c r="AG103" s="149" t="s">
        <v>144</v>
      </c>
      <c r="AH103" s="149">
        <v>0</v>
      </c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1" x14ac:dyDescent="0.25">
      <c r="A104" s="170">
        <v>39</v>
      </c>
      <c r="B104" s="171" t="s">
        <v>270</v>
      </c>
      <c r="C104" s="185" t="s">
        <v>271</v>
      </c>
      <c r="D104" s="172" t="s">
        <v>159</v>
      </c>
      <c r="E104" s="173">
        <v>2</v>
      </c>
      <c r="F104" s="174"/>
      <c r="G104" s="175">
        <f>ROUND(E104*F104,2)</f>
        <v>0</v>
      </c>
      <c r="H104" s="160"/>
      <c r="I104" s="159">
        <f>ROUND(E104*H104,2)</f>
        <v>0</v>
      </c>
      <c r="J104" s="160"/>
      <c r="K104" s="159">
        <f>ROUND(E104*J104,2)</f>
        <v>0</v>
      </c>
      <c r="L104" s="159">
        <v>21</v>
      </c>
      <c r="M104" s="159">
        <f>G104*(1+L104/100)</f>
        <v>0</v>
      </c>
      <c r="N104" s="159">
        <v>1E-4</v>
      </c>
      <c r="O104" s="159">
        <f>ROUND(E104*N104,2)</f>
        <v>0</v>
      </c>
      <c r="P104" s="159">
        <v>0</v>
      </c>
      <c r="Q104" s="159">
        <f>ROUND(E104*P104,2)</f>
        <v>0</v>
      </c>
      <c r="R104" s="159"/>
      <c r="S104" s="159" t="s">
        <v>140</v>
      </c>
      <c r="T104" s="159" t="s">
        <v>140</v>
      </c>
      <c r="U104" s="159">
        <v>0.13</v>
      </c>
      <c r="V104" s="159">
        <f>ROUND(E104*U104,2)</f>
        <v>0.26</v>
      </c>
      <c r="W104" s="159"/>
      <c r="X104" s="159" t="s">
        <v>141</v>
      </c>
      <c r="Y104" s="149"/>
      <c r="Z104" s="149"/>
      <c r="AA104" s="149"/>
      <c r="AB104" s="149"/>
      <c r="AC104" s="149"/>
      <c r="AD104" s="149"/>
      <c r="AE104" s="149"/>
      <c r="AF104" s="149"/>
      <c r="AG104" s="149" t="s">
        <v>142</v>
      </c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1" x14ac:dyDescent="0.25">
      <c r="A105" s="156"/>
      <c r="B105" s="157"/>
      <c r="C105" s="186" t="s">
        <v>272</v>
      </c>
      <c r="D105" s="161"/>
      <c r="E105" s="162">
        <v>2</v>
      </c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49"/>
      <c r="Z105" s="149"/>
      <c r="AA105" s="149"/>
      <c r="AB105" s="149"/>
      <c r="AC105" s="149"/>
      <c r="AD105" s="149"/>
      <c r="AE105" s="149"/>
      <c r="AF105" s="149"/>
      <c r="AG105" s="149" t="s">
        <v>144</v>
      </c>
      <c r="AH105" s="149">
        <v>0</v>
      </c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ht="20.399999999999999" outlineLevel="1" x14ac:dyDescent="0.25">
      <c r="A106" s="170">
        <v>40</v>
      </c>
      <c r="B106" s="171" t="s">
        <v>273</v>
      </c>
      <c r="C106" s="185" t="s">
        <v>274</v>
      </c>
      <c r="D106" s="172" t="s">
        <v>139</v>
      </c>
      <c r="E106" s="173">
        <v>24.21</v>
      </c>
      <c r="F106" s="174"/>
      <c r="G106" s="175">
        <f>ROUND(E106*F106,2)</f>
        <v>0</v>
      </c>
      <c r="H106" s="160"/>
      <c r="I106" s="159">
        <f>ROUND(E106*H106,2)</f>
        <v>0</v>
      </c>
      <c r="J106" s="160"/>
      <c r="K106" s="159">
        <f>ROUND(E106*J106,2)</f>
        <v>0</v>
      </c>
      <c r="L106" s="159">
        <v>21</v>
      </c>
      <c r="M106" s="159">
        <f>G106*(1+L106/100)</f>
        <v>0</v>
      </c>
      <c r="N106" s="159">
        <v>0</v>
      </c>
      <c r="O106" s="159">
        <f>ROUND(E106*N106,2)</f>
        <v>0</v>
      </c>
      <c r="P106" s="159">
        <v>0</v>
      </c>
      <c r="Q106" s="159">
        <f>ROUND(E106*P106,2)</f>
        <v>0</v>
      </c>
      <c r="R106" s="159"/>
      <c r="S106" s="159" t="s">
        <v>140</v>
      </c>
      <c r="T106" s="159" t="s">
        <v>140</v>
      </c>
      <c r="U106" s="159">
        <v>0.1</v>
      </c>
      <c r="V106" s="159">
        <f>ROUND(E106*U106,2)</f>
        <v>2.42</v>
      </c>
      <c r="W106" s="159"/>
      <c r="X106" s="159" t="s">
        <v>141</v>
      </c>
      <c r="Y106" s="149"/>
      <c r="Z106" s="149"/>
      <c r="AA106" s="149"/>
      <c r="AB106" s="149"/>
      <c r="AC106" s="149"/>
      <c r="AD106" s="149"/>
      <c r="AE106" s="149"/>
      <c r="AF106" s="149"/>
      <c r="AG106" s="149" t="s">
        <v>142</v>
      </c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5">
      <c r="A107" s="156"/>
      <c r="B107" s="157"/>
      <c r="C107" s="186" t="s">
        <v>259</v>
      </c>
      <c r="D107" s="161"/>
      <c r="E107" s="162">
        <v>18.36</v>
      </c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49"/>
      <c r="Z107" s="149"/>
      <c r="AA107" s="149"/>
      <c r="AB107" s="149"/>
      <c r="AC107" s="149"/>
      <c r="AD107" s="149"/>
      <c r="AE107" s="149"/>
      <c r="AF107" s="149"/>
      <c r="AG107" s="149" t="s">
        <v>144</v>
      </c>
      <c r="AH107" s="149">
        <v>0</v>
      </c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5">
      <c r="A108" s="156"/>
      <c r="B108" s="157"/>
      <c r="C108" s="186" t="s">
        <v>260</v>
      </c>
      <c r="D108" s="161"/>
      <c r="E108" s="162">
        <v>5.85</v>
      </c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  <c r="Y108" s="149"/>
      <c r="Z108" s="149"/>
      <c r="AA108" s="149"/>
      <c r="AB108" s="149"/>
      <c r="AC108" s="149"/>
      <c r="AD108" s="149"/>
      <c r="AE108" s="149"/>
      <c r="AF108" s="149"/>
      <c r="AG108" s="149" t="s">
        <v>144</v>
      </c>
      <c r="AH108" s="149">
        <v>0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5">
      <c r="A109" s="170">
        <v>41</v>
      </c>
      <c r="B109" s="171" t="s">
        <v>275</v>
      </c>
      <c r="C109" s="185" t="s">
        <v>276</v>
      </c>
      <c r="D109" s="172" t="s">
        <v>139</v>
      </c>
      <c r="E109" s="173">
        <v>26.631</v>
      </c>
      <c r="F109" s="174"/>
      <c r="G109" s="175">
        <f>ROUND(E109*F109,2)</f>
        <v>0</v>
      </c>
      <c r="H109" s="160"/>
      <c r="I109" s="159">
        <f>ROUND(E109*H109,2)</f>
        <v>0</v>
      </c>
      <c r="J109" s="160"/>
      <c r="K109" s="159">
        <f>ROUND(E109*J109,2)</f>
        <v>0</v>
      </c>
      <c r="L109" s="159">
        <v>21</v>
      </c>
      <c r="M109" s="159">
        <f>G109*(1+L109/100)</f>
        <v>0</v>
      </c>
      <c r="N109" s="159">
        <v>2.9999999999999997E-4</v>
      </c>
      <c r="O109" s="159">
        <f>ROUND(E109*N109,2)</f>
        <v>0.01</v>
      </c>
      <c r="P109" s="159">
        <v>0</v>
      </c>
      <c r="Q109" s="159">
        <f>ROUND(E109*P109,2)</f>
        <v>0</v>
      </c>
      <c r="R109" s="159" t="s">
        <v>277</v>
      </c>
      <c r="S109" s="159" t="s">
        <v>140</v>
      </c>
      <c r="T109" s="159" t="s">
        <v>140</v>
      </c>
      <c r="U109" s="159">
        <v>0</v>
      </c>
      <c r="V109" s="159">
        <f>ROUND(E109*U109,2)</f>
        <v>0</v>
      </c>
      <c r="W109" s="159"/>
      <c r="X109" s="159" t="s">
        <v>278</v>
      </c>
      <c r="Y109" s="149"/>
      <c r="Z109" s="149"/>
      <c r="AA109" s="149"/>
      <c r="AB109" s="149"/>
      <c r="AC109" s="149"/>
      <c r="AD109" s="149"/>
      <c r="AE109" s="149"/>
      <c r="AF109" s="149"/>
      <c r="AG109" s="149" t="s">
        <v>279</v>
      </c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1" x14ac:dyDescent="0.25">
      <c r="A110" s="156"/>
      <c r="B110" s="157"/>
      <c r="C110" s="186" t="s">
        <v>280</v>
      </c>
      <c r="D110" s="161"/>
      <c r="E110" s="162">
        <v>26.631</v>
      </c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49"/>
      <c r="Z110" s="149"/>
      <c r="AA110" s="149"/>
      <c r="AB110" s="149"/>
      <c r="AC110" s="149"/>
      <c r="AD110" s="149"/>
      <c r="AE110" s="149"/>
      <c r="AF110" s="149"/>
      <c r="AG110" s="149" t="s">
        <v>144</v>
      </c>
      <c r="AH110" s="149">
        <v>5</v>
      </c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5">
      <c r="A111" s="156">
        <v>42</v>
      </c>
      <c r="B111" s="157" t="s">
        <v>281</v>
      </c>
      <c r="C111" s="188" t="s">
        <v>282</v>
      </c>
      <c r="D111" s="158" t="s">
        <v>0</v>
      </c>
      <c r="E111" s="182"/>
      <c r="F111" s="160"/>
      <c r="G111" s="159">
        <f>ROUND(E111*F111,2)</f>
        <v>0</v>
      </c>
      <c r="H111" s="160"/>
      <c r="I111" s="159">
        <f>ROUND(E111*H111,2)</f>
        <v>0</v>
      </c>
      <c r="J111" s="160"/>
      <c r="K111" s="159">
        <f>ROUND(E111*J111,2)</f>
        <v>0</v>
      </c>
      <c r="L111" s="159">
        <v>21</v>
      </c>
      <c r="M111" s="159">
        <f>G111*(1+L111/100)</f>
        <v>0</v>
      </c>
      <c r="N111" s="159">
        <v>0</v>
      </c>
      <c r="O111" s="159">
        <f>ROUND(E111*N111,2)</f>
        <v>0</v>
      </c>
      <c r="P111" s="159">
        <v>0</v>
      </c>
      <c r="Q111" s="159">
        <f>ROUND(E111*P111,2)</f>
        <v>0</v>
      </c>
      <c r="R111" s="159"/>
      <c r="S111" s="159" t="s">
        <v>140</v>
      </c>
      <c r="T111" s="159" t="s">
        <v>140</v>
      </c>
      <c r="U111" s="159">
        <v>0</v>
      </c>
      <c r="V111" s="159">
        <f>ROUND(E111*U111,2)</f>
        <v>0</v>
      </c>
      <c r="W111" s="159"/>
      <c r="X111" s="159" t="s">
        <v>252</v>
      </c>
      <c r="Y111" s="149"/>
      <c r="Z111" s="149"/>
      <c r="AA111" s="149"/>
      <c r="AB111" s="149"/>
      <c r="AC111" s="149"/>
      <c r="AD111" s="149"/>
      <c r="AE111" s="149"/>
      <c r="AF111" s="149"/>
      <c r="AG111" s="149" t="s">
        <v>253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x14ac:dyDescent="0.25">
      <c r="A112" s="164" t="s">
        <v>135</v>
      </c>
      <c r="B112" s="165" t="s">
        <v>84</v>
      </c>
      <c r="C112" s="184" t="s">
        <v>85</v>
      </c>
      <c r="D112" s="166"/>
      <c r="E112" s="167"/>
      <c r="F112" s="168"/>
      <c r="G112" s="169">
        <f>SUMIF(AG113:AG124,"&lt;&gt;NOR",G113:G124)</f>
        <v>0</v>
      </c>
      <c r="H112" s="163"/>
      <c r="I112" s="163">
        <f>SUM(I113:I124)</f>
        <v>0</v>
      </c>
      <c r="J112" s="163"/>
      <c r="K112" s="163">
        <f>SUM(K113:K124)</f>
        <v>0</v>
      </c>
      <c r="L112" s="163"/>
      <c r="M112" s="163">
        <f>SUM(M113:M124)</f>
        <v>0</v>
      </c>
      <c r="N112" s="163"/>
      <c r="O112" s="163">
        <f>SUM(O113:O124)</f>
        <v>1.23</v>
      </c>
      <c r="P112" s="163"/>
      <c r="Q112" s="163">
        <f>SUM(Q113:Q124)</f>
        <v>0</v>
      </c>
      <c r="R112" s="163"/>
      <c r="S112" s="163"/>
      <c r="T112" s="163"/>
      <c r="U112" s="163"/>
      <c r="V112" s="163">
        <f>SUM(V113:V124)</f>
        <v>65.570000000000007</v>
      </c>
      <c r="W112" s="163"/>
      <c r="X112" s="163"/>
      <c r="AG112" t="s">
        <v>136</v>
      </c>
    </row>
    <row r="113" spans="1:60" ht="20.399999999999999" outlineLevel="1" x14ac:dyDescent="0.25">
      <c r="A113" s="170">
        <v>43</v>
      </c>
      <c r="B113" s="171" t="s">
        <v>283</v>
      </c>
      <c r="C113" s="185" t="s">
        <v>284</v>
      </c>
      <c r="D113" s="172" t="s">
        <v>139</v>
      </c>
      <c r="E113" s="173">
        <v>357.12</v>
      </c>
      <c r="F113" s="174"/>
      <c r="G113" s="175">
        <f>ROUND(E113*F113,2)</f>
        <v>0</v>
      </c>
      <c r="H113" s="160"/>
      <c r="I113" s="159">
        <f>ROUND(E113*H113,2)</f>
        <v>0</v>
      </c>
      <c r="J113" s="160"/>
      <c r="K113" s="159">
        <f>ROUND(E113*J113,2)</f>
        <v>0</v>
      </c>
      <c r="L113" s="159">
        <v>21</v>
      </c>
      <c r="M113" s="159">
        <f>G113*(1+L113/100)</f>
        <v>0</v>
      </c>
      <c r="N113" s="159">
        <v>0</v>
      </c>
      <c r="O113" s="159">
        <f>ROUND(E113*N113,2)</f>
        <v>0</v>
      </c>
      <c r="P113" s="159">
        <v>0</v>
      </c>
      <c r="Q113" s="159">
        <f>ROUND(E113*P113,2)</f>
        <v>0</v>
      </c>
      <c r="R113" s="159"/>
      <c r="S113" s="159" t="s">
        <v>140</v>
      </c>
      <c r="T113" s="159" t="s">
        <v>140</v>
      </c>
      <c r="U113" s="159">
        <v>0.18</v>
      </c>
      <c r="V113" s="159">
        <f>ROUND(E113*U113,2)</f>
        <v>64.28</v>
      </c>
      <c r="W113" s="159"/>
      <c r="X113" s="159" t="s">
        <v>141</v>
      </c>
      <c r="Y113" s="149"/>
      <c r="Z113" s="149"/>
      <c r="AA113" s="149"/>
      <c r="AB113" s="149"/>
      <c r="AC113" s="149"/>
      <c r="AD113" s="149"/>
      <c r="AE113" s="149"/>
      <c r="AF113" s="149"/>
      <c r="AG113" s="149" t="s">
        <v>142</v>
      </c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1" x14ac:dyDescent="0.25">
      <c r="A114" s="156"/>
      <c r="B114" s="157"/>
      <c r="C114" s="186" t="s">
        <v>285</v>
      </c>
      <c r="D114" s="161"/>
      <c r="E114" s="162">
        <v>357.12</v>
      </c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49"/>
      <c r="Z114" s="149"/>
      <c r="AA114" s="149"/>
      <c r="AB114" s="149"/>
      <c r="AC114" s="149"/>
      <c r="AD114" s="149"/>
      <c r="AE114" s="149"/>
      <c r="AF114" s="149"/>
      <c r="AG114" s="149" t="s">
        <v>144</v>
      </c>
      <c r="AH114" s="149">
        <v>0</v>
      </c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5">
      <c r="A115" s="170">
        <v>44</v>
      </c>
      <c r="B115" s="171" t="s">
        <v>286</v>
      </c>
      <c r="C115" s="185" t="s">
        <v>287</v>
      </c>
      <c r="D115" s="172" t="s">
        <v>139</v>
      </c>
      <c r="E115" s="173">
        <v>18.36</v>
      </c>
      <c r="F115" s="174"/>
      <c r="G115" s="175">
        <f>ROUND(E115*F115,2)</f>
        <v>0</v>
      </c>
      <c r="H115" s="160"/>
      <c r="I115" s="159">
        <f>ROUND(E115*H115,2)</f>
        <v>0</v>
      </c>
      <c r="J115" s="160"/>
      <c r="K115" s="159">
        <f>ROUND(E115*J115,2)</f>
        <v>0</v>
      </c>
      <c r="L115" s="159">
        <v>21</v>
      </c>
      <c r="M115" s="159">
        <f>G115*(1+L115/100)</f>
        <v>0</v>
      </c>
      <c r="N115" s="159">
        <v>0</v>
      </c>
      <c r="O115" s="159">
        <f>ROUND(E115*N115,2)</f>
        <v>0</v>
      </c>
      <c r="P115" s="159">
        <v>0</v>
      </c>
      <c r="Q115" s="159">
        <f>ROUND(E115*P115,2)</f>
        <v>0</v>
      </c>
      <c r="R115" s="159"/>
      <c r="S115" s="159" t="s">
        <v>140</v>
      </c>
      <c r="T115" s="159" t="s">
        <v>140</v>
      </c>
      <c r="U115" s="159">
        <v>7.0000000000000007E-2</v>
      </c>
      <c r="V115" s="159">
        <f>ROUND(E115*U115,2)</f>
        <v>1.29</v>
      </c>
      <c r="W115" s="159"/>
      <c r="X115" s="159" t="s">
        <v>141</v>
      </c>
      <c r="Y115" s="149"/>
      <c r="Z115" s="149"/>
      <c r="AA115" s="149"/>
      <c r="AB115" s="149"/>
      <c r="AC115" s="149"/>
      <c r="AD115" s="149"/>
      <c r="AE115" s="149"/>
      <c r="AF115" s="149"/>
      <c r="AG115" s="149" t="s">
        <v>142</v>
      </c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1" x14ac:dyDescent="0.25">
      <c r="A116" s="156"/>
      <c r="B116" s="157"/>
      <c r="C116" s="186" t="s">
        <v>288</v>
      </c>
      <c r="D116" s="161"/>
      <c r="E116" s="162">
        <v>18.36</v>
      </c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49"/>
      <c r="Z116" s="149"/>
      <c r="AA116" s="149"/>
      <c r="AB116" s="149"/>
      <c r="AC116" s="149"/>
      <c r="AD116" s="149"/>
      <c r="AE116" s="149"/>
      <c r="AF116" s="149"/>
      <c r="AG116" s="149" t="s">
        <v>144</v>
      </c>
      <c r="AH116" s="149">
        <v>0</v>
      </c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5">
      <c r="A117" s="170">
        <v>45</v>
      </c>
      <c r="B117" s="171" t="s">
        <v>289</v>
      </c>
      <c r="C117" s="185" t="s">
        <v>290</v>
      </c>
      <c r="D117" s="172" t="s">
        <v>232</v>
      </c>
      <c r="E117" s="173">
        <v>3.8555999999999999</v>
      </c>
      <c r="F117" s="174"/>
      <c r="G117" s="175">
        <f>ROUND(E117*F117,2)</f>
        <v>0</v>
      </c>
      <c r="H117" s="160"/>
      <c r="I117" s="159">
        <f>ROUND(E117*H117,2)</f>
        <v>0</v>
      </c>
      <c r="J117" s="160"/>
      <c r="K117" s="159">
        <f>ROUND(E117*J117,2)</f>
        <v>0</v>
      </c>
      <c r="L117" s="159">
        <v>21</v>
      </c>
      <c r="M117" s="159">
        <f>G117*(1+L117/100)</f>
        <v>0</v>
      </c>
      <c r="N117" s="159">
        <v>0.03</v>
      </c>
      <c r="O117" s="159">
        <f>ROUND(E117*N117,2)</f>
        <v>0.12</v>
      </c>
      <c r="P117" s="159">
        <v>0</v>
      </c>
      <c r="Q117" s="159">
        <f>ROUND(E117*P117,2)</f>
        <v>0</v>
      </c>
      <c r="R117" s="159" t="s">
        <v>277</v>
      </c>
      <c r="S117" s="159" t="s">
        <v>140</v>
      </c>
      <c r="T117" s="159" t="s">
        <v>140</v>
      </c>
      <c r="U117" s="159">
        <v>0</v>
      </c>
      <c r="V117" s="159">
        <f>ROUND(E117*U117,2)</f>
        <v>0</v>
      </c>
      <c r="W117" s="159"/>
      <c r="X117" s="159" t="s">
        <v>278</v>
      </c>
      <c r="Y117" s="149"/>
      <c r="Z117" s="149"/>
      <c r="AA117" s="149"/>
      <c r="AB117" s="149"/>
      <c r="AC117" s="149"/>
      <c r="AD117" s="149"/>
      <c r="AE117" s="149"/>
      <c r="AF117" s="149"/>
      <c r="AG117" s="149" t="s">
        <v>279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1" x14ac:dyDescent="0.25">
      <c r="A118" s="156"/>
      <c r="B118" s="157"/>
      <c r="C118" s="186" t="s">
        <v>291</v>
      </c>
      <c r="D118" s="161"/>
      <c r="E118" s="162">
        <v>3.8555999999999999</v>
      </c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49"/>
      <c r="Z118" s="149"/>
      <c r="AA118" s="149"/>
      <c r="AB118" s="149"/>
      <c r="AC118" s="149"/>
      <c r="AD118" s="149"/>
      <c r="AE118" s="149"/>
      <c r="AF118" s="149"/>
      <c r="AG118" s="149" t="s">
        <v>144</v>
      </c>
      <c r="AH118" s="149">
        <v>0</v>
      </c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ht="20.399999999999999" outlineLevel="1" x14ac:dyDescent="0.25">
      <c r="A119" s="170">
        <v>46</v>
      </c>
      <c r="B119" s="171" t="s">
        <v>292</v>
      </c>
      <c r="C119" s="185" t="s">
        <v>293</v>
      </c>
      <c r="D119" s="172" t="s">
        <v>139</v>
      </c>
      <c r="E119" s="173">
        <v>404.976</v>
      </c>
      <c r="F119" s="174"/>
      <c r="G119" s="175">
        <f>ROUND(E119*F119,2)</f>
        <v>0</v>
      </c>
      <c r="H119" s="160"/>
      <c r="I119" s="159">
        <f>ROUND(E119*H119,2)</f>
        <v>0</v>
      </c>
      <c r="J119" s="160"/>
      <c r="K119" s="159">
        <f>ROUND(E119*J119,2)</f>
        <v>0</v>
      </c>
      <c r="L119" s="159">
        <v>21</v>
      </c>
      <c r="M119" s="159">
        <f>G119*(1+L119/100)</f>
        <v>0</v>
      </c>
      <c r="N119" s="159">
        <v>5.9999999999999995E-4</v>
      </c>
      <c r="O119" s="159">
        <f>ROUND(E119*N119,2)</f>
        <v>0.24</v>
      </c>
      <c r="P119" s="159">
        <v>0</v>
      </c>
      <c r="Q119" s="159">
        <f>ROUND(E119*P119,2)</f>
        <v>0</v>
      </c>
      <c r="R119" s="159" t="s">
        <v>277</v>
      </c>
      <c r="S119" s="159" t="s">
        <v>140</v>
      </c>
      <c r="T119" s="159" t="s">
        <v>140</v>
      </c>
      <c r="U119" s="159">
        <v>0</v>
      </c>
      <c r="V119" s="159">
        <f>ROUND(E119*U119,2)</f>
        <v>0</v>
      </c>
      <c r="W119" s="159"/>
      <c r="X119" s="159" t="s">
        <v>278</v>
      </c>
      <c r="Y119" s="149"/>
      <c r="Z119" s="149"/>
      <c r="AA119" s="149"/>
      <c r="AB119" s="149"/>
      <c r="AC119" s="149"/>
      <c r="AD119" s="149"/>
      <c r="AE119" s="149"/>
      <c r="AF119" s="149"/>
      <c r="AG119" s="149" t="s">
        <v>279</v>
      </c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5">
      <c r="A120" s="156"/>
      <c r="B120" s="157"/>
      <c r="C120" s="186" t="s">
        <v>294</v>
      </c>
      <c r="D120" s="161"/>
      <c r="E120" s="162">
        <v>404.976</v>
      </c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49"/>
      <c r="Z120" s="149"/>
      <c r="AA120" s="149"/>
      <c r="AB120" s="149"/>
      <c r="AC120" s="149"/>
      <c r="AD120" s="149"/>
      <c r="AE120" s="149"/>
      <c r="AF120" s="149"/>
      <c r="AG120" s="149" t="s">
        <v>144</v>
      </c>
      <c r="AH120" s="149">
        <v>5</v>
      </c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ht="20.399999999999999" outlineLevel="1" x14ac:dyDescent="0.25">
      <c r="A121" s="170">
        <v>47</v>
      </c>
      <c r="B121" s="171" t="s">
        <v>295</v>
      </c>
      <c r="C121" s="185" t="s">
        <v>296</v>
      </c>
      <c r="D121" s="172" t="s">
        <v>139</v>
      </c>
      <c r="E121" s="173">
        <v>404.976</v>
      </c>
      <c r="F121" s="174"/>
      <c r="G121" s="175">
        <f>ROUND(E121*F121,2)</f>
        <v>0</v>
      </c>
      <c r="H121" s="160"/>
      <c r="I121" s="159">
        <f>ROUND(E121*H121,2)</f>
        <v>0</v>
      </c>
      <c r="J121" s="160"/>
      <c r="K121" s="159">
        <f>ROUND(E121*J121,2)</f>
        <v>0</v>
      </c>
      <c r="L121" s="159">
        <v>21</v>
      </c>
      <c r="M121" s="159">
        <f>G121*(1+L121/100)</f>
        <v>0</v>
      </c>
      <c r="N121" s="159">
        <v>2.14E-3</v>
      </c>
      <c r="O121" s="159">
        <f>ROUND(E121*N121,2)</f>
        <v>0.87</v>
      </c>
      <c r="P121" s="159">
        <v>0</v>
      </c>
      <c r="Q121" s="159">
        <f>ROUND(E121*P121,2)</f>
        <v>0</v>
      </c>
      <c r="R121" s="159" t="s">
        <v>277</v>
      </c>
      <c r="S121" s="159" t="s">
        <v>140</v>
      </c>
      <c r="T121" s="159" t="s">
        <v>140</v>
      </c>
      <c r="U121" s="159">
        <v>0</v>
      </c>
      <c r="V121" s="159">
        <f>ROUND(E121*U121,2)</f>
        <v>0</v>
      </c>
      <c r="W121" s="159"/>
      <c r="X121" s="159" t="s">
        <v>278</v>
      </c>
      <c r="Y121" s="149"/>
      <c r="Z121" s="149"/>
      <c r="AA121" s="149"/>
      <c r="AB121" s="149"/>
      <c r="AC121" s="149"/>
      <c r="AD121" s="149"/>
      <c r="AE121" s="149"/>
      <c r="AF121" s="149"/>
      <c r="AG121" s="149" t="s">
        <v>279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5">
      <c r="A122" s="156"/>
      <c r="B122" s="157"/>
      <c r="C122" s="186" t="s">
        <v>297</v>
      </c>
      <c r="D122" s="161"/>
      <c r="E122" s="162">
        <v>374.976</v>
      </c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49"/>
      <c r="Z122" s="149"/>
      <c r="AA122" s="149"/>
      <c r="AB122" s="149"/>
      <c r="AC122" s="149"/>
      <c r="AD122" s="149"/>
      <c r="AE122" s="149"/>
      <c r="AF122" s="149"/>
      <c r="AG122" s="149" t="s">
        <v>144</v>
      </c>
      <c r="AH122" s="149">
        <v>5</v>
      </c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5">
      <c r="A123" s="156"/>
      <c r="B123" s="157"/>
      <c r="C123" s="186" t="s">
        <v>298</v>
      </c>
      <c r="D123" s="161"/>
      <c r="E123" s="162">
        <v>30</v>
      </c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49"/>
      <c r="Z123" s="149"/>
      <c r="AA123" s="149"/>
      <c r="AB123" s="149"/>
      <c r="AC123" s="149"/>
      <c r="AD123" s="149"/>
      <c r="AE123" s="149"/>
      <c r="AF123" s="149"/>
      <c r="AG123" s="149" t="s">
        <v>144</v>
      </c>
      <c r="AH123" s="149">
        <v>0</v>
      </c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1" x14ac:dyDescent="0.25">
      <c r="A124" s="156">
        <v>48</v>
      </c>
      <c r="B124" s="157" t="s">
        <v>299</v>
      </c>
      <c r="C124" s="188" t="s">
        <v>300</v>
      </c>
      <c r="D124" s="158" t="s">
        <v>0</v>
      </c>
      <c r="E124" s="182"/>
      <c r="F124" s="160"/>
      <c r="G124" s="159">
        <f>ROUND(E124*F124,2)</f>
        <v>0</v>
      </c>
      <c r="H124" s="160"/>
      <c r="I124" s="159">
        <f>ROUND(E124*H124,2)</f>
        <v>0</v>
      </c>
      <c r="J124" s="160"/>
      <c r="K124" s="159">
        <f>ROUND(E124*J124,2)</f>
        <v>0</v>
      </c>
      <c r="L124" s="159">
        <v>21</v>
      </c>
      <c r="M124" s="159">
        <f>G124*(1+L124/100)</f>
        <v>0</v>
      </c>
      <c r="N124" s="159">
        <v>0</v>
      </c>
      <c r="O124" s="159">
        <f>ROUND(E124*N124,2)</f>
        <v>0</v>
      </c>
      <c r="P124" s="159">
        <v>0</v>
      </c>
      <c r="Q124" s="159">
        <f>ROUND(E124*P124,2)</f>
        <v>0</v>
      </c>
      <c r="R124" s="159"/>
      <c r="S124" s="159" t="s">
        <v>140</v>
      </c>
      <c r="T124" s="159" t="s">
        <v>140</v>
      </c>
      <c r="U124" s="159">
        <v>0</v>
      </c>
      <c r="V124" s="159">
        <f>ROUND(E124*U124,2)</f>
        <v>0</v>
      </c>
      <c r="W124" s="159"/>
      <c r="X124" s="159" t="s">
        <v>252</v>
      </c>
      <c r="Y124" s="149"/>
      <c r="Z124" s="149"/>
      <c r="AA124" s="149"/>
      <c r="AB124" s="149"/>
      <c r="AC124" s="149"/>
      <c r="AD124" s="149"/>
      <c r="AE124" s="149"/>
      <c r="AF124" s="149"/>
      <c r="AG124" s="149" t="s">
        <v>253</v>
      </c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x14ac:dyDescent="0.25">
      <c r="A125" s="164" t="s">
        <v>135</v>
      </c>
      <c r="B125" s="165" t="s">
        <v>86</v>
      </c>
      <c r="C125" s="184" t="s">
        <v>87</v>
      </c>
      <c r="D125" s="166"/>
      <c r="E125" s="167"/>
      <c r="F125" s="168"/>
      <c r="G125" s="169">
        <f>SUMIF(AG126:AG129,"&lt;&gt;NOR",G126:G129)</f>
        <v>0</v>
      </c>
      <c r="H125" s="163"/>
      <c r="I125" s="163">
        <f>SUM(I126:I129)</f>
        <v>0</v>
      </c>
      <c r="J125" s="163"/>
      <c r="K125" s="163">
        <f>SUM(K126:K129)</f>
        <v>0</v>
      </c>
      <c r="L125" s="163"/>
      <c r="M125" s="163">
        <f>SUM(M126:M129)</f>
        <v>0</v>
      </c>
      <c r="N125" s="163"/>
      <c r="O125" s="163">
        <f>SUM(O126:O129)</f>
        <v>0</v>
      </c>
      <c r="P125" s="163"/>
      <c r="Q125" s="163">
        <f>SUM(Q126:Q129)</f>
        <v>0</v>
      </c>
      <c r="R125" s="163"/>
      <c r="S125" s="163"/>
      <c r="T125" s="163"/>
      <c r="U125" s="163"/>
      <c r="V125" s="163">
        <f>SUM(V126:V129)</f>
        <v>4.4000000000000004</v>
      </c>
      <c r="W125" s="163"/>
      <c r="X125" s="163"/>
      <c r="AG125" t="s">
        <v>136</v>
      </c>
    </row>
    <row r="126" spans="1:60" outlineLevel="1" x14ac:dyDescent="0.25">
      <c r="A126" s="170">
        <v>49</v>
      </c>
      <c r="B126" s="171" t="s">
        <v>301</v>
      </c>
      <c r="C126" s="185" t="s">
        <v>302</v>
      </c>
      <c r="D126" s="172" t="s">
        <v>159</v>
      </c>
      <c r="E126" s="173">
        <v>8</v>
      </c>
      <c r="F126" s="174"/>
      <c r="G126" s="175">
        <f>ROUND(E126*F126,2)</f>
        <v>0</v>
      </c>
      <c r="H126" s="160"/>
      <c r="I126" s="159">
        <f>ROUND(E126*H126,2)</f>
        <v>0</v>
      </c>
      <c r="J126" s="160"/>
      <c r="K126" s="159">
        <f>ROUND(E126*J126,2)</f>
        <v>0</v>
      </c>
      <c r="L126" s="159">
        <v>21</v>
      </c>
      <c r="M126" s="159">
        <f>G126*(1+L126/100)</f>
        <v>0</v>
      </c>
      <c r="N126" s="159">
        <v>0</v>
      </c>
      <c r="O126" s="159">
        <f>ROUND(E126*N126,2)</f>
        <v>0</v>
      </c>
      <c r="P126" s="159">
        <v>0</v>
      </c>
      <c r="Q126" s="159">
        <f>ROUND(E126*P126,2)</f>
        <v>0</v>
      </c>
      <c r="R126" s="159"/>
      <c r="S126" s="159" t="s">
        <v>140</v>
      </c>
      <c r="T126" s="159" t="s">
        <v>140</v>
      </c>
      <c r="U126" s="159">
        <v>0.55000000000000004</v>
      </c>
      <c r="V126" s="159">
        <f>ROUND(E126*U126,2)</f>
        <v>4.4000000000000004</v>
      </c>
      <c r="W126" s="159"/>
      <c r="X126" s="159" t="s">
        <v>141</v>
      </c>
      <c r="Y126" s="149"/>
      <c r="Z126" s="149"/>
      <c r="AA126" s="149"/>
      <c r="AB126" s="149"/>
      <c r="AC126" s="149"/>
      <c r="AD126" s="149"/>
      <c r="AE126" s="149"/>
      <c r="AF126" s="149"/>
      <c r="AG126" s="149" t="s">
        <v>142</v>
      </c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outlineLevel="1" x14ac:dyDescent="0.25">
      <c r="A127" s="156"/>
      <c r="B127" s="157"/>
      <c r="C127" s="186" t="s">
        <v>303</v>
      </c>
      <c r="D127" s="161"/>
      <c r="E127" s="162">
        <v>8</v>
      </c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49"/>
      <c r="Z127" s="149"/>
      <c r="AA127" s="149"/>
      <c r="AB127" s="149"/>
      <c r="AC127" s="149"/>
      <c r="AD127" s="149"/>
      <c r="AE127" s="149"/>
      <c r="AF127" s="149"/>
      <c r="AG127" s="149" t="s">
        <v>144</v>
      </c>
      <c r="AH127" s="149">
        <v>0</v>
      </c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ht="20.399999999999999" outlineLevel="1" x14ac:dyDescent="0.25">
      <c r="A128" s="170">
        <v>50</v>
      </c>
      <c r="B128" s="171" t="s">
        <v>304</v>
      </c>
      <c r="C128" s="185" t="s">
        <v>305</v>
      </c>
      <c r="D128" s="172" t="s">
        <v>159</v>
      </c>
      <c r="E128" s="173">
        <v>8</v>
      </c>
      <c r="F128" s="174"/>
      <c r="G128" s="175">
        <f>ROUND(E128*F128,2)</f>
        <v>0</v>
      </c>
      <c r="H128" s="160"/>
      <c r="I128" s="159">
        <f>ROUND(E128*H128,2)</f>
        <v>0</v>
      </c>
      <c r="J128" s="160"/>
      <c r="K128" s="159">
        <f>ROUND(E128*J128,2)</f>
        <v>0</v>
      </c>
      <c r="L128" s="159">
        <v>21</v>
      </c>
      <c r="M128" s="159">
        <f>G128*(1+L128/100)</f>
        <v>0</v>
      </c>
      <c r="N128" s="159">
        <v>5.0000000000000002E-5</v>
      </c>
      <c r="O128" s="159">
        <f>ROUND(E128*N128,2)</f>
        <v>0</v>
      </c>
      <c r="P128" s="159">
        <v>0</v>
      </c>
      <c r="Q128" s="159">
        <f>ROUND(E128*P128,2)</f>
        <v>0</v>
      </c>
      <c r="R128" s="159" t="s">
        <v>277</v>
      </c>
      <c r="S128" s="159" t="s">
        <v>306</v>
      </c>
      <c r="T128" s="159" t="s">
        <v>306</v>
      </c>
      <c r="U128" s="159">
        <v>0</v>
      </c>
      <c r="V128" s="159">
        <f>ROUND(E128*U128,2)</f>
        <v>0</v>
      </c>
      <c r="W128" s="159"/>
      <c r="X128" s="159" t="s">
        <v>278</v>
      </c>
      <c r="Y128" s="149"/>
      <c r="Z128" s="149"/>
      <c r="AA128" s="149"/>
      <c r="AB128" s="149"/>
      <c r="AC128" s="149"/>
      <c r="AD128" s="149"/>
      <c r="AE128" s="149"/>
      <c r="AF128" s="149"/>
      <c r="AG128" s="149" t="s">
        <v>279</v>
      </c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1" x14ac:dyDescent="0.25">
      <c r="A129" s="156">
        <v>51</v>
      </c>
      <c r="B129" s="157" t="s">
        <v>307</v>
      </c>
      <c r="C129" s="188" t="s">
        <v>308</v>
      </c>
      <c r="D129" s="158" t="s">
        <v>0</v>
      </c>
      <c r="E129" s="182"/>
      <c r="F129" s="160"/>
      <c r="G129" s="159">
        <f>ROUND(E129*F129,2)</f>
        <v>0</v>
      </c>
      <c r="H129" s="160"/>
      <c r="I129" s="159">
        <f>ROUND(E129*H129,2)</f>
        <v>0</v>
      </c>
      <c r="J129" s="160"/>
      <c r="K129" s="159">
        <f>ROUND(E129*J129,2)</f>
        <v>0</v>
      </c>
      <c r="L129" s="159">
        <v>21</v>
      </c>
      <c r="M129" s="159">
        <f>G129*(1+L129/100)</f>
        <v>0</v>
      </c>
      <c r="N129" s="159">
        <v>0</v>
      </c>
      <c r="O129" s="159">
        <f>ROUND(E129*N129,2)</f>
        <v>0</v>
      </c>
      <c r="P129" s="159">
        <v>0</v>
      </c>
      <c r="Q129" s="159">
        <f>ROUND(E129*P129,2)</f>
        <v>0</v>
      </c>
      <c r="R129" s="159"/>
      <c r="S129" s="159" t="s">
        <v>140</v>
      </c>
      <c r="T129" s="159" t="s">
        <v>140</v>
      </c>
      <c r="U129" s="159">
        <v>0</v>
      </c>
      <c r="V129" s="159">
        <f>ROUND(E129*U129,2)</f>
        <v>0</v>
      </c>
      <c r="W129" s="159"/>
      <c r="X129" s="159" t="s">
        <v>252</v>
      </c>
      <c r="Y129" s="149"/>
      <c r="Z129" s="149"/>
      <c r="AA129" s="149"/>
      <c r="AB129" s="149"/>
      <c r="AC129" s="149"/>
      <c r="AD129" s="149"/>
      <c r="AE129" s="149"/>
      <c r="AF129" s="149"/>
      <c r="AG129" s="149" t="s">
        <v>253</v>
      </c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x14ac:dyDescent="0.25">
      <c r="A130" s="164" t="s">
        <v>135</v>
      </c>
      <c r="B130" s="165" t="s">
        <v>88</v>
      </c>
      <c r="C130" s="184" t="s">
        <v>89</v>
      </c>
      <c r="D130" s="166"/>
      <c r="E130" s="167"/>
      <c r="F130" s="168"/>
      <c r="G130" s="169">
        <f>SUMIF(AG131:AG167,"&lt;&gt;NOR",G131:G167)</f>
        <v>0</v>
      </c>
      <c r="H130" s="163"/>
      <c r="I130" s="163">
        <f>SUM(I131:I167)</f>
        <v>0</v>
      </c>
      <c r="J130" s="163"/>
      <c r="K130" s="163">
        <f>SUM(K131:K167)</f>
        <v>0</v>
      </c>
      <c r="L130" s="163"/>
      <c r="M130" s="163">
        <f>SUM(M131:M167)</f>
        <v>0</v>
      </c>
      <c r="N130" s="163"/>
      <c r="O130" s="163">
        <f>SUM(O131:O167)</f>
        <v>12.649999999999999</v>
      </c>
      <c r="P130" s="163"/>
      <c r="Q130" s="163">
        <f>SUM(Q131:Q167)</f>
        <v>7.55</v>
      </c>
      <c r="R130" s="163"/>
      <c r="S130" s="163"/>
      <c r="T130" s="163"/>
      <c r="U130" s="163"/>
      <c r="V130" s="163">
        <f>SUM(V131:V167)</f>
        <v>453.44000000000005</v>
      </c>
      <c r="W130" s="163"/>
      <c r="X130" s="163"/>
      <c r="AG130" t="s">
        <v>136</v>
      </c>
    </row>
    <row r="131" spans="1:60" outlineLevel="1" x14ac:dyDescent="0.25">
      <c r="A131" s="170">
        <v>52</v>
      </c>
      <c r="B131" s="171" t="s">
        <v>309</v>
      </c>
      <c r="C131" s="185" t="s">
        <v>310</v>
      </c>
      <c r="D131" s="172" t="s">
        <v>159</v>
      </c>
      <c r="E131" s="173">
        <v>2</v>
      </c>
      <c r="F131" s="174"/>
      <c r="G131" s="175">
        <f>ROUND(E131*F131,2)</f>
        <v>0</v>
      </c>
      <c r="H131" s="160"/>
      <c r="I131" s="159">
        <f>ROUND(E131*H131,2)</f>
        <v>0</v>
      </c>
      <c r="J131" s="160"/>
      <c r="K131" s="159">
        <f>ROUND(E131*J131,2)</f>
        <v>0</v>
      </c>
      <c r="L131" s="159">
        <v>21</v>
      </c>
      <c r="M131" s="159">
        <f>G131*(1+L131/100)</f>
        <v>0</v>
      </c>
      <c r="N131" s="159">
        <v>0.14369000000000001</v>
      </c>
      <c r="O131" s="159">
        <f>ROUND(E131*N131,2)</f>
        <v>0.28999999999999998</v>
      </c>
      <c r="P131" s="159">
        <v>0</v>
      </c>
      <c r="Q131" s="159">
        <f>ROUND(E131*P131,2)</f>
        <v>0</v>
      </c>
      <c r="R131" s="159"/>
      <c r="S131" s="159" t="s">
        <v>140</v>
      </c>
      <c r="T131" s="159" t="s">
        <v>140</v>
      </c>
      <c r="U131" s="159">
        <v>30</v>
      </c>
      <c r="V131" s="159">
        <f>ROUND(E131*U131,2)</f>
        <v>60</v>
      </c>
      <c r="W131" s="159"/>
      <c r="X131" s="159" t="s">
        <v>141</v>
      </c>
      <c r="Y131" s="149"/>
      <c r="Z131" s="149"/>
      <c r="AA131" s="149"/>
      <c r="AB131" s="149"/>
      <c r="AC131" s="149"/>
      <c r="AD131" s="149"/>
      <c r="AE131" s="149"/>
      <c r="AF131" s="149"/>
      <c r="AG131" s="149" t="s">
        <v>142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1" x14ac:dyDescent="0.25">
      <c r="A132" s="156"/>
      <c r="B132" s="157"/>
      <c r="C132" s="186" t="s">
        <v>272</v>
      </c>
      <c r="D132" s="161"/>
      <c r="E132" s="162">
        <v>2</v>
      </c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49"/>
      <c r="Z132" s="149"/>
      <c r="AA132" s="149"/>
      <c r="AB132" s="149"/>
      <c r="AC132" s="149"/>
      <c r="AD132" s="149"/>
      <c r="AE132" s="149"/>
      <c r="AF132" s="149"/>
      <c r="AG132" s="149" t="s">
        <v>144</v>
      </c>
      <c r="AH132" s="149">
        <v>0</v>
      </c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1" x14ac:dyDescent="0.25">
      <c r="A133" s="170">
        <v>53</v>
      </c>
      <c r="B133" s="171" t="s">
        <v>311</v>
      </c>
      <c r="C133" s="185" t="s">
        <v>312</v>
      </c>
      <c r="D133" s="172" t="s">
        <v>202</v>
      </c>
      <c r="E133" s="173">
        <v>360.6</v>
      </c>
      <c r="F133" s="174"/>
      <c r="G133" s="175">
        <f>ROUND(E133*F133,2)</f>
        <v>0</v>
      </c>
      <c r="H133" s="160"/>
      <c r="I133" s="159">
        <f>ROUND(E133*H133,2)</f>
        <v>0</v>
      </c>
      <c r="J133" s="160"/>
      <c r="K133" s="159">
        <f>ROUND(E133*J133,2)</f>
        <v>0</v>
      </c>
      <c r="L133" s="159">
        <v>21</v>
      </c>
      <c r="M133" s="159">
        <f>G133*(1+L133/100)</f>
        <v>0</v>
      </c>
      <c r="N133" s="159">
        <v>9.8999999999999999E-4</v>
      </c>
      <c r="O133" s="159">
        <f>ROUND(E133*N133,2)</f>
        <v>0.36</v>
      </c>
      <c r="P133" s="159">
        <v>0</v>
      </c>
      <c r="Q133" s="159">
        <f>ROUND(E133*P133,2)</f>
        <v>0</v>
      </c>
      <c r="R133" s="159"/>
      <c r="S133" s="159" t="s">
        <v>140</v>
      </c>
      <c r="T133" s="159" t="s">
        <v>140</v>
      </c>
      <c r="U133" s="159">
        <v>0.26200000000000001</v>
      </c>
      <c r="V133" s="159">
        <f>ROUND(E133*U133,2)</f>
        <v>94.48</v>
      </c>
      <c r="W133" s="159"/>
      <c r="X133" s="159" t="s">
        <v>141</v>
      </c>
      <c r="Y133" s="149"/>
      <c r="Z133" s="149"/>
      <c r="AA133" s="149"/>
      <c r="AB133" s="149"/>
      <c r="AC133" s="149"/>
      <c r="AD133" s="149"/>
      <c r="AE133" s="149"/>
      <c r="AF133" s="149"/>
      <c r="AG133" s="149" t="s">
        <v>142</v>
      </c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1" x14ac:dyDescent="0.25">
      <c r="A134" s="156"/>
      <c r="B134" s="157"/>
      <c r="C134" s="186" t="s">
        <v>313</v>
      </c>
      <c r="D134" s="161"/>
      <c r="E134" s="162">
        <v>360.6</v>
      </c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49"/>
      <c r="Z134" s="149"/>
      <c r="AA134" s="149"/>
      <c r="AB134" s="149"/>
      <c r="AC134" s="149"/>
      <c r="AD134" s="149"/>
      <c r="AE134" s="149"/>
      <c r="AF134" s="149"/>
      <c r="AG134" s="149" t="s">
        <v>144</v>
      </c>
      <c r="AH134" s="149">
        <v>0</v>
      </c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ht="20.399999999999999" outlineLevel="1" x14ac:dyDescent="0.25">
      <c r="A135" s="170">
        <v>54</v>
      </c>
      <c r="B135" s="171" t="s">
        <v>314</v>
      </c>
      <c r="C135" s="185" t="s">
        <v>315</v>
      </c>
      <c r="D135" s="172" t="s">
        <v>139</v>
      </c>
      <c r="E135" s="173">
        <v>421.44299999999998</v>
      </c>
      <c r="F135" s="174"/>
      <c r="G135" s="175">
        <f>ROUND(E135*F135,2)</f>
        <v>0</v>
      </c>
      <c r="H135" s="160"/>
      <c r="I135" s="159">
        <f>ROUND(E135*H135,2)</f>
        <v>0</v>
      </c>
      <c r="J135" s="160"/>
      <c r="K135" s="159">
        <f>ROUND(E135*J135,2)</f>
        <v>0</v>
      </c>
      <c r="L135" s="159">
        <v>21</v>
      </c>
      <c r="M135" s="159">
        <f>G135*(1+L135/100)</f>
        <v>0</v>
      </c>
      <c r="N135" s="159">
        <v>1.452E-2</v>
      </c>
      <c r="O135" s="159">
        <f>ROUND(E135*N135,2)</f>
        <v>6.12</v>
      </c>
      <c r="P135" s="159">
        <v>0</v>
      </c>
      <c r="Q135" s="159">
        <f>ROUND(E135*P135,2)</f>
        <v>0</v>
      </c>
      <c r="R135" s="159"/>
      <c r="S135" s="159" t="s">
        <v>140</v>
      </c>
      <c r="T135" s="159" t="s">
        <v>140</v>
      </c>
      <c r="U135" s="159">
        <v>0.27</v>
      </c>
      <c r="V135" s="159">
        <f>ROUND(E135*U135,2)</f>
        <v>113.79</v>
      </c>
      <c r="W135" s="159"/>
      <c r="X135" s="159" t="s">
        <v>141</v>
      </c>
      <c r="Y135" s="149"/>
      <c r="Z135" s="149"/>
      <c r="AA135" s="149"/>
      <c r="AB135" s="149"/>
      <c r="AC135" s="149"/>
      <c r="AD135" s="149"/>
      <c r="AE135" s="149"/>
      <c r="AF135" s="149"/>
      <c r="AG135" s="149" t="s">
        <v>142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outlineLevel="1" x14ac:dyDescent="0.25">
      <c r="A136" s="156"/>
      <c r="B136" s="157"/>
      <c r="C136" s="186" t="s">
        <v>316</v>
      </c>
      <c r="D136" s="161"/>
      <c r="E136" s="162">
        <v>386.44299999999998</v>
      </c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49"/>
      <c r="Z136" s="149"/>
      <c r="AA136" s="149"/>
      <c r="AB136" s="149"/>
      <c r="AC136" s="149"/>
      <c r="AD136" s="149"/>
      <c r="AE136" s="149"/>
      <c r="AF136" s="149"/>
      <c r="AG136" s="149" t="s">
        <v>144</v>
      </c>
      <c r="AH136" s="149">
        <v>0</v>
      </c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outlineLevel="1" x14ac:dyDescent="0.25">
      <c r="A137" s="156"/>
      <c r="B137" s="157"/>
      <c r="C137" s="186" t="s">
        <v>317</v>
      </c>
      <c r="D137" s="161"/>
      <c r="E137" s="162">
        <v>35</v>
      </c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49"/>
      <c r="Z137" s="149"/>
      <c r="AA137" s="149"/>
      <c r="AB137" s="149"/>
      <c r="AC137" s="149"/>
      <c r="AD137" s="149"/>
      <c r="AE137" s="149"/>
      <c r="AF137" s="149"/>
      <c r="AG137" s="149" t="s">
        <v>144</v>
      </c>
      <c r="AH137" s="149">
        <v>0</v>
      </c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1" x14ac:dyDescent="0.25">
      <c r="A138" s="170">
        <v>55</v>
      </c>
      <c r="B138" s="171" t="s">
        <v>318</v>
      </c>
      <c r="C138" s="185" t="s">
        <v>319</v>
      </c>
      <c r="D138" s="172" t="s">
        <v>139</v>
      </c>
      <c r="E138" s="173">
        <v>48.35</v>
      </c>
      <c r="F138" s="174"/>
      <c r="G138" s="175">
        <f>ROUND(E138*F138,2)</f>
        <v>0</v>
      </c>
      <c r="H138" s="160"/>
      <c r="I138" s="159">
        <f>ROUND(E138*H138,2)</f>
        <v>0</v>
      </c>
      <c r="J138" s="160"/>
      <c r="K138" s="159">
        <f>ROUND(E138*J138,2)</f>
        <v>0</v>
      </c>
      <c r="L138" s="159">
        <v>21</v>
      </c>
      <c r="M138" s="159">
        <f>G138*(1+L138/100)</f>
        <v>0</v>
      </c>
      <c r="N138" s="159">
        <v>0</v>
      </c>
      <c r="O138" s="159">
        <f>ROUND(E138*N138,2)</f>
        <v>0</v>
      </c>
      <c r="P138" s="159">
        <v>0</v>
      </c>
      <c r="Q138" s="159">
        <f>ROUND(E138*P138,2)</f>
        <v>0</v>
      </c>
      <c r="R138" s="159"/>
      <c r="S138" s="159" t="s">
        <v>140</v>
      </c>
      <c r="T138" s="159" t="s">
        <v>140</v>
      </c>
      <c r="U138" s="159">
        <v>0.78200000000000003</v>
      </c>
      <c r="V138" s="159">
        <f>ROUND(E138*U138,2)</f>
        <v>37.81</v>
      </c>
      <c r="W138" s="159"/>
      <c r="X138" s="159" t="s">
        <v>141</v>
      </c>
      <c r="Y138" s="149"/>
      <c r="Z138" s="149"/>
      <c r="AA138" s="149"/>
      <c r="AB138" s="149"/>
      <c r="AC138" s="149"/>
      <c r="AD138" s="149"/>
      <c r="AE138" s="149"/>
      <c r="AF138" s="149"/>
      <c r="AG138" s="149" t="s">
        <v>142</v>
      </c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1" x14ac:dyDescent="0.25">
      <c r="A139" s="156"/>
      <c r="B139" s="157"/>
      <c r="C139" s="186" t="s">
        <v>320</v>
      </c>
      <c r="D139" s="161"/>
      <c r="E139" s="162">
        <v>2.5499999999999998</v>
      </c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49"/>
      <c r="Z139" s="149"/>
      <c r="AA139" s="149"/>
      <c r="AB139" s="149"/>
      <c r="AC139" s="149"/>
      <c r="AD139" s="149"/>
      <c r="AE139" s="149"/>
      <c r="AF139" s="149"/>
      <c r="AG139" s="149" t="s">
        <v>144</v>
      </c>
      <c r="AH139" s="149">
        <v>0</v>
      </c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1" x14ac:dyDescent="0.25">
      <c r="A140" s="156"/>
      <c r="B140" s="157"/>
      <c r="C140" s="186" t="s">
        <v>174</v>
      </c>
      <c r="D140" s="161"/>
      <c r="E140" s="162">
        <v>36.06</v>
      </c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49"/>
      <c r="Z140" s="149"/>
      <c r="AA140" s="149"/>
      <c r="AB140" s="149"/>
      <c r="AC140" s="149"/>
      <c r="AD140" s="149"/>
      <c r="AE140" s="149"/>
      <c r="AF140" s="149"/>
      <c r="AG140" s="149" t="s">
        <v>144</v>
      </c>
      <c r="AH140" s="149">
        <v>0</v>
      </c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1" x14ac:dyDescent="0.25">
      <c r="A141" s="156"/>
      <c r="B141" s="157"/>
      <c r="C141" s="186" t="s">
        <v>175</v>
      </c>
      <c r="D141" s="161"/>
      <c r="E141" s="162">
        <v>0.64</v>
      </c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49"/>
      <c r="Z141" s="149"/>
      <c r="AA141" s="149"/>
      <c r="AB141" s="149"/>
      <c r="AC141" s="149"/>
      <c r="AD141" s="149"/>
      <c r="AE141" s="149"/>
      <c r="AF141" s="149"/>
      <c r="AG141" s="149" t="s">
        <v>144</v>
      </c>
      <c r="AH141" s="149">
        <v>0</v>
      </c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outlineLevel="1" x14ac:dyDescent="0.25">
      <c r="A142" s="156"/>
      <c r="B142" s="157"/>
      <c r="C142" s="186" t="s">
        <v>176</v>
      </c>
      <c r="D142" s="161"/>
      <c r="E142" s="162">
        <v>9.1</v>
      </c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49"/>
      <c r="Z142" s="149"/>
      <c r="AA142" s="149"/>
      <c r="AB142" s="149"/>
      <c r="AC142" s="149"/>
      <c r="AD142" s="149"/>
      <c r="AE142" s="149"/>
      <c r="AF142" s="149"/>
      <c r="AG142" s="149" t="s">
        <v>144</v>
      </c>
      <c r="AH142" s="149">
        <v>0</v>
      </c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1" x14ac:dyDescent="0.25">
      <c r="A143" s="170">
        <v>56</v>
      </c>
      <c r="B143" s="171" t="s">
        <v>321</v>
      </c>
      <c r="C143" s="185" t="s">
        <v>322</v>
      </c>
      <c r="D143" s="172" t="s">
        <v>139</v>
      </c>
      <c r="E143" s="173">
        <v>386.44299999999998</v>
      </c>
      <c r="F143" s="174"/>
      <c r="G143" s="175">
        <f>ROUND(E143*F143,2)</f>
        <v>0</v>
      </c>
      <c r="H143" s="160"/>
      <c r="I143" s="159">
        <f>ROUND(E143*H143,2)</f>
        <v>0</v>
      </c>
      <c r="J143" s="160"/>
      <c r="K143" s="159">
        <f>ROUND(E143*J143,2)</f>
        <v>0</v>
      </c>
      <c r="L143" s="159">
        <v>21</v>
      </c>
      <c r="M143" s="159">
        <f>G143*(1+L143/100)</f>
        <v>0</v>
      </c>
      <c r="N143" s="159">
        <v>0</v>
      </c>
      <c r="O143" s="159">
        <f>ROUND(E143*N143,2)</f>
        <v>0</v>
      </c>
      <c r="P143" s="159">
        <v>0</v>
      </c>
      <c r="Q143" s="159">
        <f>ROUND(E143*P143,2)</f>
        <v>0</v>
      </c>
      <c r="R143" s="159"/>
      <c r="S143" s="159" t="s">
        <v>140</v>
      </c>
      <c r="T143" s="159" t="s">
        <v>140</v>
      </c>
      <c r="U143" s="159">
        <v>0.156</v>
      </c>
      <c r="V143" s="159">
        <f>ROUND(E143*U143,2)</f>
        <v>60.29</v>
      </c>
      <c r="W143" s="159"/>
      <c r="X143" s="159" t="s">
        <v>141</v>
      </c>
      <c r="Y143" s="149"/>
      <c r="Z143" s="149"/>
      <c r="AA143" s="149"/>
      <c r="AB143" s="149"/>
      <c r="AC143" s="149"/>
      <c r="AD143" s="149"/>
      <c r="AE143" s="149"/>
      <c r="AF143" s="149"/>
      <c r="AG143" s="149" t="s">
        <v>142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5">
      <c r="A144" s="156"/>
      <c r="B144" s="157"/>
      <c r="C144" s="186" t="s">
        <v>316</v>
      </c>
      <c r="D144" s="161"/>
      <c r="E144" s="162">
        <v>386.44299999999998</v>
      </c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49"/>
      <c r="Z144" s="149"/>
      <c r="AA144" s="149"/>
      <c r="AB144" s="149"/>
      <c r="AC144" s="149"/>
      <c r="AD144" s="149"/>
      <c r="AE144" s="149"/>
      <c r="AF144" s="149"/>
      <c r="AG144" s="149" t="s">
        <v>144</v>
      </c>
      <c r="AH144" s="149">
        <v>0</v>
      </c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1" x14ac:dyDescent="0.25">
      <c r="A145" s="170">
        <v>57</v>
      </c>
      <c r="B145" s="171" t="s">
        <v>323</v>
      </c>
      <c r="C145" s="185" t="s">
        <v>324</v>
      </c>
      <c r="D145" s="172" t="s">
        <v>139</v>
      </c>
      <c r="E145" s="173">
        <v>386.44299999999998</v>
      </c>
      <c r="F145" s="174"/>
      <c r="G145" s="175">
        <f>ROUND(E145*F145,2)</f>
        <v>0</v>
      </c>
      <c r="H145" s="160"/>
      <c r="I145" s="159">
        <f>ROUND(E145*H145,2)</f>
        <v>0</v>
      </c>
      <c r="J145" s="160"/>
      <c r="K145" s="159">
        <f>ROUND(E145*J145,2)</f>
        <v>0</v>
      </c>
      <c r="L145" s="159">
        <v>21</v>
      </c>
      <c r="M145" s="159">
        <f>G145*(1+L145/100)</f>
        <v>0</v>
      </c>
      <c r="N145" s="159">
        <v>0</v>
      </c>
      <c r="O145" s="159">
        <f>ROUND(E145*N145,2)</f>
        <v>0</v>
      </c>
      <c r="P145" s="159">
        <v>0</v>
      </c>
      <c r="Q145" s="159">
        <f>ROUND(E145*P145,2)</f>
        <v>0</v>
      </c>
      <c r="R145" s="159"/>
      <c r="S145" s="159" t="s">
        <v>140</v>
      </c>
      <c r="T145" s="159" t="s">
        <v>140</v>
      </c>
      <c r="U145" s="159">
        <v>5.5E-2</v>
      </c>
      <c r="V145" s="159">
        <f>ROUND(E145*U145,2)</f>
        <v>21.25</v>
      </c>
      <c r="W145" s="159"/>
      <c r="X145" s="159" t="s">
        <v>141</v>
      </c>
      <c r="Y145" s="149"/>
      <c r="Z145" s="149"/>
      <c r="AA145" s="149"/>
      <c r="AB145" s="149"/>
      <c r="AC145" s="149"/>
      <c r="AD145" s="149"/>
      <c r="AE145" s="149"/>
      <c r="AF145" s="149"/>
      <c r="AG145" s="149" t="s">
        <v>142</v>
      </c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1" x14ac:dyDescent="0.25">
      <c r="A146" s="156"/>
      <c r="B146" s="157"/>
      <c r="C146" s="186" t="s">
        <v>316</v>
      </c>
      <c r="D146" s="161"/>
      <c r="E146" s="162">
        <v>386.44299999999998</v>
      </c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49"/>
      <c r="Z146" s="149"/>
      <c r="AA146" s="149"/>
      <c r="AB146" s="149"/>
      <c r="AC146" s="149"/>
      <c r="AD146" s="149"/>
      <c r="AE146" s="149"/>
      <c r="AF146" s="149"/>
      <c r="AG146" s="149" t="s">
        <v>144</v>
      </c>
      <c r="AH146" s="149">
        <v>0</v>
      </c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1" x14ac:dyDescent="0.25">
      <c r="A147" s="170">
        <v>58</v>
      </c>
      <c r="B147" s="171" t="s">
        <v>325</v>
      </c>
      <c r="C147" s="185" t="s">
        <v>326</v>
      </c>
      <c r="D147" s="172" t="s">
        <v>139</v>
      </c>
      <c r="E147" s="173">
        <v>366.51</v>
      </c>
      <c r="F147" s="174"/>
      <c r="G147" s="175">
        <f>ROUND(E147*F147,2)</f>
        <v>0</v>
      </c>
      <c r="H147" s="160"/>
      <c r="I147" s="159">
        <f>ROUND(E147*H147,2)</f>
        <v>0</v>
      </c>
      <c r="J147" s="160"/>
      <c r="K147" s="159">
        <f>ROUND(E147*J147,2)</f>
        <v>0</v>
      </c>
      <c r="L147" s="159">
        <v>21</v>
      </c>
      <c r="M147" s="159">
        <f>G147*(1+L147/100)</f>
        <v>0</v>
      </c>
      <c r="N147" s="159">
        <v>0</v>
      </c>
      <c r="O147" s="159">
        <f>ROUND(E147*N147,2)</f>
        <v>0</v>
      </c>
      <c r="P147" s="159">
        <v>1.4999999999999999E-2</v>
      </c>
      <c r="Q147" s="159">
        <f>ROUND(E147*P147,2)</f>
        <v>5.5</v>
      </c>
      <c r="R147" s="159"/>
      <c r="S147" s="159" t="s">
        <v>140</v>
      </c>
      <c r="T147" s="159" t="s">
        <v>140</v>
      </c>
      <c r="U147" s="159">
        <v>0.09</v>
      </c>
      <c r="V147" s="159">
        <f>ROUND(E147*U147,2)</f>
        <v>32.99</v>
      </c>
      <c r="W147" s="159"/>
      <c r="X147" s="159" t="s">
        <v>141</v>
      </c>
      <c r="Y147" s="149"/>
      <c r="Z147" s="149"/>
      <c r="AA147" s="149"/>
      <c r="AB147" s="149"/>
      <c r="AC147" s="149"/>
      <c r="AD147" s="149"/>
      <c r="AE147" s="149"/>
      <c r="AF147" s="149"/>
      <c r="AG147" s="149" t="s">
        <v>142</v>
      </c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outlineLevel="1" x14ac:dyDescent="0.25">
      <c r="A148" s="156"/>
      <c r="B148" s="157"/>
      <c r="C148" s="186" t="s">
        <v>327</v>
      </c>
      <c r="D148" s="161"/>
      <c r="E148" s="162">
        <v>366.51</v>
      </c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49"/>
      <c r="Z148" s="149"/>
      <c r="AA148" s="149"/>
      <c r="AB148" s="149"/>
      <c r="AC148" s="149"/>
      <c r="AD148" s="149"/>
      <c r="AE148" s="149"/>
      <c r="AF148" s="149"/>
      <c r="AG148" s="149" t="s">
        <v>144</v>
      </c>
      <c r="AH148" s="149">
        <v>0</v>
      </c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outlineLevel="1" x14ac:dyDescent="0.25">
      <c r="A149" s="170">
        <v>59</v>
      </c>
      <c r="B149" s="171" t="s">
        <v>328</v>
      </c>
      <c r="C149" s="185" t="s">
        <v>329</v>
      </c>
      <c r="D149" s="172" t="s">
        <v>232</v>
      </c>
      <c r="E149" s="173">
        <v>16.912410000000001</v>
      </c>
      <c r="F149" s="174"/>
      <c r="G149" s="175">
        <f>ROUND(E149*F149,2)</f>
        <v>0</v>
      </c>
      <c r="H149" s="160"/>
      <c r="I149" s="159">
        <f>ROUND(E149*H149,2)</f>
        <v>0</v>
      </c>
      <c r="J149" s="160"/>
      <c r="K149" s="159">
        <f>ROUND(E149*J149,2)</f>
        <v>0</v>
      </c>
      <c r="L149" s="159">
        <v>21</v>
      </c>
      <c r="M149" s="159">
        <f>G149*(1+L149/100)</f>
        <v>0</v>
      </c>
      <c r="N149" s="159">
        <v>2.3570000000000001E-2</v>
      </c>
      <c r="O149" s="159">
        <f>ROUND(E149*N149,2)</f>
        <v>0.4</v>
      </c>
      <c r="P149" s="159">
        <v>0</v>
      </c>
      <c r="Q149" s="159">
        <f>ROUND(E149*P149,2)</f>
        <v>0</v>
      </c>
      <c r="R149" s="159"/>
      <c r="S149" s="159" t="s">
        <v>140</v>
      </c>
      <c r="T149" s="159" t="s">
        <v>140</v>
      </c>
      <c r="U149" s="159">
        <v>0</v>
      </c>
      <c r="V149" s="159">
        <f>ROUND(E149*U149,2)</f>
        <v>0</v>
      </c>
      <c r="W149" s="159"/>
      <c r="X149" s="159" t="s">
        <v>141</v>
      </c>
      <c r="Y149" s="149"/>
      <c r="Z149" s="149"/>
      <c r="AA149" s="149"/>
      <c r="AB149" s="149"/>
      <c r="AC149" s="149"/>
      <c r="AD149" s="149"/>
      <c r="AE149" s="149"/>
      <c r="AF149" s="149"/>
      <c r="AG149" s="149" t="s">
        <v>142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outlineLevel="1" x14ac:dyDescent="0.25">
      <c r="A150" s="156"/>
      <c r="B150" s="157"/>
      <c r="C150" s="186" t="s">
        <v>330</v>
      </c>
      <c r="D150" s="161"/>
      <c r="E150" s="162">
        <v>3.5059</v>
      </c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49"/>
      <c r="Z150" s="149"/>
      <c r="AA150" s="149"/>
      <c r="AB150" s="149"/>
      <c r="AC150" s="149"/>
      <c r="AD150" s="149"/>
      <c r="AE150" s="149"/>
      <c r="AF150" s="149"/>
      <c r="AG150" s="149" t="s">
        <v>144</v>
      </c>
      <c r="AH150" s="149">
        <v>5</v>
      </c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1" x14ac:dyDescent="0.25">
      <c r="A151" s="156"/>
      <c r="B151" s="157"/>
      <c r="C151" s="186" t="s">
        <v>331</v>
      </c>
      <c r="D151" s="161"/>
      <c r="E151" s="162">
        <v>4.1319400000000002</v>
      </c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49"/>
      <c r="Z151" s="149"/>
      <c r="AA151" s="149"/>
      <c r="AB151" s="149"/>
      <c r="AC151" s="149"/>
      <c r="AD151" s="149"/>
      <c r="AE151" s="149"/>
      <c r="AF151" s="149"/>
      <c r="AG151" s="149" t="s">
        <v>144</v>
      </c>
      <c r="AH151" s="149">
        <v>5</v>
      </c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5">
      <c r="A152" s="156"/>
      <c r="B152" s="157"/>
      <c r="C152" s="186" t="s">
        <v>332</v>
      </c>
      <c r="D152" s="161"/>
      <c r="E152" s="162">
        <v>9.2745599999999992</v>
      </c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49"/>
      <c r="Z152" s="149"/>
      <c r="AA152" s="149"/>
      <c r="AB152" s="149"/>
      <c r="AC152" s="149"/>
      <c r="AD152" s="149"/>
      <c r="AE152" s="149"/>
      <c r="AF152" s="149"/>
      <c r="AG152" s="149" t="s">
        <v>144</v>
      </c>
      <c r="AH152" s="149">
        <v>0</v>
      </c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1" x14ac:dyDescent="0.25">
      <c r="A153" s="170">
        <v>60</v>
      </c>
      <c r="B153" s="171" t="s">
        <v>333</v>
      </c>
      <c r="C153" s="185" t="s">
        <v>334</v>
      </c>
      <c r="D153" s="172" t="s">
        <v>202</v>
      </c>
      <c r="E153" s="173">
        <v>342</v>
      </c>
      <c r="F153" s="174"/>
      <c r="G153" s="175">
        <f>ROUND(E153*F153,2)</f>
        <v>0</v>
      </c>
      <c r="H153" s="160"/>
      <c r="I153" s="159">
        <f>ROUND(E153*H153,2)</f>
        <v>0</v>
      </c>
      <c r="J153" s="160"/>
      <c r="K153" s="159">
        <f>ROUND(E153*J153,2)</f>
        <v>0</v>
      </c>
      <c r="L153" s="159">
        <v>21</v>
      </c>
      <c r="M153" s="159">
        <f>G153*(1+L153/100)</f>
        <v>0</v>
      </c>
      <c r="N153" s="159">
        <v>1.6000000000000001E-4</v>
      </c>
      <c r="O153" s="159">
        <f>ROUND(E153*N153,2)</f>
        <v>0.05</v>
      </c>
      <c r="P153" s="159">
        <v>6.0000000000000001E-3</v>
      </c>
      <c r="Q153" s="159">
        <f>ROUND(E153*P153,2)</f>
        <v>2.0499999999999998</v>
      </c>
      <c r="R153" s="159"/>
      <c r="S153" s="159" t="s">
        <v>140</v>
      </c>
      <c r="T153" s="159" t="s">
        <v>140</v>
      </c>
      <c r="U153" s="159">
        <v>9.6000000000000002E-2</v>
      </c>
      <c r="V153" s="159">
        <f>ROUND(E153*U153,2)</f>
        <v>32.83</v>
      </c>
      <c r="W153" s="159"/>
      <c r="X153" s="159" t="s">
        <v>141</v>
      </c>
      <c r="Y153" s="149"/>
      <c r="Z153" s="149"/>
      <c r="AA153" s="149"/>
      <c r="AB153" s="149"/>
      <c r="AC153" s="149"/>
      <c r="AD153" s="149"/>
      <c r="AE153" s="149"/>
      <c r="AF153" s="149"/>
      <c r="AG153" s="149" t="s">
        <v>142</v>
      </c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outlineLevel="1" x14ac:dyDescent="0.25">
      <c r="A154" s="156"/>
      <c r="B154" s="157"/>
      <c r="C154" s="186" t="s">
        <v>335</v>
      </c>
      <c r="D154" s="161"/>
      <c r="E154" s="162">
        <v>342</v>
      </c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49"/>
      <c r="Z154" s="149"/>
      <c r="AA154" s="149"/>
      <c r="AB154" s="149"/>
      <c r="AC154" s="149"/>
      <c r="AD154" s="149"/>
      <c r="AE154" s="149"/>
      <c r="AF154" s="149"/>
      <c r="AG154" s="149" t="s">
        <v>144</v>
      </c>
      <c r="AH154" s="149">
        <v>0</v>
      </c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1" x14ac:dyDescent="0.25">
      <c r="A155" s="170">
        <v>61</v>
      </c>
      <c r="B155" s="171" t="s">
        <v>336</v>
      </c>
      <c r="C155" s="185" t="s">
        <v>337</v>
      </c>
      <c r="D155" s="172" t="s">
        <v>232</v>
      </c>
      <c r="E155" s="173">
        <v>4.1319400000000002</v>
      </c>
      <c r="F155" s="174"/>
      <c r="G155" s="175">
        <f>ROUND(E155*F155,2)</f>
        <v>0</v>
      </c>
      <c r="H155" s="160"/>
      <c r="I155" s="159">
        <f>ROUND(E155*H155,2)</f>
        <v>0</v>
      </c>
      <c r="J155" s="160"/>
      <c r="K155" s="159">
        <f>ROUND(E155*J155,2)</f>
        <v>0</v>
      </c>
      <c r="L155" s="159">
        <v>21</v>
      </c>
      <c r="M155" s="159">
        <f>G155*(1+L155/100)</f>
        <v>0</v>
      </c>
      <c r="N155" s="159">
        <v>0.55000000000000004</v>
      </c>
      <c r="O155" s="159">
        <f>ROUND(E155*N155,2)</f>
        <v>2.27</v>
      </c>
      <c r="P155" s="159">
        <v>0</v>
      </c>
      <c r="Q155" s="159">
        <f>ROUND(E155*P155,2)</f>
        <v>0</v>
      </c>
      <c r="R155" s="159" t="s">
        <v>277</v>
      </c>
      <c r="S155" s="159" t="s">
        <v>140</v>
      </c>
      <c r="T155" s="159" t="s">
        <v>140</v>
      </c>
      <c r="U155" s="159">
        <v>0</v>
      </c>
      <c r="V155" s="159">
        <f>ROUND(E155*U155,2)</f>
        <v>0</v>
      </c>
      <c r="W155" s="159"/>
      <c r="X155" s="159" t="s">
        <v>278</v>
      </c>
      <c r="Y155" s="149"/>
      <c r="Z155" s="149"/>
      <c r="AA155" s="149"/>
      <c r="AB155" s="149"/>
      <c r="AC155" s="149"/>
      <c r="AD155" s="149"/>
      <c r="AE155" s="149"/>
      <c r="AF155" s="149"/>
      <c r="AG155" s="149" t="s">
        <v>279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outlineLevel="1" x14ac:dyDescent="0.25">
      <c r="A156" s="156"/>
      <c r="B156" s="157"/>
      <c r="C156" s="186" t="s">
        <v>338</v>
      </c>
      <c r="D156" s="161"/>
      <c r="E156" s="162">
        <v>3.3319399999999999</v>
      </c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49"/>
      <c r="Z156" s="149"/>
      <c r="AA156" s="149"/>
      <c r="AB156" s="149"/>
      <c r="AC156" s="149"/>
      <c r="AD156" s="149"/>
      <c r="AE156" s="149"/>
      <c r="AF156" s="149"/>
      <c r="AG156" s="149" t="s">
        <v>144</v>
      </c>
      <c r="AH156" s="149">
        <v>0</v>
      </c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1" x14ac:dyDescent="0.25">
      <c r="A157" s="156"/>
      <c r="B157" s="157"/>
      <c r="C157" s="186" t="s">
        <v>339</v>
      </c>
      <c r="D157" s="161"/>
      <c r="E157" s="162">
        <v>0.8</v>
      </c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49"/>
      <c r="Z157" s="149"/>
      <c r="AA157" s="149"/>
      <c r="AB157" s="149"/>
      <c r="AC157" s="149"/>
      <c r="AD157" s="149"/>
      <c r="AE157" s="149"/>
      <c r="AF157" s="149"/>
      <c r="AG157" s="149" t="s">
        <v>144</v>
      </c>
      <c r="AH157" s="149">
        <v>0</v>
      </c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1" x14ac:dyDescent="0.25">
      <c r="A158" s="170">
        <v>62</v>
      </c>
      <c r="B158" s="171" t="s">
        <v>340</v>
      </c>
      <c r="C158" s="185" t="s">
        <v>341</v>
      </c>
      <c r="D158" s="172" t="s">
        <v>232</v>
      </c>
      <c r="E158" s="173">
        <v>3.5059</v>
      </c>
      <c r="F158" s="174"/>
      <c r="G158" s="175">
        <f>ROUND(E158*F158,2)</f>
        <v>0</v>
      </c>
      <c r="H158" s="160"/>
      <c r="I158" s="159">
        <f>ROUND(E158*H158,2)</f>
        <v>0</v>
      </c>
      <c r="J158" s="160"/>
      <c r="K158" s="159">
        <f>ROUND(E158*J158,2)</f>
        <v>0</v>
      </c>
      <c r="L158" s="159">
        <v>21</v>
      </c>
      <c r="M158" s="159">
        <f>G158*(1+L158/100)</f>
        <v>0</v>
      </c>
      <c r="N158" s="159">
        <v>0.55000000000000004</v>
      </c>
      <c r="O158" s="159">
        <f>ROUND(E158*N158,2)</f>
        <v>1.93</v>
      </c>
      <c r="P158" s="159">
        <v>0</v>
      </c>
      <c r="Q158" s="159">
        <f>ROUND(E158*P158,2)</f>
        <v>0</v>
      </c>
      <c r="R158" s="159" t="s">
        <v>277</v>
      </c>
      <c r="S158" s="159" t="s">
        <v>140</v>
      </c>
      <c r="T158" s="159" t="s">
        <v>140</v>
      </c>
      <c r="U158" s="159">
        <v>0</v>
      </c>
      <c r="V158" s="159">
        <f>ROUND(E158*U158,2)</f>
        <v>0</v>
      </c>
      <c r="W158" s="159"/>
      <c r="X158" s="159" t="s">
        <v>278</v>
      </c>
      <c r="Y158" s="149"/>
      <c r="Z158" s="149"/>
      <c r="AA158" s="149"/>
      <c r="AB158" s="149"/>
      <c r="AC158" s="149"/>
      <c r="AD158" s="149"/>
      <c r="AE158" s="149"/>
      <c r="AF158" s="149"/>
      <c r="AG158" s="149" t="s">
        <v>279</v>
      </c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outlineLevel="1" x14ac:dyDescent="0.25">
      <c r="A159" s="156"/>
      <c r="B159" s="157"/>
      <c r="C159" s="186" t="s">
        <v>342</v>
      </c>
      <c r="D159" s="161"/>
      <c r="E159" s="162">
        <v>0.94462999999999997</v>
      </c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49"/>
      <c r="Z159" s="149"/>
      <c r="AA159" s="149"/>
      <c r="AB159" s="149"/>
      <c r="AC159" s="149"/>
      <c r="AD159" s="149"/>
      <c r="AE159" s="149"/>
      <c r="AF159" s="149"/>
      <c r="AG159" s="149" t="s">
        <v>144</v>
      </c>
      <c r="AH159" s="149">
        <v>0</v>
      </c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5">
      <c r="A160" s="156"/>
      <c r="B160" s="157"/>
      <c r="C160" s="186" t="s">
        <v>343</v>
      </c>
      <c r="D160" s="161"/>
      <c r="E160" s="162">
        <v>2.5612699999999999</v>
      </c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49"/>
      <c r="Z160" s="149"/>
      <c r="AA160" s="149"/>
      <c r="AB160" s="149"/>
      <c r="AC160" s="149"/>
      <c r="AD160" s="149"/>
      <c r="AE160" s="149"/>
      <c r="AF160" s="149"/>
      <c r="AG160" s="149" t="s">
        <v>144</v>
      </c>
      <c r="AH160" s="149">
        <v>0</v>
      </c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outlineLevel="1" x14ac:dyDescent="0.25">
      <c r="A161" s="170">
        <v>63</v>
      </c>
      <c r="B161" s="171" t="s">
        <v>344</v>
      </c>
      <c r="C161" s="185" t="s">
        <v>345</v>
      </c>
      <c r="D161" s="172" t="s">
        <v>139</v>
      </c>
      <c r="E161" s="173">
        <v>53.185000000000002</v>
      </c>
      <c r="F161" s="174"/>
      <c r="G161" s="175">
        <f>ROUND(E161*F161,2)</f>
        <v>0</v>
      </c>
      <c r="H161" s="160"/>
      <c r="I161" s="159">
        <f>ROUND(E161*H161,2)</f>
        <v>0</v>
      </c>
      <c r="J161" s="160"/>
      <c r="K161" s="159">
        <f>ROUND(E161*J161,2)</f>
        <v>0</v>
      </c>
      <c r="L161" s="159">
        <v>21</v>
      </c>
      <c r="M161" s="159">
        <f>G161*(1+L161/100)</f>
        <v>0</v>
      </c>
      <c r="N161" s="159">
        <v>8.2500000000000004E-3</v>
      </c>
      <c r="O161" s="159">
        <f>ROUND(E161*N161,2)</f>
        <v>0.44</v>
      </c>
      <c r="P161" s="159">
        <v>0</v>
      </c>
      <c r="Q161" s="159">
        <f>ROUND(E161*P161,2)</f>
        <v>0</v>
      </c>
      <c r="R161" s="159" t="s">
        <v>277</v>
      </c>
      <c r="S161" s="159" t="s">
        <v>140</v>
      </c>
      <c r="T161" s="159" t="s">
        <v>140</v>
      </c>
      <c r="U161" s="159">
        <v>0</v>
      </c>
      <c r="V161" s="159">
        <f>ROUND(E161*U161,2)</f>
        <v>0</v>
      </c>
      <c r="W161" s="159"/>
      <c r="X161" s="159" t="s">
        <v>278</v>
      </c>
      <c r="Y161" s="149"/>
      <c r="Z161" s="149"/>
      <c r="AA161" s="149"/>
      <c r="AB161" s="149"/>
      <c r="AC161" s="149"/>
      <c r="AD161" s="149"/>
      <c r="AE161" s="149"/>
      <c r="AF161" s="149"/>
      <c r="AG161" s="149" t="s">
        <v>279</v>
      </c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5">
      <c r="A162" s="156"/>
      <c r="B162" s="157"/>
      <c r="C162" s="186" t="s">
        <v>346</v>
      </c>
      <c r="D162" s="161"/>
      <c r="E162" s="162">
        <v>53.185000000000002</v>
      </c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49"/>
      <c r="Z162" s="149"/>
      <c r="AA162" s="149"/>
      <c r="AB162" s="149"/>
      <c r="AC162" s="149"/>
      <c r="AD162" s="149"/>
      <c r="AE162" s="149"/>
      <c r="AF162" s="149"/>
      <c r="AG162" s="149" t="s">
        <v>144</v>
      </c>
      <c r="AH162" s="149">
        <v>5</v>
      </c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1" x14ac:dyDescent="0.25">
      <c r="A163" s="170">
        <v>64</v>
      </c>
      <c r="B163" s="171" t="s">
        <v>347</v>
      </c>
      <c r="C163" s="185" t="s">
        <v>348</v>
      </c>
      <c r="D163" s="172" t="s">
        <v>139</v>
      </c>
      <c r="E163" s="173">
        <v>50.38</v>
      </c>
      <c r="F163" s="174"/>
      <c r="G163" s="175">
        <f>ROUND(E163*F163,2)</f>
        <v>0</v>
      </c>
      <c r="H163" s="160"/>
      <c r="I163" s="159">
        <f>ROUND(E163*H163,2)</f>
        <v>0</v>
      </c>
      <c r="J163" s="160"/>
      <c r="K163" s="159">
        <f>ROUND(E163*J163,2)</f>
        <v>0</v>
      </c>
      <c r="L163" s="159">
        <v>21</v>
      </c>
      <c r="M163" s="159">
        <f>G163*(1+L163/100)</f>
        <v>0</v>
      </c>
      <c r="N163" s="159">
        <v>1.5699999999999999E-2</v>
      </c>
      <c r="O163" s="159">
        <f>ROUND(E163*N163,2)</f>
        <v>0.79</v>
      </c>
      <c r="P163" s="159">
        <v>0</v>
      </c>
      <c r="Q163" s="159">
        <f>ROUND(E163*P163,2)</f>
        <v>0</v>
      </c>
      <c r="R163" s="159" t="s">
        <v>277</v>
      </c>
      <c r="S163" s="159" t="s">
        <v>140</v>
      </c>
      <c r="T163" s="159" t="s">
        <v>140</v>
      </c>
      <c r="U163" s="159">
        <v>0</v>
      </c>
      <c r="V163" s="159">
        <f>ROUND(E163*U163,2)</f>
        <v>0</v>
      </c>
      <c r="W163" s="159"/>
      <c r="X163" s="159" t="s">
        <v>278</v>
      </c>
      <c r="Y163" s="149"/>
      <c r="Z163" s="149"/>
      <c r="AA163" s="149"/>
      <c r="AB163" s="149"/>
      <c r="AC163" s="149"/>
      <c r="AD163" s="149"/>
      <c r="AE163" s="149"/>
      <c r="AF163" s="149"/>
      <c r="AG163" s="149" t="s">
        <v>279</v>
      </c>
      <c r="AH163" s="149"/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1" x14ac:dyDescent="0.25">
      <c r="A164" s="156"/>
      <c r="B164" s="157"/>
      <c r="C164" s="186" t="s">
        <v>349</v>
      </c>
      <c r="D164" s="161"/>
      <c r="E164" s="162">
        <v>39.665999999999997</v>
      </c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9"/>
      <c r="Y164" s="149"/>
      <c r="Z164" s="149"/>
      <c r="AA164" s="149"/>
      <c r="AB164" s="149"/>
      <c r="AC164" s="149"/>
      <c r="AD164" s="149"/>
      <c r="AE164" s="149"/>
      <c r="AF164" s="149"/>
      <c r="AG164" s="149" t="s">
        <v>144</v>
      </c>
      <c r="AH164" s="149">
        <v>0</v>
      </c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outlineLevel="1" x14ac:dyDescent="0.25">
      <c r="A165" s="156"/>
      <c r="B165" s="157"/>
      <c r="C165" s="186" t="s">
        <v>350</v>
      </c>
      <c r="D165" s="161"/>
      <c r="E165" s="162">
        <v>0.70399999999999996</v>
      </c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49"/>
      <c r="Z165" s="149"/>
      <c r="AA165" s="149"/>
      <c r="AB165" s="149"/>
      <c r="AC165" s="149"/>
      <c r="AD165" s="149"/>
      <c r="AE165" s="149"/>
      <c r="AF165" s="149"/>
      <c r="AG165" s="149" t="s">
        <v>144</v>
      </c>
      <c r="AH165" s="149">
        <v>0</v>
      </c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5">
      <c r="A166" s="156"/>
      <c r="B166" s="157"/>
      <c r="C166" s="186" t="s">
        <v>351</v>
      </c>
      <c r="D166" s="161"/>
      <c r="E166" s="162">
        <v>10.01</v>
      </c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49"/>
      <c r="Z166" s="149"/>
      <c r="AA166" s="149"/>
      <c r="AB166" s="149"/>
      <c r="AC166" s="149"/>
      <c r="AD166" s="149"/>
      <c r="AE166" s="149"/>
      <c r="AF166" s="149"/>
      <c r="AG166" s="149" t="s">
        <v>144</v>
      </c>
      <c r="AH166" s="149">
        <v>0</v>
      </c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1" x14ac:dyDescent="0.25">
      <c r="A167" s="156">
        <v>65</v>
      </c>
      <c r="B167" s="157" t="s">
        <v>352</v>
      </c>
      <c r="C167" s="188" t="s">
        <v>353</v>
      </c>
      <c r="D167" s="158" t="s">
        <v>0</v>
      </c>
      <c r="E167" s="182"/>
      <c r="F167" s="160"/>
      <c r="G167" s="159">
        <f>ROUND(E167*F167,2)</f>
        <v>0</v>
      </c>
      <c r="H167" s="160"/>
      <c r="I167" s="159">
        <f>ROUND(E167*H167,2)</f>
        <v>0</v>
      </c>
      <c r="J167" s="160"/>
      <c r="K167" s="159">
        <f>ROUND(E167*J167,2)</f>
        <v>0</v>
      </c>
      <c r="L167" s="159">
        <v>21</v>
      </c>
      <c r="M167" s="159">
        <f>G167*(1+L167/100)</f>
        <v>0</v>
      </c>
      <c r="N167" s="159">
        <v>0</v>
      </c>
      <c r="O167" s="159">
        <f>ROUND(E167*N167,2)</f>
        <v>0</v>
      </c>
      <c r="P167" s="159">
        <v>0</v>
      </c>
      <c r="Q167" s="159">
        <f>ROUND(E167*P167,2)</f>
        <v>0</v>
      </c>
      <c r="R167" s="159"/>
      <c r="S167" s="159" t="s">
        <v>140</v>
      </c>
      <c r="T167" s="159" t="s">
        <v>140</v>
      </c>
      <c r="U167" s="159">
        <v>0</v>
      </c>
      <c r="V167" s="159">
        <f>ROUND(E167*U167,2)</f>
        <v>0</v>
      </c>
      <c r="W167" s="159"/>
      <c r="X167" s="159" t="s">
        <v>252</v>
      </c>
      <c r="Y167" s="149"/>
      <c r="Z167" s="149"/>
      <c r="AA167" s="149"/>
      <c r="AB167" s="149"/>
      <c r="AC167" s="149"/>
      <c r="AD167" s="149"/>
      <c r="AE167" s="149"/>
      <c r="AF167" s="149"/>
      <c r="AG167" s="149" t="s">
        <v>253</v>
      </c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x14ac:dyDescent="0.25">
      <c r="A168" s="164" t="s">
        <v>135</v>
      </c>
      <c r="B168" s="165" t="s">
        <v>90</v>
      </c>
      <c r="C168" s="184" t="s">
        <v>91</v>
      </c>
      <c r="D168" s="166"/>
      <c r="E168" s="167"/>
      <c r="F168" s="168"/>
      <c r="G168" s="169">
        <f>SUMIF(AG169:AG171,"&lt;&gt;NOR",G169:G171)</f>
        <v>0</v>
      </c>
      <c r="H168" s="163"/>
      <c r="I168" s="163">
        <f>SUM(I169:I171)</f>
        <v>0</v>
      </c>
      <c r="J168" s="163"/>
      <c r="K168" s="163">
        <f>SUM(K169:K171)</f>
        <v>0</v>
      </c>
      <c r="L168" s="163"/>
      <c r="M168" s="163">
        <f>SUM(M169:M171)</f>
        <v>0</v>
      </c>
      <c r="N168" s="163"/>
      <c r="O168" s="163">
        <f>SUM(O169:O171)</f>
        <v>0.06</v>
      </c>
      <c r="P168" s="163"/>
      <c r="Q168" s="163">
        <f>SUM(Q169:Q171)</f>
        <v>0</v>
      </c>
      <c r="R168" s="163"/>
      <c r="S168" s="163"/>
      <c r="T168" s="163"/>
      <c r="U168" s="163"/>
      <c r="V168" s="163">
        <f>SUM(V169:V171)</f>
        <v>1.89</v>
      </c>
      <c r="W168" s="163"/>
      <c r="X168" s="163"/>
      <c r="AG168" t="s">
        <v>136</v>
      </c>
    </row>
    <row r="169" spans="1:60" ht="20.399999999999999" outlineLevel="1" x14ac:dyDescent="0.25">
      <c r="A169" s="170">
        <v>66</v>
      </c>
      <c r="B169" s="171" t="s">
        <v>354</v>
      </c>
      <c r="C169" s="185" t="s">
        <v>355</v>
      </c>
      <c r="D169" s="172" t="s">
        <v>139</v>
      </c>
      <c r="E169" s="173">
        <v>6.03</v>
      </c>
      <c r="F169" s="174"/>
      <c r="G169" s="175">
        <f>ROUND(E169*F169,2)</f>
        <v>0</v>
      </c>
      <c r="H169" s="160"/>
      <c r="I169" s="159">
        <f>ROUND(E169*H169,2)</f>
        <v>0</v>
      </c>
      <c r="J169" s="160"/>
      <c r="K169" s="159">
        <f>ROUND(E169*J169,2)</f>
        <v>0</v>
      </c>
      <c r="L169" s="159">
        <v>21</v>
      </c>
      <c r="M169" s="159">
        <f>G169*(1+L169/100)</f>
        <v>0</v>
      </c>
      <c r="N169" s="159">
        <v>9.3600000000000003E-3</v>
      </c>
      <c r="O169" s="159">
        <f>ROUND(E169*N169,2)</f>
        <v>0.06</v>
      </c>
      <c r="P169" s="159">
        <v>0</v>
      </c>
      <c r="Q169" s="159">
        <f>ROUND(E169*P169,2)</f>
        <v>0</v>
      </c>
      <c r="R169" s="159"/>
      <c r="S169" s="159" t="s">
        <v>140</v>
      </c>
      <c r="T169" s="159" t="s">
        <v>140</v>
      </c>
      <c r="U169" s="159">
        <v>0.313</v>
      </c>
      <c r="V169" s="159">
        <f>ROUND(E169*U169,2)</f>
        <v>1.89</v>
      </c>
      <c r="W169" s="159"/>
      <c r="X169" s="159" t="s">
        <v>141</v>
      </c>
      <c r="Y169" s="149"/>
      <c r="Z169" s="149"/>
      <c r="AA169" s="149"/>
      <c r="AB169" s="149"/>
      <c r="AC169" s="149"/>
      <c r="AD169" s="149"/>
      <c r="AE169" s="149"/>
      <c r="AF169" s="149"/>
      <c r="AG169" s="149" t="s">
        <v>142</v>
      </c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outlineLevel="1" x14ac:dyDescent="0.25">
      <c r="A170" s="156"/>
      <c r="B170" s="157"/>
      <c r="C170" s="186" t="s">
        <v>181</v>
      </c>
      <c r="D170" s="161"/>
      <c r="E170" s="162">
        <v>6.03</v>
      </c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49"/>
      <c r="Z170" s="149"/>
      <c r="AA170" s="149"/>
      <c r="AB170" s="149"/>
      <c r="AC170" s="149"/>
      <c r="AD170" s="149"/>
      <c r="AE170" s="149"/>
      <c r="AF170" s="149"/>
      <c r="AG170" s="149" t="s">
        <v>144</v>
      </c>
      <c r="AH170" s="149">
        <v>0</v>
      </c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outlineLevel="1" x14ac:dyDescent="0.25">
      <c r="A171" s="156">
        <v>67</v>
      </c>
      <c r="B171" s="157" t="s">
        <v>356</v>
      </c>
      <c r="C171" s="188" t="s">
        <v>357</v>
      </c>
      <c r="D171" s="158" t="s">
        <v>0</v>
      </c>
      <c r="E171" s="182"/>
      <c r="F171" s="160"/>
      <c r="G171" s="159">
        <f>ROUND(E171*F171,2)</f>
        <v>0</v>
      </c>
      <c r="H171" s="160"/>
      <c r="I171" s="159">
        <f>ROUND(E171*H171,2)</f>
        <v>0</v>
      </c>
      <c r="J171" s="160"/>
      <c r="K171" s="159">
        <f>ROUND(E171*J171,2)</f>
        <v>0</v>
      </c>
      <c r="L171" s="159">
        <v>21</v>
      </c>
      <c r="M171" s="159">
        <f>G171*(1+L171/100)</f>
        <v>0</v>
      </c>
      <c r="N171" s="159">
        <v>0</v>
      </c>
      <c r="O171" s="159">
        <f>ROUND(E171*N171,2)</f>
        <v>0</v>
      </c>
      <c r="P171" s="159">
        <v>0</v>
      </c>
      <c r="Q171" s="159">
        <f>ROUND(E171*P171,2)</f>
        <v>0</v>
      </c>
      <c r="R171" s="159"/>
      <c r="S171" s="159" t="s">
        <v>140</v>
      </c>
      <c r="T171" s="159" t="s">
        <v>140</v>
      </c>
      <c r="U171" s="159">
        <v>0</v>
      </c>
      <c r="V171" s="159">
        <f>ROUND(E171*U171,2)</f>
        <v>0</v>
      </c>
      <c r="W171" s="159"/>
      <c r="X171" s="159" t="s">
        <v>252</v>
      </c>
      <c r="Y171" s="149"/>
      <c r="Z171" s="149"/>
      <c r="AA171" s="149"/>
      <c r="AB171" s="149"/>
      <c r="AC171" s="149"/>
      <c r="AD171" s="149"/>
      <c r="AE171" s="149"/>
      <c r="AF171" s="149"/>
      <c r="AG171" s="149" t="s">
        <v>253</v>
      </c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x14ac:dyDescent="0.25">
      <c r="A172" s="164" t="s">
        <v>135</v>
      </c>
      <c r="B172" s="165" t="s">
        <v>92</v>
      </c>
      <c r="C172" s="184" t="s">
        <v>93</v>
      </c>
      <c r="D172" s="166"/>
      <c r="E172" s="167"/>
      <c r="F172" s="168"/>
      <c r="G172" s="169">
        <f>SUMIF(AG173:AG218,"&lt;&gt;NOR",G173:G218)</f>
        <v>0</v>
      </c>
      <c r="H172" s="163"/>
      <c r="I172" s="163">
        <f>SUM(I173:I218)</f>
        <v>0</v>
      </c>
      <c r="J172" s="163"/>
      <c r="K172" s="163">
        <f>SUM(K173:K218)</f>
        <v>0</v>
      </c>
      <c r="L172" s="163"/>
      <c r="M172" s="163">
        <f>SUM(M173:M218)</f>
        <v>0</v>
      </c>
      <c r="N172" s="163"/>
      <c r="O172" s="163">
        <f>SUM(O173:O218)</f>
        <v>0.52</v>
      </c>
      <c r="P172" s="163"/>
      <c r="Q172" s="163">
        <f>SUM(Q173:Q218)</f>
        <v>0.68000000000000016</v>
      </c>
      <c r="R172" s="163"/>
      <c r="S172" s="163"/>
      <c r="T172" s="163"/>
      <c r="U172" s="163"/>
      <c r="V172" s="163">
        <f>SUM(V173:V218)</f>
        <v>102.08</v>
      </c>
      <c r="W172" s="163"/>
      <c r="X172" s="163"/>
      <c r="AG172" t="s">
        <v>136</v>
      </c>
    </row>
    <row r="173" spans="1:60" ht="20.399999999999999" outlineLevel="1" x14ac:dyDescent="0.25">
      <c r="A173" s="170">
        <v>68</v>
      </c>
      <c r="B173" s="171" t="s">
        <v>358</v>
      </c>
      <c r="C173" s="185" t="s">
        <v>359</v>
      </c>
      <c r="D173" s="172" t="s">
        <v>139</v>
      </c>
      <c r="E173" s="173">
        <v>0.94499999999999995</v>
      </c>
      <c r="F173" s="174"/>
      <c r="G173" s="175">
        <f>ROUND(E173*F173,2)</f>
        <v>0</v>
      </c>
      <c r="H173" s="160"/>
      <c r="I173" s="159">
        <f>ROUND(E173*H173,2)</f>
        <v>0</v>
      </c>
      <c r="J173" s="160"/>
      <c r="K173" s="159">
        <f>ROUND(E173*J173,2)</f>
        <v>0</v>
      </c>
      <c r="L173" s="159">
        <v>21</v>
      </c>
      <c r="M173" s="159">
        <f>G173*(1+L173/100)</f>
        <v>0</v>
      </c>
      <c r="N173" s="159">
        <v>5.2199999999999998E-3</v>
      </c>
      <c r="O173" s="159">
        <f>ROUND(E173*N173,2)</f>
        <v>0</v>
      </c>
      <c r="P173" s="159">
        <v>0</v>
      </c>
      <c r="Q173" s="159">
        <f>ROUND(E173*P173,2)</f>
        <v>0</v>
      </c>
      <c r="R173" s="159"/>
      <c r="S173" s="159" t="s">
        <v>140</v>
      </c>
      <c r="T173" s="159" t="s">
        <v>140</v>
      </c>
      <c r="U173" s="159">
        <v>1.2524999999999999</v>
      </c>
      <c r="V173" s="159">
        <f>ROUND(E173*U173,2)</f>
        <v>1.18</v>
      </c>
      <c r="W173" s="159"/>
      <c r="X173" s="159" t="s">
        <v>141</v>
      </c>
      <c r="Y173" s="149"/>
      <c r="Z173" s="149"/>
      <c r="AA173" s="149"/>
      <c r="AB173" s="149"/>
      <c r="AC173" s="149"/>
      <c r="AD173" s="149"/>
      <c r="AE173" s="149"/>
      <c r="AF173" s="149"/>
      <c r="AG173" s="149" t="s">
        <v>142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5">
      <c r="A174" s="156"/>
      <c r="B174" s="157"/>
      <c r="C174" s="186" t="s">
        <v>360</v>
      </c>
      <c r="D174" s="161"/>
      <c r="E174" s="162">
        <v>0.94499999999999995</v>
      </c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49"/>
      <c r="Z174" s="149"/>
      <c r="AA174" s="149"/>
      <c r="AB174" s="149"/>
      <c r="AC174" s="149"/>
      <c r="AD174" s="149"/>
      <c r="AE174" s="149"/>
      <c r="AF174" s="149"/>
      <c r="AG174" s="149" t="s">
        <v>144</v>
      </c>
      <c r="AH174" s="149">
        <v>0</v>
      </c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outlineLevel="1" x14ac:dyDescent="0.25">
      <c r="A175" s="170">
        <v>69</v>
      </c>
      <c r="B175" s="171" t="s">
        <v>361</v>
      </c>
      <c r="C175" s="185" t="s">
        <v>362</v>
      </c>
      <c r="D175" s="172" t="s">
        <v>159</v>
      </c>
      <c r="E175" s="173">
        <v>1</v>
      </c>
      <c r="F175" s="174"/>
      <c r="G175" s="175">
        <f>ROUND(E175*F175,2)</f>
        <v>0</v>
      </c>
      <c r="H175" s="160"/>
      <c r="I175" s="159">
        <f>ROUND(E175*H175,2)</f>
        <v>0</v>
      </c>
      <c r="J175" s="160"/>
      <c r="K175" s="159">
        <f>ROUND(E175*J175,2)</f>
        <v>0</v>
      </c>
      <c r="L175" s="159">
        <v>21</v>
      </c>
      <c r="M175" s="159">
        <f>G175*(1+L175/100)</f>
        <v>0</v>
      </c>
      <c r="N175" s="159">
        <v>4.6000000000000001E-4</v>
      </c>
      <c r="O175" s="159">
        <f>ROUND(E175*N175,2)</f>
        <v>0</v>
      </c>
      <c r="P175" s="159">
        <v>0</v>
      </c>
      <c r="Q175" s="159">
        <f>ROUND(E175*P175,2)</f>
        <v>0</v>
      </c>
      <c r="R175" s="159"/>
      <c r="S175" s="159" t="s">
        <v>140</v>
      </c>
      <c r="T175" s="159" t="s">
        <v>140</v>
      </c>
      <c r="U175" s="159">
        <v>1.4773499999999999</v>
      </c>
      <c r="V175" s="159">
        <f>ROUND(E175*U175,2)</f>
        <v>1.48</v>
      </c>
      <c r="W175" s="159"/>
      <c r="X175" s="159" t="s">
        <v>141</v>
      </c>
      <c r="Y175" s="149"/>
      <c r="Z175" s="149"/>
      <c r="AA175" s="149"/>
      <c r="AB175" s="149"/>
      <c r="AC175" s="149"/>
      <c r="AD175" s="149"/>
      <c r="AE175" s="149"/>
      <c r="AF175" s="149"/>
      <c r="AG175" s="149" t="s">
        <v>142</v>
      </c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1" x14ac:dyDescent="0.25">
      <c r="A176" s="156"/>
      <c r="B176" s="157"/>
      <c r="C176" s="186" t="s">
        <v>363</v>
      </c>
      <c r="D176" s="161"/>
      <c r="E176" s="162">
        <v>1</v>
      </c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49"/>
      <c r="Z176" s="149"/>
      <c r="AA176" s="149"/>
      <c r="AB176" s="149"/>
      <c r="AC176" s="149"/>
      <c r="AD176" s="149"/>
      <c r="AE176" s="149"/>
      <c r="AF176" s="149"/>
      <c r="AG176" s="149" t="s">
        <v>144</v>
      </c>
      <c r="AH176" s="149">
        <v>0</v>
      </c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outlineLevel="1" x14ac:dyDescent="0.25">
      <c r="A177" s="170">
        <v>70</v>
      </c>
      <c r="B177" s="171" t="s">
        <v>364</v>
      </c>
      <c r="C177" s="185" t="s">
        <v>365</v>
      </c>
      <c r="D177" s="172" t="s">
        <v>159</v>
      </c>
      <c r="E177" s="173">
        <v>1</v>
      </c>
      <c r="F177" s="174"/>
      <c r="G177" s="175">
        <f>ROUND(E177*F177,2)</f>
        <v>0</v>
      </c>
      <c r="H177" s="160"/>
      <c r="I177" s="159">
        <f>ROUND(E177*H177,2)</f>
        <v>0</v>
      </c>
      <c r="J177" s="160"/>
      <c r="K177" s="159">
        <f>ROUND(E177*J177,2)</f>
        <v>0</v>
      </c>
      <c r="L177" s="159">
        <v>21</v>
      </c>
      <c r="M177" s="159">
        <f>G177*(1+L177/100)</f>
        <v>0</v>
      </c>
      <c r="N177" s="159">
        <v>4.6000000000000001E-4</v>
      </c>
      <c r="O177" s="159">
        <f>ROUND(E177*N177,2)</f>
        <v>0</v>
      </c>
      <c r="P177" s="159">
        <v>0</v>
      </c>
      <c r="Q177" s="159">
        <f>ROUND(E177*P177,2)</f>
        <v>0</v>
      </c>
      <c r="R177" s="159"/>
      <c r="S177" s="159" t="s">
        <v>140</v>
      </c>
      <c r="T177" s="159" t="s">
        <v>140</v>
      </c>
      <c r="U177" s="159">
        <v>1.4773499999999999</v>
      </c>
      <c r="V177" s="159">
        <f>ROUND(E177*U177,2)</f>
        <v>1.48</v>
      </c>
      <c r="W177" s="159"/>
      <c r="X177" s="159" t="s">
        <v>141</v>
      </c>
      <c r="Y177" s="149"/>
      <c r="Z177" s="149"/>
      <c r="AA177" s="149"/>
      <c r="AB177" s="149"/>
      <c r="AC177" s="149"/>
      <c r="AD177" s="149"/>
      <c r="AE177" s="149"/>
      <c r="AF177" s="149"/>
      <c r="AG177" s="149" t="s">
        <v>142</v>
      </c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outlineLevel="1" x14ac:dyDescent="0.25">
      <c r="A178" s="156"/>
      <c r="B178" s="157"/>
      <c r="C178" s="186" t="s">
        <v>363</v>
      </c>
      <c r="D178" s="161"/>
      <c r="E178" s="162">
        <v>1</v>
      </c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49"/>
      <c r="Z178" s="149"/>
      <c r="AA178" s="149"/>
      <c r="AB178" s="149"/>
      <c r="AC178" s="149"/>
      <c r="AD178" s="149"/>
      <c r="AE178" s="149"/>
      <c r="AF178" s="149"/>
      <c r="AG178" s="149" t="s">
        <v>144</v>
      </c>
      <c r="AH178" s="149">
        <v>0</v>
      </c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outlineLevel="1" x14ac:dyDescent="0.25">
      <c r="A179" s="170">
        <v>71</v>
      </c>
      <c r="B179" s="171" t="s">
        <v>366</v>
      </c>
      <c r="C179" s="185" t="s">
        <v>367</v>
      </c>
      <c r="D179" s="172" t="s">
        <v>202</v>
      </c>
      <c r="E179" s="173">
        <v>60.1</v>
      </c>
      <c r="F179" s="174"/>
      <c r="G179" s="175">
        <f>ROUND(E179*F179,2)</f>
        <v>0</v>
      </c>
      <c r="H179" s="160"/>
      <c r="I179" s="159">
        <f>ROUND(E179*H179,2)</f>
        <v>0</v>
      </c>
      <c r="J179" s="160"/>
      <c r="K179" s="159">
        <f>ROUND(E179*J179,2)</f>
        <v>0</v>
      </c>
      <c r="L179" s="159">
        <v>21</v>
      </c>
      <c r="M179" s="159">
        <f>G179*(1+L179/100)</f>
        <v>0</v>
      </c>
      <c r="N179" s="159">
        <v>1.98E-3</v>
      </c>
      <c r="O179" s="159">
        <f>ROUND(E179*N179,2)</f>
        <v>0.12</v>
      </c>
      <c r="P179" s="159">
        <v>0</v>
      </c>
      <c r="Q179" s="159">
        <f>ROUND(E179*P179,2)</f>
        <v>0</v>
      </c>
      <c r="R179" s="159"/>
      <c r="S179" s="159" t="s">
        <v>140</v>
      </c>
      <c r="T179" s="159" t="s">
        <v>140</v>
      </c>
      <c r="U179" s="159">
        <v>0.2671</v>
      </c>
      <c r="V179" s="159">
        <f>ROUND(E179*U179,2)</f>
        <v>16.05</v>
      </c>
      <c r="W179" s="159"/>
      <c r="X179" s="159" t="s">
        <v>141</v>
      </c>
      <c r="Y179" s="149"/>
      <c r="Z179" s="149"/>
      <c r="AA179" s="149"/>
      <c r="AB179" s="149"/>
      <c r="AC179" s="149"/>
      <c r="AD179" s="149"/>
      <c r="AE179" s="149"/>
      <c r="AF179" s="149"/>
      <c r="AG179" s="149" t="s">
        <v>142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5">
      <c r="A180" s="156"/>
      <c r="B180" s="157"/>
      <c r="C180" s="186" t="s">
        <v>368</v>
      </c>
      <c r="D180" s="161"/>
      <c r="E180" s="162">
        <v>60.1</v>
      </c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49"/>
      <c r="Z180" s="149"/>
      <c r="AA180" s="149"/>
      <c r="AB180" s="149"/>
      <c r="AC180" s="149"/>
      <c r="AD180" s="149"/>
      <c r="AE180" s="149"/>
      <c r="AF180" s="149"/>
      <c r="AG180" s="149" t="s">
        <v>144</v>
      </c>
      <c r="AH180" s="149">
        <v>0</v>
      </c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5">
      <c r="A181" s="170">
        <v>72</v>
      </c>
      <c r="B181" s="171" t="s">
        <v>369</v>
      </c>
      <c r="C181" s="185" t="s">
        <v>370</v>
      </c>
      <c r="D181" s="172" t="s">
        <v>202</v>
      </c>
      <c r="E181" s="173">
        <v>5.0999999999999996</v>
      </c>
      <c r="F181" s="174"/>
      <c r="G181" s="175">
        <f>ROUND(E181*F181,2)</f>
        <v>0</v>
      </c>
      <c r="H181" s="160"/>
      <c r="I181" s="159">
        <f>ROUND(E181*H181,2)</f>
        <v>0</v>
      </c>
      <c r="J181" s="160"/>
      <c r="K181" s="159">
        <f>ROUND(E181*J181,2)</f>
        <v>0</v>
      </c>
      <c r="L181" s="159">
        <v>21</v>
      </c>
      <c r="M181" s="159">
        <f>G181*(1+L181/100)</f>
        <v>0</v>
      </c>
      <c r="N181" s="159">
        <v>1.3799999999999999E-3</v>
      </c>
      <c r="O181" s="159">
        <f>ROUND(E181*N181,2)</f>
        <v>0.01</v>
      </c>
      <c r="P181" s="159">
        <v>0</v>
      </c>
      <c r="Q181" s="159">
        <f>ROUND(E181*P181,2)</f>
        <v>0</v>
      </c>
      <c r="R181" s="159"/>
      <c r="S181" s="159" t="s">
        <v>140</v>
      </c>
      <c r="T181" s="159" t="s">
        <v>140</v>
      </c>
      <c r="U181" s="159">
        <v>0.31011</v>
      </c>
      <c r="V181" s="159">
        <f>ROUND(E181*U181,2)</f>
        <v>1.58</v>
      </c>
      <c r="W181" s="159"/>
      <c r="X181" s="159" t="s">
        <v>141</v>
      </c>
      <c r="Y181" s="149"/>
      <c r="Z181" s="149"/>
      <c r="AA181" s="149"/>
      <c r="AB181" s="149"/>
      <c r="AC181" s="149"/>
      <c r="AD181" s="149"/>
      <c r="AE181" s="149"/>
      <c r="AF181" s="149"/>
      <c r="AG181" s="149" t="s">
        <v>142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1" x14ac:dyDescent="0.25">
      <c r="A182" s="156"/>
      <c r="B182" s="157"/>
      <c r="C182" s="186" t="s">
        <v>371</v>
      </c>
      <c r="D182" s="161"/>
      <c r="E182" s="162">
        <v>5.0999999999999996</v>
      </c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49"/>
      <c r="Z182" s="149"/>
      <c r="AA182" s="149"/>
      <c r="AB182" s="149"/>
      <c r="AC182" s="149"/>
      <c r="AD182" s="149"/>
      <c r="AE182" s="149"/>
      <c r="AF182" s="149"/>
      <c r="AG182" s="149" t="s">
        <v>144</v>
      </c>
      <c r="AH182" s="149">
        <v>0</v>
      </c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outlineLevel="1" x14ac:dyDescent="0.25">
      <c r="A183" s="170">
        <v>73</v>
      </c>
      <c r="B183" s="171" t="s">
        <v>372</v>
      </c>
      <c r="C183" s="185" t="s">
        <v>373</v>
      </c>
      <c r="D183" s="172" t="s">
        <v>202</v>
      </c>
      <c r="E183" s="173">
        <v>60.1</v>
      </c>
      <c r="F183" s="174"/>
      <c r="G183" s="175">
        <f>ROUND(E183*F183,2)</f>
        <v>0</v>
      </c>
      <c r="H183" s="160"/>
      <c r="I183" s="159">
        <f>ROUND(E183*H183,2)</f>
        <v>0</v>
      </c>
      <c r="J183" s="160"/>
      <c r="K183" s="159">
        <f>ROUND(E183*J183,2)</f>
        <v>0</v>
      </c>
      <c r="L183" s="159">
        <v>21</v>
      </c>
      <c r="M183" s="159">
        <f>G183*(1+L183/100)</f>
        <v>0</v>
      </c>
      <c r="N183" s="159">
        <v>7.6000000000000004E-4</v>
      </c>
      <c r="O183" s="159">
        <f>ROUND(E183*N183,2)</f>
        <v>0.05</v>
      </c>
      <c r="P183" s="159">
        <v>0</v>
      </c>
      <c r="Q183" s="159">
        <f>ROUND(E183*P183,2)</f>
        <v>0</v>
      </c>
      <c r="R183" s="159"/>
      <c r="S183" s="159" t="s">
        <v>140</v>
      </c>
      <c r="T183" s="159" t="s">
        <v>140</v>
      </c>
      <c r="U183" s="159">
        <v>0.28000000000000003</v>
      </c>
      <c r="V183" s="159">
        <f>ROUND(E183*U183,2)</f>
        <v>16.829999999999998</v>
      </c>
      <c r="W183" s="159"/>
      <c r="X183" s="159" t="s">
        <v>141</v>
      </c>
      <c r="Y183" s="149"/>
      <c r="Z183" s="149"/>
      <c r="AA183" s="149"/>
      <c r="AB183" s="149"/>
      <c r="AC183" s="149"/>
      <c r="AD183" s="149"/>
      <c r="AE183" s="149"/>
      <c r="AF183" s="149"/>
      <c r="AG183" s="149" t="s">
        <v>142</v>
      </c>
      <c r="AH183" s="149"/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1" x14ac:dyDescent="0.25">
      <c r="A184" s="156"/>
      <c r="B184" s="157"/>
      <c r="C184" s="186" t="s">
        <v>374</v>
      </c>
      <c r="D184" s="161"/>
      <c r="E184" s="162">
        <v>60.1</v>
      </c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49"/>
      <c r="Z184" s="149"/>
      <c r="AA184" s="149"/>
      <c r="AB184" s="149"/>
      <c r="AC184" s="149"/>
      <c r="AD184" s="149"/>
      <c r="AE184" s="149"/>
      <c r="AF184" s="149"/>
      <c r="AG184" s="149" t="s">
        <v>144</v>
      </c>
      <c r="AH184" s="149">
        <v>0</v>
      </c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ht="20.399999999999999" outlineLevel="1" x14ac:dyDescent="0.25">
      <c r="A185" s="170">
        <v>74</v>
      </c>
      <c r="B185" s="171" t="s">
        <v>375</v>
      </c>
      <c r="C185" s="185" t="s">
        <v>376</v>
      </c>
      <c r="D185" s="172" t="s">
        <v>202</v>
      </c>
      <c r="E185" s="173">
        <v>13</v>
      </c>
      <c r="F185" s="174"/>
      <c r="G185" s="175">
        <f>ROUND(E185*F185,2)</f>
        <v>0</v>
      </c>
      <c r="H185" s="160"/>
      <c r="I185" s="159">
        <f>ROUND(E185*H185,2)</f>
        <v>0</v>
      </c>
      <c r="J185" s="160"/>
      <c r="K185" s="159">
        <f>ROUND(E185*J185,2)</f>
        <v>0</v>
      </c>
      <c r="L185" s="159">
        <v>21</v>
      </c>
      <c r="M185" s="159">
        <f>G185*(1+L185/100)</f>
        <v>0</v>
      </c>
      <c r="N185" s="159">
        <v>2.8600000000000001E-3</v>
      </c>
      <c r="O185" s="159">
        <f>ROUND(E185*N185,2)</f>
        <v>0.04</v>
      </c>
      <c r="P185" s="159">
        <v>0</v>
      </c>
      <c r="Q185" s="159">
        <f>ROUND(E185*P185,2)</f>
        <v>0</v>
      </c>
      <c r="R185" s="159"/>
      <c r="S185" s="159" t="s">
        <v>140</v>
      </c>
      <c r="T185" s="159" t="s">
        <v>140</v>
      </c>
      <c r="U185" s="159">
        <v>0.46534999999999999</v>
      </c>
      <c r="V185" s="159">
        <f>ROUND(E185*U185,2)</f>
        <v>6.05</v>
      </c>
      <c r="W185" s="159"/>
      <c r="X185" s="159" t="s">
        <v>141</v>
      </c>
      <c r="Y185" s="149"/>
      <c r="Z185" s="149"/>
      <c r="AA185" s="149"/>
      <c r="AB185" s="149"/>
      <c r="AC185" s="149"/>
      <c r="AD185" s="149"/>
      <c r="AE185" s="149"/>
      <c r="AF185" s="149"/>
      <c r="AG185" s="149" t="s">
        <v>142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1" x14ac:dyDescent="0.25">
      <c r="A186" s="156"/>
      <c r="B186" s="157"/>
      <c r="C186" s="186" t="s">
        <v>377</v>
      </c>
      <c r="D186" s="161"/>
      <c r="E186" s="162">
        <v>13</v>
      </c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49"/>
      <c r="Z186" s="149"/>
      <c r="AA186" s="149"/>
      <c r="AB186" s="149"/>
      <c r="AC186" s="149"/>
      <c r="AD186" s="149"/>
      <c r="AE186" s="149"/>
      <c r="AF186" s="149"/>
      <c r="AG186" s="149" t="s">
        <v>144</v>
      </c>
      <c r="AH186" s="149">
        <v>0</v>
      </c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5">
      <c r="A187" s="170">
        <v>75</v>
      </c>
      <c r="B187" s="171" t="s">
        <v>378</v>
      </c>
      <c r="C187" s="185" t="s">
        <v>379</v>
      </c>
      <c r="D187" s="172" t="s">
        <v>202</v>
      </c>
      <c r="E187" s="173">
        <v>5.7</v>
      </c>
      <c r="F187" s="174"/>
      <c r="G187" s="175">
        <f>ROUND(E187*F187,2)</f>
        <v>0</v>
      </c>
      <c r="H187" s="160"/>
      <c r="I187" s="159">
        <f>ROUND(E187*H187,2)</f>
        <v>0</v>
      </c>
      <c r="J187" s="160"/>
      <c r="K187" s="159">
        <f>ROUND(E187*J187,2)</f>
        <v>0</v>
      </c>
      <c r="L187" s="159">
        <v>21</v>
      </c>
      <c r="M187" s="159">
        <f>G187*(1+L187/100)</f>
        <v>0</v>
      </c>
      <c r="N187" s="159">
        <v>1.8799999999999999E-3</v>
      </c>
      <c r="O187" s="159">
        <f>ROUND(E187*N187,2)</f>
        <v>0.01</v>
      </c>
      <c r="P187" s="159">
        <v>0</v>
      </c>
      <c r="Q187" s="159">
        <f>ROUND(E187*P187,2)</f>
        <v>0</v>
      </c>
      <c r="R187" s="159"/>
      <c r="S187" s="159" t="s">
        <v>140</v>
      </c>
      <c r="T187" s="159" t="s">
        <v>140</v>
      </c>
      <c r="U187" s="159">
        <v>0.25</v>
      </c>
      <c r="V187" s="159">
        <f>ROUND(E187*U187,2)</f>
        <v>1.43</v>
      </c>
      <c r="W187" s="159"/>
      <c r="X187" s="159" t="s">
        <v>141</v>
      </c>
      <c r="Y187" s="149"/>
      <c r="Z187" s="149"/>
      <c r="AA187" s="149"/>
      <c r="AB187" s="149"/>
      <c r="AC187" s="149"/>
      <c r="AD187" s="149"/>
      <c r="AE187" s="149"/>
      <c r="AF187" s="149"/>
      <c r="AG187" s="149" t="s">
        <v>142</v>
      </c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1" x14ac:dyDescent="0.25">
      <c r="A188" s="156"/>
      <c r="B188" s="157"/>
      <c r="C188" s="186" t="s">
        <v>380</v>
      </c>
      <c r="D188" s="161"/>
      <c r="E188" s="162">
        <v>5.7</v>
      </c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49"/>
      <c r="Z188" s="149"/>
      <c r="AA188" s="149"/>
      <c r="AB188" s="149"/>
      <c r="AC188" s="149"/>
      <c r="AD188" s="149"/>
      <c r="AE188" s="149"/>
      <c r="AF188" s="149"/>
      <c r="AG188" s="149" t="s">
        <v>144</v>
      </c>
      <c r="AH188" s="149">
        <v>0</v>
      </c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outlineLevel="1" x14ac:dyDescent="0.25">
      <c r="A189" s="170">
        <v>76</v>
      </c>
      <c r="B189" s="171" t="s">
        <v>381</v>
      </c>
      <c r="C189" s="185" t="s">
        <v>382</v>
      </c>
      <c r="D189" s="172" t="s">
        <v>139</v>
      </c>
      <c r="E189" s="173">
        <v>4</v>
      </c>
      <c r="F189" s="174"/>
      <c r="G189" s="175">
        <f>ROUND(E189*F189,2)</f>
        <v>0</v>
      </c>
      <c r="H189" s="160"/>
      <c r="I189" s="159">
        <f>ROUND(E189*H189,2)</f>
        <v>0</v>
      </c>
      <c r="J189" s="160"/>
      <c r="K189" s="159">
        <f>ROUND(E189*J189,2)</f>
        <v>0</v>
      </c>
      <c r="L189" s="159">
        <v>21</v>
      </c>
      <c r="M189" s="159">
        <f>G189*(1+L189/100)</f>
        <v>0</v>
      </c>
      <c r="N189" s="159">
        <v>6.2199999999999998E-3</v>
      </c>
      <c r="O189" s="159">
        <f>ROUND(E189*N189,2)</f>
        <v>0.02</v>
      </c>
      <c r="P189" s="159">
        <v>0</v>
      </c>
      <c r="Q189" s="159">
        <f>ROUND(E189*P189,2)</f>
        <v>0</v>
      </c>
      <c r="R189" s="159"/>
      <c r="S189" s="159" t="s">
        <v>140</v>
      </c>
      <c r="T189" s="159" t="s">
        <v>140</v>
      </c>
      <c r="U189" s="159">
        <v>2.6507000000000001</v>
      </c>
      <c r="V189" s="159">
        <f>ROUND(E189*U189,2)</f>
        <v>10.6</v>
      </c>
      <c r="W189" s="159"/>
      <c r="X189" s="159" t="s">
        <v>141</v>
      </c>
      <c r="Y189" s="149"/>
      <c r="Z189" s="149"/>
      <c r="AA189" s="149"/>
      <c r="AB189" s="149"/>
      <c r="AC189" s="149"/>
      <c r="AD189" s="149"/>
      <c r="AE189" s="149"/>
      <c r="AF189" s="149"/>
      <c r="AG189" s="149" t="s">
        <v>142</v>
      </c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1" x14ac:dyDescent="0.25">
      <c r="A190" s="156"/>
      <c r="B190" s="157"/>
      <c r="C190" s="186" t="s">
        <v>383</v>
      </c>
      <c r="D190" s="161"/>
      <c r="E190" s="162">
        <v>1.35</v>
      </c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49"/>
      <c r="Z190" s="149"/>
      <c r="AA190" s="149"/>
      <c r="AB190" s="149"/>
      <c r="AC190" s="149"/>
      <c r="AD190" s="149"/>
      <c r="AE190" s="149"/>
      <c r="AF190" s="149"/>
      <c r="AG190" s="149" t="s">
        <v>144</v>
      </c>
      <c r="AH190" s="149">
        <v>0</v>
      </c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1" x14ac:dyDescent="0.25">
      <c r="A191" s="156"/>
      <c r="B191" s="157"/>
      <c r="C191" s="186" t="s">
        <v>384</v>
      </c>
      <c r="D191" s="161"/>
      <c r="E191" s="162">
        <v>2.65</v>
      </c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49"/>
      <c r="Z191" s="149"/>
      <c r="AA191" s="149"/>
      <c r="AB191" s="149"/>
      <c r="AC191" s="149"/>
      <c r="AD191" s="149"/>
      <c r="AE191" s="149"/>
      <c r="AF191" s="149"/>
      <c r="AG191" s="149" t="s">
        <v>144</v>
      </c>
      <c r="AH191" s="149">
        <v>0</v>
      </c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1" x14ac:dyDescent="0.25">
      <c r="A192" s="170">
        <v>77</v>
      </c>
      <c r="B192" s="171" t="s">
        <v>385</v>
      </c>
      <c r="C192" s="185" t="s">
        <v>386</v>
      </c>
      <c r="D192" s="172" t="s">
        <v>202</v>
      </c>
      <c r="E192" s="173">
        <v>24.5</v>
      </c>
      <c r="F192" s="174"/>
      <c r="G192" s="175">
        <f>ROUND(E192*F192,2)</f>
        <v>0</v>
      </c>
      <c r="H192" s="160"/>
      <c r="I192" s="159">
        <f>ROUND(E192*H192,2)</f>
        <v>0</v>
      </c>
      <c r="J192" s="160"/>
      <c r="K192" s="159">
        <f>ROUND(E192*J192,2)</f>
        <v>0</v>
      </c>
      <c r="L192" s="159">
        <v>21</v>
      </c>
      <c r="M192" s="159">
        <f>G192*(1+L192/100)</f>
        <v>0</v>
      </c>
      <c r="N192" s="159">
        <v>3.1700000000000001E-3</v>
      </c>
      <c r="O192" s="159">
        <f>ROUND(E192*N192,2)</f>
        <v>0.08</v>
      </c>
      <c r="P192" s="159">
        <v>0</v>
      </c>
      <c r="Q192" s="159">
        <f>ROUND(E192*P192,2)</f>
        <v>0</v>
      </c>
      <c r="R192" s="159"/>
      <c r="S192" s="159" t="s">
        <v>140</v>
      </c>
      <c r="T192" s="159" t="s">
        <v>140</v>
      </c>
      <c r="U192" s="159">
        <v>0.219</v>
      </c>
      <c r="V192" s="159">
        <f>ROUND(E192*U192,2)</f>
        <v>5.37</v>
      </c>
      <c r="W192" s="159"/>
      <c r="X192" s="159" t="s">
        <v>141</v>
      </c>
      <c r="Y192" s="149"/>
      <c r="Z192" s="149"/>
      <c r="AA192" s="149"/>
      <c r="AB192" s="149"/>
      <c r="AC192" s="149"/>
      <c r="AD192" s="149"/>
      <c r="AE192" s="149"/>
      <c r="AF192" s="149"/>
      <c r="AG192" s="149" t="s">
        <v>142</v>
      </c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outlineLevel="1" x14ac:dyDescent="0.25">
      <c r="A193" s="156"/>
      <c r="B193" s="157"/>
      <c r="C193" s="186" t="s">
        <v>387</v>
      </c>
      <c r="D193" s="161"/>
      <c r="E193" s="162">
        <v>24.5</v>
      </c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49"/>
      <c r="Z193" s="149"/>
      <c r="AA193" s="149"/>
      <c r="AB193" s="149"/>
      <c r="AC193" s="149"/>
      <c r="AD193" s="149"/>
      <c r="AE193" s="149"/>
      <c r="AF193" s="149"/>
      <c r="AG193" s="149" t="s">
        <v>144</v>
      </c>
      <c r="AH193" s="149">
        <v>0</v>
      </c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outlineLevel="1" x14ac:dyDescent="0.25">
      <c r="A194" s="170">
        <v>78</v>
      </c>
      <c r="B194" s="171" t="s">
        <v>388</v>
      </c>
      <c r="C194" s="185" t="s">
        <v>389</v>
      </c>
      <c r="D194" s="172" t="s">
        <v>202</v>
      </c>
      <c r="E194" s="173">
        <v>65.2</v>
      </c>
      <c r="F194" s="174"/>
      <c r="G194" s="175">
        <f>ROUND(E194*F194,2)</f>
        <v>0</v>
      </c>
      <c r="H194" s="160"/>
      <c r="I194" s="159">
        <f>ROUND(E194*H194,2)</f>
        <v>0</v>
      </c>
      <c r="J194" s="160"/>
      <c r="K194" s="159">
        <f>ROUND(E194*J194,2)</f>
        <v>0</v>
      </c>
      <c r="L194" s="159">
        <v>21</v>
      </c>
      <c r="M194" s="159">
        <f>G194*(1+L194/100)</f>
        <v>0</v>
      </c>
      <c r="N194" s="159">
        <v>2.3999999999999998E-3</v>
      </c>
      <c r="O194" s="159">
        <f>ROUND(E194*N194,2)</f>
        <v>0.16</v>
      </c>
      <c r="P194" s="159">
        <v>0</v>
      </c>
      <c r="Q194" s="159">
        <f>ROUND(E194*P194,2)</f>
        <v>0</v>
      </c>
      <c r="R194" s="159"/>
      <c r="S194" s="159" t="s">
        <v>140</v>
      </c>
      <c r="T194" s="159" t="s">
        <v>140</v>
      </c>
      <c r="U194" s="159">
        <v>0.26</v>
      </c>
      <c r="V194" s="159">
        <f>ROUND(E194*U194,2)</f>
        <v>16.95</v>
      </c>
      <c r="W194" s="159"/>
      <c r="X194" s="159" t="s">
        <v>141</v>
      </c>
      <c r="Y194" s="149"/>
      <c r="Z194" s="149"/>
      <c r="AA194" s="149"/>
      <c r="AB194" s="149"/>
      <c r="AC194" s="149"/>
      <c r="AD194" s="149"/>
      <c r="AE194" s="149"/>
      <c r="AF194" s="149"/>
      <c r="AG194" s="149" t="s">
        <v>142</v>
      </c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outlineLevel="1" x14ac:dyDescent="0.25">
      <c r="A195" s="156"/>
      <c r="B195" s="157"/>
      <c r="C195" s="186" t="s">
        <v>390</v>
      </c>
      <c r="D195" s="161"/>
      <c r="E195" s="162">
        <v>65.2</v>
      </c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49"/>
      <c r="Z195" s="149"/>
      <c r="AA195" s="149"/>
      <c r="AB195" s="149"/>
      <c r="AC195" s="149"/>
      <c r="AD195" s="149"/>
      <c r="AE195" s="149"/>
      <c r="AF195" s="149"/>
      <c r="AG195" s="149" t="s">
        <v>144</v>
      </c>
      <c r="AH195" s="149">
        <v>0</v>
      </c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outlineLevel="1" x14ac:dyDescent="0.25">
      <c r="A196" s="170">
        <v>79</v>
      </c>
      <c r="B196" s="171" t="s">
        <v>391</v>
      </c>
      <c r="C196" s="185" t="s">
        <v>392</v>
      </c>
      <c r="D196" s="172" t="s">
        <v>159</v>
      </c>
      <c r="E196" s="173">
        <v>7</v>
      </c>
      <c r="F196" s="174"/>
      <c r="G196" s="175">
        <f>ROUND(E196*F196,2)</f>
        <v>0</v>
      </c>
      <c r="H196" s="160"/>
      <c r="I196" s="159">
        <f>ROUND(E196*H196,2)</f>
        <v>0</v>
      </c>
      <c r="J196" s="160"/>
      <c r="K196" s="159">
        <f>ROUND(E196*J196,2)</f>
        <v>0</v>
      </c>
      <c r="L196" s="159">
        <v>21</v>
      </c>
      <c r="M196" s="159">
        <f>G196*(1+L196/100)</f>
        <v>0</v>
      </c>
      <c r="N196" s="159">
        <v>4.0000000000000002E-4</v>
      </c>
      <c r="O196" s="159">
        <f>ROUND(E196*N196,2)</f>
        <v>0</v>
      </c>
      <c r="P196" s="159">
        <v>0</v>
      </c>
      <c r="Q196" s="159">
        <f>ROUND(E196*P196,2)</f>
        <v>0</v>
      </c>
      <c r="R196" s="159"/>
      <c r="S196" s="159" t="s">
        <v>140</v>
      </c>
      <c r="T196" s="159" t="s">
        <v>140</v>
      </c>
      <c r="U196" s="159">
        <v>0.41</v>
      </c>
      <c r="V196" s="159">
        <f>ROUND(E196*U196,2)</f>
        <v>2.87</v>
      </c>
      <c r="W196" s="159"/>
      <c r="X196" s="159" t="s">
        <v>141</v>
      </c>
      <c r="Y196" s="149"/>
      <c r="Z196" s="149"/>
      <c r="AA196" s="149"/>
      <c r="AB196" s="149"/>
      <c r="AC196" s="149"/>
      <c r="AD196" s="149"/>
      <c r="AE196" s="149"/>
      <c r="AF196" s="149"/>
      <c r="AG196" s="149" t="s">
        <v>142</v>
      </c>
      <c r="AH196" s="149"/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1" x14ac:dyDescent="0.25">
      <c r="A197" s="156"/>
      <c r="B197" s="157"/>
      <c r="C197" s="186" t="s">
        <v>393</v>
      </c>
      <c r="D197" s="161"/>
      <c r="E197" s="162">
        <v>7</v>
      </c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9"/>
      <c r="Y197" s="149"/>
      <c r="Z197" s="149"/>
      <c r="AA197" s="149"/>
      <c r="AB197" s="149"/>
      <c r="AC197" s="149"/>
      <c r="AD197" s="149"/>
      <c r="AE197" s="149"/>
      <c r="AF197" s="149"/>
      <c r="AG197" s="149" t="s">
        <v>144</v>
      </c>
      <c r="AH197" s="149">
        <v>0</v>
      </c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outlineLevel="1" x14ac:dyDescent="0.25">
      <c r="A198" s="170">
        <v>80</v>
      </c>
      <c r="B198" s="171" t="s">
        <v>394</v>
      </c>
      <c r="C198" s="185" t="s">
        <v>395</v>
      </c>
      <c r="D198" s="172" t="s">
        <v>202</v>
      </c>
      <c r="E198" s="173">
        <v>20.46</v>
      </c>
      <c r="F198" s="174"/>
      <c r="G198" s="175">
        <f>ROUND(E198*F198,2)</f>
        <v>0</v>
      </c>
      <c r="H198" s="160"/>
      <c r="I198" s="159">
        <f>ROUND(E198*H198,2)</f>
        <v>0</v>
      </c>
      <c r="J198" s="160"/>
      <c r="K198" s="159">
        <f>ROUND(E198*J198,2)</f>
        <v>0</v>
      </c>
      <c r="L198" s="159">
        <v>21</v>
      </c>
      <c r="M198" s="159">
        <f>G198*(1+L198/100)</f>
        <v>0</v>
      </c>
      <c r="N198" s="159">
        <v>1.3699999999999999E-3</v>
      </c>
      <c r="O198" s="159">
        <f>ROUND(E198*N198,2)</f>
        <v>0.03</v>
      </c>
      <c r="P198" s="159">
        <v>0</v>
      </c>
      <c r="Q198" s="159">
        <f>ROUND(E198*P198,2)</f>
        <v>0</v>
      </c>
      <c r="R198" s="159"/>
      <c r="S198" s="159" t="s">
        <v>140</v>
      </c>
      <c r="T198" s="159" t="s">
        <v>140</v>
      </c>
      <c r="U198" s="159">
        <v>0.24</v>
      </c>
      <c r="V198" s="159">
        <f>ROUND(E198*U198,2)</f>
        <v>4.91</v>
      </c>
      <c r="W198" s="159"/>
      <c r="X198" s="159" t="s">
        <v>141</v>
      </c>
      <c r="Y198" s="149"/>
      <c r="Z198" s="149"/>
      <c r="AA198" s="149"/>
      <c r="AB198" s="149"/>
      <c r="AC198" s="149"/>
      <c r="AD198" s="149"/>
      <c r="AE198" s="149"/>
      <c r="AF198" s="149"/>
      <c r="AG198" s="149" t="s">
        <v>142</v>
      </c>
      <c r="AH198" s="149"/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outlineLevel="1" x14ac:dyDescent="0.25">
      <c r="A199" s="156"/>
      <c r="B199" s="157"/>
      <c r="C199" s="186" t="s">
        <v>396</v>
      </c>
      <c r="D199" s="161"/>
      <c r="E199" s="162">
        <v>20.46</v>
      </c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9"/>
      <c r="Y199" s="149"/>
      <c r="Z199" s="149"/>
      <c r="AA199" s="149"/>
      <c r="AB199" s="149"/>
      <c r="AC199" s="149"/>
      <c r="AD199" s="149"/>
      <c r="AE199" s="149"/>
      <c r="AF199" s="149"/>
      <c r="AG199" s="149" t="s">
        <v>144</v>
      </c>
      <c r="AH199" s="149">
        <v>0</v>
      </c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outlineLevel="1" x14ac:dyDescent="0.25">
      <c r="A200" s="170">
        <v>81</v>
      </c>
      <c r="B200" s="171" t="s">
        <v>397</v>
      </c>
      <c r="C200" s="185" t="s">
        <v>398</v>
      </c>
      <c r="D200" s="172" t="s">
        <v>202</v>
      </c>
      <c r="E200" s="173">
        <v>57</v>
      </c>
      <c r="F200" s="174"/>
      <c r="G200" s="175">
        <f>ROUND(E200*F200,2)</f>
        <v>0</v>
      </c>
      <c r="H200" s="160"/>
      <c r="I200" s="159">
        <f>ROUND(E200*H200,2)</f>
        <v>0</v>
      </c>
      <c r="J200" s="160"/>
      <c r="K200" s="159">
        <f>ROUND(E200*J200,2)</f>
        <v>0</v>
      </c>
      <c r="L200" s="159">
        <v>21</v>
      </c>
      <c r="M200" s="159">
        <f>G200*(1+L200/100)</f>
        <v>0</v>
      </c>
      <c r="N200" s="159">
        <v>0</v>
      </c>
      <c r="O200" s="159">
        <f>ROUND(E200*N200,2)</f>
        <v>0</v>
      </c>
      <c r="P200" s="159">
        <v>4.2599999999999999E-3</v>
      </c>
      <c r="Q200" s="159">
        <f>ROUND(E200*P200,2)</f>
        <v>0.24</v>
      </c>
      <c r="R200" s="159"/>
      <c r="S200" s="159" t="s">
        <v>140</v>
      </c>
      <c r="T200" s="159" t="s">
        <v>140</v>
      </c>
      <c r="U200" s="159">
        <v>6.9000000000000006E-2</v>
      </c>
      <c r="V200" s="159">
        <f>ROUND(E200*U200,2)</f>
        <v>3.93</v>
      </c>
      <c r="W200" s="159"/>
      <c r="X200" s="159" t="s">
        <v>141</v>
      </c>
      <c r="Y200" s="149"/>
      <c r="Z200" s="149"/>
      <c r="AA200" s="149"/>
      <c r="AB200" s="149"/>
      <c r="AC200" s="149"/>
      <c r="AD200" s="149"/>
      <c r="AE200" s="149"/>
      <c r="AF200" s="149"/>
      <c r="AG200" s="149" t="s">
        <v>142</v>
      </c>
      <c r="AH200" s="149"/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1" x14ac:dyDescent="0.25">
      <c r="A201" s="156"/>
      <c r="B201" s="157"/>
      <c r="C201" s="186" t="s">
        <v>399</v>
      </c>
      <c r="D201" s="161"/>
      <c r="E201" s="162">
        <v>57</v>
      </c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9"/>
      <c r="Y201" s="149"/>
      <c r="Z201" s="149"/>
      <c r="AA201" s="149"/>
      <c r="AB201" s="149"/>
      <c r="AC201" s="149"/>
      <c r="AD201" s="149"/>
      <c r="AE201" s="149"/>
      <c r="AF201" s="149"/>
      <c r="AG201" s="149" t="s">
        <v>144</v>
      </c>
      <c r="AH201" s="149">
        <v>0</v>
      </c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outlineLevel="1" x14ac:dyDescent="0.25">
      <c r="A202" s="170">
        <v>82</v>
      </c>
      <c r="B202" s="171" t="s">
        <v>400</v>
      </c>
      <c r="C202" s="185" t="s">
        <v>401</v>
      </c>
      <c r="D202" s="172" t="s">
        <v>139</v>
      </c>
      <c r="E202" s="173">
        <v>6.75</v>
      </c>
      <c r="F202" s="174"/>
      <c r="G202" s="175">
        <f>ROUND(E202*F202,2)</f>
        <v>0</v>
      </c>
      <c r="H202" s="160"/>
      <c r="I202" s="159">
        <f>ROUND(E202*H202,2)</f>
        <v>0</v>
      </c>
      <c r="J202" s="160"/>
      <c r="K202" s="159">
        <f>ROUND(E202*J202,2)</f>
        <v>0</v>
      </c>
      <c r="L202" s="159">
        <v>21</v>
      </c>
      <c r="M202" s="159">
        <f>G202*(1+L202/100)</f>
        <v>0</v>
      </c>
      <c r="N202" s="159">
        <v>0</v>
      </c>
      <c r="O202" s="159">
        <f>ROUND(E202*N202,2)</f>
        <v>0</v>
      </c>
      <c r="P202" s="159">
        <v>7.2100000000000003E-3</v>
      </c>
      <c r="Q202" s="159">
        <f>ROUND(E202*P202,2)</f>
        <v>0.05</v>
      </c>
      <c r="R202" s="159"/>
      <c r="S202" s="159" t="s">
        <v>140</v>
      </c>
      <c r="T202" s="159" t="s">
        <v>140</v>
      </c>
      <c r="U202" s="159">
        <v>0.1265</v>
      </c>
      <c r="V202" s="159">
        <f>ROUND(E202*U202,2)</f>
        <v>0.85</v>
      </c>
      <c r="W202" s="159"/>
      <c r="X202" s="159" t="s">
        <v>141</v>
      </c>
      <c r="Y202" s="149"/>
      <c r="Z202" s="149"/>
      <c r="AA202" s="149"/>
      <c r="AB202" s="149"/>
      <c r="AC202" s="149"/>
      <c r="AD202" s="149"/>
      <c r="AE202" s="149"/>
      <c r="AF202" s="149"/>
      <c r="AG202" s="149" t="s">
        <v>142</v>
      </c>
      <c r="AH202" s="149"/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outlineLevel="1" x14ac:dyDescent="0.25">
      <c r="A203" s="156"/>
      <c r="B203" s="157"/>
      <c r="C203" s="186" t="s">
        <v>402</v>
      </c>
      <c r="D203" s="161"/>
      <c r="E203" s="162">
        <v>4.05</v>
      </c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49"/>
      <c r="Z203" s="149"/>
      <c r="AA203" s="149"/>
      <c r="AB203" s="149"/>
      <c r="AC203" s="149"/>
      <c r="AD203" s="149"/>
      <c r="AE203" s="149"/>
      <c r="AF203" s="149"/>
      <c r="AG203" s="149" t="s">
        <v>144</v>
      </c>
      <c r="AH203" s="149">
        <v>0</v>
      </c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</row>
    <row r="204" spans="1:60" outlineLevel="1" x14ac:dyDescent="0.25">
      <c r="A204" s="156"/>
      <c r="B204" s="157"/>
      <c r="C204" s="186" t="s">
        <v>403</v>
      </c>
      <c r="D204" s="161"/>
      <c r="E204" s="162">
        <v>2.7</v>
      </c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  <c r="X204" s="159"/>
      <c r="Y204" s="149"/>
      <c r="Z204" s="149"/>
      <c r="AA204" s="149"/>
      <c r="AB204" s="149"/>
      <c r="AC204" s="149"/>
      <c r="AD204" s="149"/>
      <c r="AE204" s="149"/>
      <c r="AF204" s="149"/>
      <c r="AG204" s="149" t="s">
        <v>144</v>
      </c>
      <c r="AH204" s="149">
        <v>0</v>
      </c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outlineLevel="1" x14ac:dyDescent="0.25">
      <c r="A205" s="170">
        <v>83</v>
      </c>
      <c r="B205" s="171" t="s">
        <v>404</v>
      </c>
      <c r="C205" s="185" t="s">
        <v>405</v>
      </c>
      <c r="D205" s="172" t="s">
        <v>159</v>
      </c>
      <c r="E205" s="173">
        <v>4</v>
      </c>
      <c r="F205" s="174"/>
      <c r="G205" s="175">
        <f>ROUND(E205*F205,2)</f>
        <v>0</v>
      </c>
      <c r="H205" s="160"/>
      <c r="I205" s="159">
        <f>ROUND(E205*H205,2)</f>
        <v>0</v>
      </c>
      <c r="J205" s="160"/>
      <c r="K205" s="159">
        <f>ROUND(E205*J205,2)</f>
        <v>0</v>
      </c>
      <c r="L205" s="159">
        <v>21</v>
      </c>
      <c r="M205" s="159">
        <f>G205*(1+L205/100)</f>
        <v>0</v>
      </c>
      <c r="N205" s="159">
        <v>0</v>
      </c>
      <c r="O205" s="159">
        <f>ROUND(E205*N205,2)</f>
        <v>0</v>
      </c>
      <c r="P205" s="159">
        <v>2.96E-3</v>
      </c>
      <c r="Q205" s="159">
        <f>ROUND(E205*P205,2)</f>
        <v>0.01</v>
      </c>
      <c r="R205" s="159"/>
      <c r="S205" s="159" t="s">
        <v>140</v>
      </c>
      <c r="T205" s="159" t="s">
        <v>140</v>
      </c>
      <c r="U205" s="159">
        <v>8.0500000000000002E-2</v>
      </c>
      <c r="V205" s="159">
        <f>ROUND(E205*U205,2)</f>
        <v>0.32</v>
      </c>
      <c r="W205" s="159"/>
      <c r="X205" s="159" t="s">
        <v>141</v>
      </c>
      <c r="Y205" s="149"/>
      <c r="Z205" s="149"/>
      <c r="AA205" s="149"/>
      <c r="AB205" s="149"/>
      <c r="AC205" s="149"/>
      <c r="AD205" s="149"/>
      <c r="AE205" s="149"/>
      <c r="AF205" s="149"/>
      <c r="AG205" s="149" t="s">
        <v>142</v>
      </c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</row>
    <row r="206" spans="1:60" outlineLevel="1" x14ac:dyDescent="0.25">
      <c r="A206" s="156"/>
      <c r="B206" s="157"/>
      <c r="C206" s="186" t="s">
        <v>64</v>
      </c>
      <c r="D206" s="161"/>
      <c r="E206" s="162">
        <v>4</v>
      </c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9"/>
      <c r="Y206" s="149"/>
      <c r="Z206" s="149"/>
      <c r="AA206" s="149"/>
      <c r="AB206" s="149"/>
      <c r="AC206" s="149"/>
      <c r="AD206" s="149"/>
      <c r="AE206" s="149"/>
      <c r="AF206" s="149"/>
      <c r="AG206" s="149" t="s">
        <v>144</v>
      </c>
      <c r="AH206" s="149">
        <v>0</v>
      </c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outlineLevel="1" x14ac:dyDescent="0.25">
      <c r="A207" s="170">
        <v>84</v>
      </c>
      <c r="B207" s="171" t="s">
        <v>406</v>
      </c>
      <c r="C207" s="185" t="s">
        <v>407</v>
      </c>
      <c r="D207" s="172" t="s">
        <v>202</v>
      </c>
      <c r="E207" s="173">
        <v>62.1</v>
      </c>
      <c r="F207" s="174"/>
      <c r="G207" s="175">
        <f>ROUND(E207*F207,2)</f>
        <v>0</v>
      </c>
      <c r="H207" s="160"/>
      <c r="I207" s="159">
        <f>ROUND(E207*H207,2)</f>
        <v>0</v>
      </c>
      <c r="J207" s="160"/>
      <c r="K207" s="159">
        <f>ROUND(E207*J207,2)</f>
        <v>0</v>
      </c>
      <c r="L207" s="159">
        <v>21</v>
      </c>
      <c r="M207" s="159">
        <f>G207*(1+L207/100)</f>
        <v>0</v>
      </c>
      <c r="N207" s="159">
        <v>0</v>
      </c>
      <c r="O207" s="159">
        <f>ROUND(E207*N207,2)</f>
        <v>0</v>
      </c>
      <c r="P207" s="159">
        <v>3.3600000000000001E-3</v>
      </c>
      <c r="Q207" s="159">
        <f>ROUND(E207*P207,2)</f>
        <v>0.21</v>
      </c>
      <c r="R207" s="159"/>
      <c r="S207" s="159" t="s">
        <v>140</v>
      </c>
      <c r="T207" s="159" t="s">
        <v>140</v>
      </c>
      <c r="U207" s="159">
        <v>6.9000000000000006E-2</v>
      </c>
      <c r="V207" s="159">
        <f>ROUND(E207*U207,2)</f>
        <v>4.28</v>
      </c>
      <c r="W207" s="159"/>
      <c r="X207" s="159" t="s">
        <v>141</v>
      </c>
      <c r="Y207" s="149"/>
      <c r="Z207" s="149"/>
      <c r="AA207" s="149"/>
      <c r="AB207" s="149"/>
      <c r="AC207" s="149"/>
      <c r="AD207" s="149"/>
      <c r="AE207" s="149"/>
      <c r="AF207" s="149"/>
      <c r="AG207" s="149" t="s">
        <v>142</v>
      </c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outlineLevel="1" x14ac:dyDescent="0.25">
      <c r="A208" s="156"/>
      <c r="B208" s="157"/>
      <c r="C208" s="186" t="s">
        <v>408</v>
      </c>
      <c r="D208" s="161"/>
      <c r="E208" s="162">
        <v>62.1</v>
      </c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49"/>
      <c r="Z208" s="149"/>
      <c r="AA208" s="149"/>
      <c r="AB208" s="149"/>
      <c r="AC208" s="149"/>
      <c r="AD208" s="149"/>
      <c r="AE208" s="149"/>
      <c r="AF208" s="149"/>
      <c r="AG208" s="149" t="s">
        <v>144</v>
      </c>
      <c r="AH208" s="149">
        <v>0</v>
      </c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outlineLevel="1" x14ac:dyDescent="0.25">
      <c r="A209" s="170">
        <v>85</v>
      </c>
      <c r="B209" s="171" t="s">
        <v>409</v>
      </c>
      <c r="C209" s="185" t="s">
        <v>410</v>
      </c>
      <c r="D209" s="172" t="s">
        <v>159</v>
      </c>
      <c r="E209" s="173">
        <v>7</v>
      </c>
      <c r="F209" s="174"/>
      <c r="G209" s="175">
        <f>ROUND(E209*F209,2)</f>
        <v>0</v>
      </c>
      <c r="H209" s="160"/>
      <c r="I209" s="159">
        <f>ROUND(E209*H209,2)</f>
        <v>0</v>
      </c>
      <c r="J209" s="160"/>
      <c r="K209" s="159">
        <f>ROUND(E209*J209,2)</f>
        <v>0</v>
      </c>
      <c r="L209" s="159">
        <v>21</v>
      </c>
      <c r="M209" s="159">
        <f>G209*(1+L209/100)</f>
        <v>0</v>
      </c>
      <c r="N209" s="159">
        <v>0</v>
      </c>
      <c r="O209" s="159">
        <f>ROUND(E209*N209,2)</f>
        <v>0</v>
      </c>
      <c r="P209" s="159">
        <v>1.15E-3</v>
      </c>
      <c r="Q209" s="159">
        <f>ROUND(E209*P209,2)</f>
        <v>0.01</v>
      </c>
      <c r="R209" s="159"/>
      <c r="S209" s="159" t="s">
        <v>140</v>
      </c>
      <c r="T209" s="159" t="s">
        <v>140</v>
      </c>
      <c r="U209" s="159">
        <v>9.1999999999999998E-2</v>
      </c>
      <c r="V209" s="159">
        <f>ROUND(E209*U209,2)</f>
        <v>0.64</v>
      </c>
      <c r="W209" s="159"/>
      <c r="X209" s="159" t="s">
        <v>141</v>
      </c>
      <c r="Y209" s="149"/>
      <c r="Z209" s="149"/>
      <c r="AA209" s="149"/>
      <c r="AB209" s="149"/>
      <c r="AC209" s="149"/>
      <c r="AD209" s="149"/>
      <c r="AE209" s="149"/>
      <c r="AF209" s="149"/>
      <c r="AG209" s="149" t="s">
        <v>142</v>
      </c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</row>
    <row r="210" spans="1:60" outlineLevel="1" x14ac:dyDescent="0.25">
      <c r="A210" s="156"/>
      <c r="B210" s="157"/>
      <c r="C210" s="186" t="s">
        <v>393</v>
      </c>
      <c r="D210" s="161"/>
      <c r="E210" s="162">
        <v>7</v>
      </c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49"/>
      <c r="Z210" s="149"/>
      <c r="AA210" s="149"/>
      <c r="AB210" s="149"/>
      <c r="AC210" s="149"/>
      <c r="AD210" s="149"/>
      <c r="AE210" s="149"/>
      <c r="AF210" s="149"/>
      <c r="AG210" s="149" t="s">
        <v>144</v>
      </c>
      <c r="AH210" s="149">
        <v>0</v>
      </c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1" x14ac:dyDescent="0.25">
      <c r="A211" s="170">
        <v>86</v>
      </c>
      <c r="B211" s="171" t="s">
        <v>411</v>
      </c>
      <c r="C211" s="185" t="s">
        <v>412</v>
      </c>
      <c r="D211" s="172" t="s">
        <v>202</v>
      </c>
      <c r="E211" s="173">
        <v>25.72</v>
      </c>
      <c r="F211" s="174"/>
      <c r="G211" s="175">
        <f>ROUND(E211*F211,2)</f>
        <v>0</v>
      </c>
      <c r="H211" s="160"/>
      <c r="I211" s="159">
        <f>ROUND(E211*H211,2)</f>
        <v>0</v>
      </c>
      <c r="J211" s="160"/>
      <c r="K211" s="159">
        <f>ROUND(E211*J211,2)</f>
        <v>0</v>
      </c>
      <c r="L211" s="159">
        <v>21</v>
      </c>
      <c r="M211" s="159">
        <f>G211*(1+L211/100)</f>
        <v>0</v>
      </c>
      <c r="N211" s="159">
        <v>0</v>
      </c>
      <c r="O211" s="159">
        <f>ROUND(E211*N211,2)</f>
        <v>0</v>
      </c>
      <c r="P211" s="159">
        <v>1.92E-3</v>
      </c>
      <c r="Q211" s="159">
        <f>ROUND(E211*P211,2)</f>
        <v>0.05</v>
      </c>
      <c r="R211" s="159"/>
      <c r="S211" s="159" t="s">
        <v>140</v>
      </c>
      <c r="T211" s="159" t="s">
        <v>140</v>
      </c>
      <c r="U211" s="159">
        <v>6.5549999999999997E-2</v>
      </c>
      <c r="V211" s="159">
        <f>ROUND(E211*U211,2)</f>
        <v>1.69</v>
      </c>
      <c r="W211" s="159"/>
      <c r="X211" s="159" t="s">
        <v>141</v>
      </c>
      <c r="Y211" s="149"/>
      <c r="Z211" s="149"/>
      <c r="AA211" s="149"/>
      <c r="AB211" s="149"/>
      <c r="AC211" s="149"/>
      <c r="AD211" s="149"/>
      <c r="AE211" s="149"/>
      <c r="AF211" s="149"/>
      <c r="AG211" s="149" t="s">
        <v>142</v>
      </c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outlineLevel="1" x14ac:dyDescent="0.25">
      <c r="A212" s="156"/>
      <c r="B212" s="157"/>
      <c r="C212" s="186" t="s">
        <v>413</v>
      </c>
      <c r="D212" s="161"/>
      <c r="E212" s="162">
        <v>25.72</v>
      </c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9"/>
      <c r="Y212" s="149"/>
      <c r="Z212" s="149"/>
      <c r="AA212" s="149"/>
      <c r="AB212" s="149"/>
      <c r="AC212" s="149"/>
      <c r="AD212" s="149"/>
      <c r="AE212" s="149"/>
      <c r="AF212" s="149"/>
      <c r="AG212" s="149" t="s">
        <v>144</v>
      </c>
      <c r="AH212" s="149">
        <v>0</v>
      </c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</row>
    <row r="213" spans="1:60" outlineLevel="1" x14ac:dyDescent="0.25">
      <c r="A213" s="170">
        <v>87</v>
      </c>
      <c r="B213" s="171" t="s">
        <v>414</v>
      </c>
      <c r="C213" s="185" t="s">
        <v>415</v>
      </c>
      <c r="D213" s="172" t="s">
        <v>202</v>
      </c>
      <c r="E213" s="173">
        <v>21.1</v>
      </c>
      <c r="F213" s="174"/>
      <c r="G213" s="175">
        <f>ROUND(E213*F213,2)</f>
        <v>0</v>
      </c>
      <c r="H213" s="160"/>
      <c r="I213" s="159">
        <f>ROUND(E213*H213,2)</f>
        <v>0</v>
      </c>
      <c r="J213" s="160"/>
      <c r="K213" s="159">
        <f>ROUND(E213*J213,2)</f>
        <v>0</v>
      </c>
      <c r="L213" s="159">
        <v>21</v>
      </c>
      <c r="M213" s="159">
        <f>G213*(1+L213/100)</f>
        <v>0</v>
      </c>
      <c r="N213" s="159">
        <v>0</v>
      </c>
      <c r="O213" s="159">
        <f>ROUND(E213*N213,2)</f>
        <v>0</v>
      </c>
      <c r="P213" s="159">
        <v>2.3E-3</v>
      </c>
      <c r="Q213" s="159">
        <f>ROUND(E213*P213,2)</f>
        <v>0.05</v>
      </c>
      <c r="R213" s="159"/>
      <c r="S213" s="159" t="s">
        <v>140</v>
      </c>
      <c r="T213" s="159" t="s">
        <v>140</v>
      </c>
      <c r="U213" s="159">
        <v>0.10349999999999999</v>
      </c>
      <c r="V213" s="159">
        <f>ROUND(E213*U213,2)</f>
        <v>2.1800000000000002</v>
      </c>
      <c r="W213" s="159"/>
      <c r="X213" s="159" t="s">
        <v>141</v>
      </c>
      <c r="Y213" s="149"/>
      <c r="Z213" s="149"/>
      <c r="AA213" s="149"/>
      <c r="AB213" s="149"/>
      <c r="AC213" s="149"/>
      <c r="AD213" s="149"/>
      <c r="AE213" s="149"/>
      <c r="AF213" s="149"/>
      <c r="AG213" s="149" t="s">
        <v>142</v>
      </c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</row>
    <row r="214" spans="1:60" outlineLevel="1" x14ac:dyDescent="0.25">
      <c r="A214" s="156"/>
      <c r="B214" s="157"/>
      <c r="C214" s="186" t="s">
        <v>416</v>
      </c>
      <c r="D214" s="161"/>
      <c r="E214" s="162">
        <v>6.6</v>
      </c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9"/>
      <c r="Y214" s="149"/>
      <c r="Z214" s="149"/>
      <c r="AA214" s="149"/>
      <c r="AB214" s="149"/>
      <c r="AC214" s="149"/>
      <c r="AD214" s="149"/>
      <c r="AE214" s="149"/>
      <c r="AF214" s="149"/>
      <c r="AG214" s="149" t="s">
        <v>144</v>
      </c>
      <c r="AH214" s="149">
        <v>0</v>
      </c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</row>
    <row r="215" spans="1:60" outlineLevel="1" x14ac:dyDescent="0.25">
      <c r="A215" s="156"/>
      <c r="B215" s="157"/>
      <c r="C215" s="186" t="s">
        <v>417</v>
      </c>
      <c r="D215" s="161"/>
      <c r="E215" s="162">
        <v>14.5</v>
      </c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  <c r="X215" s="159"/>
      <c r="Y215" s="149"/>
      <c r="Z215" s="149"/>
      <c r="AA215" s="149"/>
      <c r="AB215" s="149"/>
      <c r="AC215" s="149"/>
      <c r="AD215" s="149"/>
      <c r="AE215" s="149"/>
      <c r="AF215" s="149"/>
      <c r="AG215" s="149" t="s">
        <v>144</v>
      </c>
      <c r="AH215" s="149">
        <v>0</v>
      </c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</row>
    <row r="216" spans="1:60" outlineLevel="1" x14ac:dyDescent="0.25">
      <c r="A216" s="170">
        <v>88</v>
      </c>
      <c r="B216" s="171" t="s">
        <v>418</v>
      </c>
      <c r="C216" s="185" t="s">
        <v>419</v>
      </c>
      <c r="D216" s="172" t="s">
        <v>202</v>
      </c>
      <c r="E216" s="173">
        <v>24.5</v>
      </c>
      <c r="F216" s="174"/>
      <c r="G216" s="175">
        <f>ROUND(E216*F216,2)</f>
        <v>0</v>
      </c>
      <c r="H216" s="160"/>
      <c r="I216" s="159">
        <f>ROUND(E216*H216,2)</f>
        <v>0</v>
      </c>
      <c r="J216" s="160"/>
      <c r="K216" s="159">
        <f>ROUND(E216*J216,2)</f>
        <v>0</v>
      </c>
      <c r="L216" s="159">
        <v>21</v>
      </c>
      <c r="M216" s="159">
        <f>G216*(1+L216/100)</f>
        <v>0</v>
      </c>
      <c r="N216" s="159">
        <v>0</v>
      </c>
      <c r="O216" s="159">
        <f>ROUND(E216*N216,2)</f>
        <v>0</v>
      </c>
      <c r="P216" s="159">
        <v>2.2599999999999999E-3</v>
      </c>
      <c r="Q216" s="159">
        <f>ROUND(E216*P216,2)</f>
        <v>0.06</v>
      </c>
      <c r="R216" s="159"/>
      <c r="S216" s="159" t="s">
        <v>140</v>
      </c>
      <c r="T216" s="159" t="s">
        <v>140</v>
      </c>
      <c r="U216" s="159">
        <v>5.7500000000000002E-2</v>
      </c>
      <c r="V216" s="159">
        <f>ROUND(E216*U216,2)</f>
        <v>1.41</v>
      </c>
      <c r="W216" s="159"/>
      <c r="X216" s="159" t="s">
        <v>141</v>
      </c>
      <c r="Y216" s="149"/>
      <c r="Z216" s="149"/>
      <c r="AA216" s="149"/>
      <c r="AB216" s="149"/>
      <c r="AC216" s="149"/>
      <c r="AD216" s="149"/>
      <c r="AE216" s="149"/>
      <c r="AF216" s="149"/>
      <c r="AG216" s="149" t="s">
        <v>142</v>
      </c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</row>
    <row r="217" spans="1:60" outlineLevel="1" x14ac:dyDescent="0.25">
      <c r="A217" s="156"/>
      <c r="B217" s="157"/>
      <c r="C217" s="186" t="s">
        <v>387</v>
      </c>
      <c r="D217" s="161"/>
      <c r="E217" s="162">
        <v>24.5</v>
      </c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49"/>
      <c r="Z217" s="149"/>
      <c r="AA217" s="149"/>
      <c r="AB217" s="149"/>
      <c r="AC217" s="149"/>
      <c r="AD217" s="149"/>
      <c r="AE217" s="149"/>
      <c r="AF217" s="149"/>
      <c r="AG217" s="149" t="s">
        <v>144</v>
      </c>
      <c r="AH217" s="149">
        <v>0</v>
      </c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</row>
    <row r="218" spans="1:60" outlineLevel="1" x14ac:dyDescent="0.25">
      <c r="A218" s="156">
        <v>89</v>
      </c>
      <c r="B218" s="157" t="s">
        <v>420</v>
      </c>
      <c r="C218" s="188" t="s">
        <v>421</v>
      </c>
      <c r="D218" s="158" t="s">
        <v>0</v>
      </c>
      <c r="E218" s="182"/>
      <c r="F218" s="160"/>
      <c r="G218" s="159">
        <f>ROUND(E218*F218,2)</f>
        <v>0</v>
      </c>
      <c r="H218" s="160"/>
      <c r="I218" s="159">
        <f>ROUND(E218*H218,2)</f>
        <v>0</v>
      </c>
      <c r="J218" s="160"/>
      <c r="K218" s="159">
        <f>ROUND(E218*J218,2)</f>
        <v>0</v>
      </c>
      <c r="L218" s="159">
        <v>21</v>
      </c>
      <c r="M218" s="159">
        <f>G218*(1+L218/100)</f>
        <v>0</v>
      </c>
      <c r="N218" s="159">
        <v>0</v>
      </c>
      <c r="O218" s="159">
        <f>ROUND(E218*N218,2)</f>
        <v>0</v>
      </c>
      <c r="P218" s="159">
        <v>0</v>
      </c>
      <c r="Q218" s="159">
        <f>ROUND(E218*P218,2)</f>
        <v>0</v>
      </c>
      <c r="R218" s="159"/>
      <c r="S218" s="159" t="s">
        <v>140</v>
      </c>
      <c r="T218" s="159" t="s">
        <v>140</v>
      </c>
      <c r="U218" s="159">
        <v>0</v>
      </c>
      <c r="V218" s="159">
        <f>ROUND(E218*U218,2)</f>
        <v>0</v>
      </c>
      <c r="W218" s="159"/>
      <c r="X218" s="159" t="s">
        <v>252</v>
      </c>
      <c r="Y218" s="149"/>
      <c r="Z218" s="149"/>
      <c r="AA218" s="149"/>
      <c r="AB218" s="149"/>
      <c r="AC218" s="149"/>
      <c r="AD218" s="149"/>
      <c r="AE218" s="149"/>
      <c r="AF218" s="149"/>
      <c r="AG218" s="149" t="s">
        <v>253</v>
      </c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</row>
    <row r="219" spans="1:60" x14ac:dyDescent="0.25">
      <c r="A219" s="164" t="s">
        <v>135</v>
      </c>
      <c r="B219" s="165" t="s">
        <v>94</v>
      </c>
      <c r="C219" s="184" t="s">
        <v>95</v>
      </c>
      <c r="D219" s="166"/>
      <c r="E219" s="167"/>
      <c r="F219" s="168"/>
      <c r="G219" s="169">
        <f>SUMIF(AG220:AG230,"&lt;&gt;NOR",G220:G230)</f>
        <v>0</v>
      </c>
      <c r="H219" s="163"/>
      <c r="I219" s="163">
        <f>SUM(I220:I230)</f>
        <v>0</v>
      </c>
      <c r="J219" s="163"/>
      <c r="K219" s="163">
        <f>SUM(K220:K230)</f>
        <v>0</v>
      </c>
      <c r="L219" s="163"/>
      <c r="M219" s="163">
        <f>SUM(M220:M230)</f>
        <v>0</v>
      </c>
      <c r="N219" s="163"/>
      <c r="O219" s="163">
        <f>SUM(O220:O230)</f>
        <v>0.03</v>
      </c>
      <c r="P219" s="163"/>
      <c r="Q219" s="163">
        <f>SUM(Q220:Q230)</f>
        <v>5.1899999999999995</v>
      </c>
      <c r="R219" s="163"/>
      <c r="S219" s="163"/>
      <c r="T219" s="163"/>
      <c r="U219" s="163"/>
      <c r="V219" s="163">
        <f>SUM(V220:V230)</f>
        <v>152.88999999999999</v>
      </c>
      <c r="W219" s="163"/>
      <c r="X219" s="163"/>
      <c r="AG219" t="s">
        <v>136</v>
      </c>
    </row>
    <row r="220" spans="1:60" outlineLevel="1" x14ac:dyDescent="0.25">
      <c r="A220" s="170">
        <v>90</v>
      </c>
      <c r="B220" s="171" t="s">
        <v>422</v>
      </c>
      <c r="C220" s="185" t="s">
        <v>423</v>
      </c>
      <c r="D220" s="172" t="s">
        <v>202</v>
      </c>
      <c r="E220" s="173">
        <v>60.1</v>
      </c>
      <c r="F220" s="174"/>
      <c r="G220" s="175">
        <f>ROUND(E220*F220,2)</f>
        <v>0</v>
      </c>
      <c r="H220" s="160"/>
      <c r="I220" s="159">
        <f>ROUND(E220*H220,2)</f>
        <v>0</v>
      </c>
      <c r="J220" s="160"/>
      <c r="K220" s="159">
        <f>ROUND(E220*J220,2)</f>
        <v>0</v>
      </c>
      <c r="L220" s="159">
        <v>21</v>
      </c>
      <c r="M220" s="159">
        <f>G220*(1+L220/100)</f>
        <v>0</v>
      </c>
      <c r="N220" s="159">
        <v>5.1000000000000004E-4</v>
      </c>
      <c r="O220" s="159">
        <f>ROUND(E220*N220,2)</f>
        <v>0.03</v>
      </c>
      <c r="P220" s="159">
        <v>0</v>
      </c>
      <c r="Q220" s="159">
        <f>ROUND(E220*P220,2)</f>
        <v>0</v>
      </c>
      <c r="R220" s="159"/>
      <c r="S220" s="159" t="s">
        <v>140</v>
      </c>
      <c r="T220" s="159" t="s">
        <v>140</v>
      </c>
      <c r="U220" s="159">
        <v>6.7000000000000004E-2</v>
      </c>
      <c r="V220" s="159">
        <f>ROUND(E220*U220,2)</f>
        <v>4.03</v>
      </c>
      <c r="W220" s="159"/>
      <c r="X220" s="159" t="s">
        <v>141</v>
      </c>
      <c r="Y220" s="149"/>
      <c r="Z220" s="149"/>
      <c r="AA220" s="149"/>
      <c r="AB220" s="149"/>
      <c r="AC220" s="149"/>
      <c r="AD220" s="149"/>
      <c r="AE220" s="149"/>
      <c r="AF220" s="149"/>
      <c r="AG220" s="149" t="s">
        <v>142</v>
      </c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</row>
    <row r="221" spans="1:60" outlineLevel="1" x14ac:dyDescent="0.25">
      <c r="A221" s="156"/>
      <c r="B221" s="157"/>
      <c r="C221" s="186" t="s">
        <v>368</v>
      </c>
      <c r="D221" s="161"/>
      <c r="E221" s="162">
        <v>60.1</v>
      </c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9"/>
      <c r="Y221" s="149"/>
      <c r="Z221" s="149"/>
      <c r="AA221" s="149"/>
      <c r="AB221" s="149"/>
      <c r="AC221" s="149"/>
      <c r="AD221" s="149"/>
      <c r="AE221" s="149"/>
      <c r="AF221" s="149"/>
      <c r="AG221" s="149" t="s">
        <v>144</v>
      </c>
      <c r="AH221" s="149">
        <v>0</v>
      </c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</row>
    <row r="222" spans="1:60" outlineLevel="1" x14ac:dyDescent="0.25">
      <c r="A222" s="170">
        <v>91</v>
      </c>
      <c r="B222" s="171" t="s">
        <v>424</v>
      </c>
      <c r="C222" s="185" t="s">
        <v>425</v>
      </c>
      <c r="D222" s="172" t="s">
        <v>202</v>
      </c>
      <c r="E222" s="173">
        <v>28.5</v>
      </c>
      <c r="F222" s="174"/>
      <c r="G222" s="175">
        <f>ROUND(E222*F222,2)</f>
        <v>0</v>
      </c>
      <c r="H222" s="160"/>
      <c r="I222" s="159">
        <f>ROUND(E222*H222,2)</f>
        <v>0</v>
      </c>
      <c r="J222" s="160"/>
      <c r="K222" s="159">
        <f>ROUND(E222*J222,2)</f>
        <v>0</v>
      </c>
      <c r="L222" s="159">
        <v>21</v>
      </c>
      <c r="M222" s="159">
        <f>G222*(1+L222/100)</f>
        <v>0</v>
      </c>
      <c r="N222" s="159">
        <v>0</v>
      </c>
      <c r="O222" s="159">
        <f>ROUND(E222*N222,2)</f>
        <v>0</v>
      </c>
      <c r="P222" s="159">
        <v>2E-3</v>
      </c>
      <c r="Q222" s="159">
        <f>ROUND(E222*P222,2)</f>
        <v>0.06</v>
      </c>
      <c r="R222" s="159"/>
      <c r="S222" s="159" t="s">
        <v>140</v>
      </c>
      <c r="T222" s="159" t="s">
        <v>140</v>
      </c>
      <c r="U222" s="159">
        <v>0.156</v>
      </c>
      <c r="V222" s="159">
        <f>ROUND(E222*U222,2)</f>
        <v>4.45</v>
      </c>
      <c r="W222" s="159"/>
      <c r="X222" s="159" t="s">
        <v>141</v>
      </c>
      <c r="Y222" s="149"/>
      <c r="Z222" s="149"/>
      <c r="AA222" s="149"/>
      <c r="AB222" s="149"/>
      <c r="AC222" s="149"/>
      <c r="AD222" s="149"/>
      <c r="AE222" s="149"/>
      <c r="AF222" s="149"/>
      <c r="AG222" s="149" t="s">
        <v>142</v>
      </c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</row>
    <row r="223" spans="1:60" outlineLevel="1" x14ac:dyDescent="0.25">
      <c r="A223" s="156"/>
      <c r="B223" s="157"/>
      <c r="C223" s="186" t="s">
        <v>426</v>
      </c>
      <c r="D223" s="161"/>
      <c r="E223" s="162">
        <v>28.5</v>
      </c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49"/>
      <c r="Z223" s="149"/>
      <c r="AA223" s="149"/>
      <c r="AB223" s="149"/>
      <c r="AC223" s="149"/>
      <c r="AD223" s="149"/>
      <c r="AE223" s="149"/>
      <c r="AF223" s="149"/>
      <c r="AG223" s="149" t="s">
        <v>144</v>
      </c>
      <c r="AH223" s="149">
        <v>0</v>
      </c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</row>
    <row r="224" spans="1:60" outlineLevel="1" x14ac:dyDescent="0.25">
      <c r="A224" s="170">
        <v>92</v>
      </c>
      <c r="B224" s="171" t="s">
        <v>427</v>
      </c>
      <c r="C224" s="185" t="s">
        <v>428</v>
      </c>
      <c r="D224" s="172" t="s">
        <v>139</v>
      </c>
      <c r="E224" s="173">
        <v>366.51</v>
      </c>
      <c r="F224" s="174"/>
      <c r="G224" s="175">
        <f>ROUND(E224*F224,2)</f>
        <v>0</v>
      </c>
      <c r="H224" s="160"/>
      <c r="I224" s="159">
        <f>ROUND(E224*H224,2)</f>
        <v>0</v>
      </c>
      <c r="J224" s="160"/>
      <c r="K224" s="159">
        <f>ROUND(E224*J224,2)</f>
        <v>0</v>
      </c>
      <c r="L224" s="159">
        <v>21</v>
      </c>
      <c r="M224" s="159">
        <f>G224*(1+L224/100)</f>
        <v>0</v>
      </c>
      <c r="N224" s="159">
        <v>0</v>
      </c>
      <c r="O224" s="159">
        <f>ROUND(E224*N224,2)</f>
        <v>0</v>
      </c>
      <c r="P224" s="159">
        <v>1.4E-2</v>
      </c>
      <c r="Q224" s="159">
        <f>ROUND(E224*P224,2)</f>
        <v>5.13</v>
      </c>
      <c r="R224" s="159"/>
      <c r="S224" s="159" t="s">
        <v>140</v>
      </c>
      <c r="T224" s="159" t="s">
        <v>140</v>
      </c>
      <c r="U224" s="159">
        <v>0.28860000000000002</v>
      </c>
      <c r="V224" s="159">
        <f>ROUND(E224*U224,2)</f>
        <v>105.77</v>
      </c>
      <c r="W224" s="159"/>
      <c r="X224" s="159" t="s">
        <v>141</v>
      </c>
      <c r="Y224" s="149"/>
      <c r="Z224" s="149"/>
      <c r="AA224" s="149"/>
      <c r="AB224" s="149"/>
      <c r="AC224" s="149"/>
      <c r="AD224" s="149"/>
      <c r="AE224" s="149"/>
      <c r="AF224" s="149"/>
      <c r="AG224" s="149" t="s">
        <v>142</v>
      </c>
      <c r="AH224" s="149"/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</row>
    <row r="225" spans="1:60" outlineLevel="1" x14ac:dyDescent="0.25">
      <c r="A225" s="156"/>
      <c r="B225" s="157"/>
      <c r="C225" s="186" t="s">
        <v>327</v>
      </c>
      <c r="D225" s="161"/>
      <c r="E225" s="162">
        <v>366.51</v>
      </c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49"/>
      <c r="Z225" s="149"/>
      <c r="AA225" s="149"/>
      <c r="AB225" s="149"/>
      <c r="AC225" s="149"/>
      <c r="AD225" s="149"/>
      <c r="AE225" s="149"/>
      <c r="AF225" s="149"/>
      <c r="AG225" s="149" t="s">
        <v>144</v>
      </c>
      <c r="AH225" s="149">
        <v>0</v>
      </c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</row>
    <row r="226" spans="1:60" outlineLevel="1" x14ac:dyDescent="0.25">
      <c r="A226" s="170">
        <v>93</v>
      </c>
      <c r="B226" s="171" t="s">
        <v>429</v>
      </c>
      <c r="C226" s="185" t="s">
        <v>430</v>
      </c>
      <c r="D226" s="172" t="s">
        <v>139</v>
      </c>
      <c r="E226" s="173">
        <v>386.44</v>
      </c>
      <c r="F226" s="174"/>
      <c r="G226" s="175">
        <f>ROUND(E226*F226,2)</f>
        <v>0</v>
      </c>
      <c r="H226" s="160"/>
      <c r="I226" s="159">
        <f>ROUND(E226*H226,2)</f>
        <v>0</v>
      </c>
      <c r="J226" s="160"/>
      <c r="K226" s="159">
        <f>ROUND(E226*J226,2)</f>
        <v>0</v>
      </c>
      <c r="L226" s="159">
        <v>21</v>
      </c>
      <c r="M226" s="159">
        <f>G226*(1+L226/100)</f>
        <v>0</v>
      </c>
      <c r="N226" s="159">
        <v>0</v>
      </c>
      <c r="O226" s="159">
        <f>ROUND(E226*N226,2)</f>
        <v>0</v>
      </c>
      <c r="P226" s="159">
        <v>0</v>
      </c>
      <c r="Q226" s="159">
        <f>ROUND(E226*P226,2)</f>
        <v>0</v>
      </c>
      <c r="R226" s="159"/>
      <c r="S226" s="159" t="s">
        <v>140</v>
      </c>
      <c r="T226" s="159" t="s">
        <v>140</v>
      </c>
      <c r="U226" s="159">
        <v>0.1</v>
      </c>
      <c r="V226" s="159">
        <f>ROUND(E226*U226,2)</f>
        <v>38.64</v>
      </c>
      <c r="W226" s="159"/>
      <c r="X226" s="159" t="s">
        <v>141</v>
      </c>
      <c r="Y226" s="149"/>
      <c r="Z226" s="149"/>
      <c r="AA226" s="149"/>
      <c r="AB226" s="149"/>
      <c r="AC226" s="149"/>
      <c r="AD226" s="149"/>
      <c r="AE226" s="149"/>
      <c r="AF226" s="149"/>
      <c r="AG226" s="149" t="s">
        <v>142</v>
      </c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</row>
    <row r="227" spans="1:60" outlineLevel="1" x14ac:dyDescent="0.25">
      <c r="A227" s="156"/>
      <c r="B227" s="157"/>
      <c r="C227" s="186" t="s">
        <v>431</v>
      </c>
      <c r="D227" s="161"/>
      <c r="E227" s="162">
        <v>386.44</v>
      </c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49"/>
      <c r="Z227" s="149"/>
      <c r="AA227" s="149"/>
      <c r="AB227" s="149"/>
      <c r="AC227" s="149"/>
      <c r="AD227" s="149"/>
      <c r="AE227" s="149"/>
      <c r="AF227" s="149"/>
      <c r="AG227" s="149" t="s">
        <v>144</v>
      </c>
      <c r="AH227" s="149">
        <v>0</v>
      </c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</row>
    <row r="228" spans="1:60" ht="20.399999999999999" outlineLevel="1" x14ac:dyDescent="0.25">
      <c r="A228" s="170">
        <v>94</v>
      </c>
      <c r="B228" s="171" t="s">
        <v>432</v>
      </c>
      <c r="C228" s="185" t="s">
        <v>433</v>
      </c>
      <c r="D228" s="172" t="s">
        <v>139</v>
      </c>
      <c r="E228" s="173">
        <v>444.40600000000001</v>
      </c>
      <c r="F228" s="174"/>
      <c r="G228" s="175">
        <f>ROUND(E228*F228,2)</f>
        <v>0</v>
      </c>
      <c r="H228" s="160"/>
      <c r="I228" s="159">
        <f>ROUND(E228*H228,2)</f>
        <v>0</v>
      </c>
      <c r="J228" s="160"/>
      <c r="K228" s="159">
        <f>ROUND(E228*J228,2)</f>
        <v>0</v>
      </c>
      <c r="L228" s="159">
        <v>21</v>
      </c>
      <c r="M228" s="159">
        <f>G228*(1+L228/100)</f>
        <v>0</v>
      </c>
      <c r="N228" s="159">
        <v>0</v>
      </c>
      <c r="O228" s="159">
        <f>ROUND(E228*N228,2)</f>
        <v>0</v>
      </c>
      <c r="P228" s="159">
        <v>0</v>
      </c>
      <c r="Q228" s="159">
        <f>ROUND(E228*P228,2)</f>
        <v>0</v>
      </c>
      <c r="R228" s="159"/>
      <c r="S228" s="159" t="s">
        <v>225</v>
      </c>
      <c r="T228" s="159" t="s">
        <v>226</v>
      </c>
      <c r="U228" s="159">
        <v>0</v>
      </c>
      <c r="V228" s="159">
        <f>ROUND(E228*U228,2)</f>
        <v>0</v>
      </c>
      <c r="W228" s="159"/>
      <c r="X228" s="159" t="s">
        <v>278</v>
      </c>
      <c r="Y228" s="149"/>
      <c r="Z228" s="149"/>
      <c r="AA228" s="149"/>
      <c r="AB228" s="149"/>
      <c r="AC228" s="149"/>
      <c r="AD228" s="149"/>
      <c r="AE228" s="149"/>
      <c r="AF228" s="149"/>
      <c r="AG228" s="149" t="s">
        <v>279</v>
      </c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</row>
    <row r="229" spans="1:60" outlineLevel="1" x14ac:dyDescent="0.25">
      <c r="A229" s="156"/>
      <c r="B229" s="157"/>
      <c r="C229" s="186" t="s">
        <v>434</v>
      </c>
      <c r="D229" s="161"/>
      <c r="E229" s="162">
        <v>444.40600000000001</v>
      </c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49"/>
      <c r="Z229" s="149"/>
      <c r="AA229" s="149"/>
      <c r="AB229" s="149"/>
      <c r="AC229" s="149"/>
      <c r="AD229" s="149"/>
      <c r="AE229" s="149"/>
      <c r="AF229" s="149"/>
      <c r="AG229" s="149" t="s">
        <v>144</v>
      </c>
      <c r="AH229" s="149">
        <v>5</v>
      </c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</row>
    <row r="230" spans="1:60" outlineLevel="1" x14ac:dyDescent="0.25">
      <c r="A230" s="156">
        <v>95</v>
      </c>
      <c r="B230" s="157" t="s">
        <v>435</v>
      </c>
      <c r="C230" s="188" t="s">
        <v>436</v>
      </c>
      <c r="D230" s="158" t="s">
        <v>0</v>
      </c>
      <c r="E230" s="182"/>
      <c r="F230" s="160"/>
      <c r="G230" s="159">
        <f>ROUND(E230*F230,2)</f>
        <v>0</v>
      </c>
      <c r="H230" s="160"/>
      <c r="I230" s="159">
        <f>ROUND(E230*H230,2)</f>
        <v>0</v>
      </c>
      <c r="J230" s="160"/>
      <c r="K230" s="159">
        <f>ROUND(E230*J230,2)</f>
        <v>0</v>
      </c>
      <c r="L230" s="159">
        <v>21</v>
      </c>
      <c r="M230" s="159">
        <f>G230*(1+L230/100)</f>
        <v>0</v>
      </c>
      <c r="N230" s="159">
        <v>0</v>
      </c>
      <c r="O230" s="159">
        <f>ROUND(E230*N230,2)</f>
        <v>0</v>
      </c>
      <c r="P230" s="159">
        <v>0</v>
      </c>
      <c r="Q230" s="159">
        <f>ROUND(E230*P230,2)</f>
        <v>0</v>
      </c>
      <c r="R230" s="159"/>
      <c r="S230" s="159" t="s">
        <v>140</v>
      </c>
      <c r="T230" s="159" t="s">
        <v>140</v>
      </c>
      <c r="U230" s="159">
        <v>0.02</v>
      </c>
      <c r="V230" s="159">
        <f>ROUND(E230*U230,2)</f>
        <v>0</v>
      </c>
      <c r="W230" s="159"/>
      <c r="X230" s="159" t="s">
        <v>252</v>
      </c>
      <c r="Y230" s="149"/>
      <c r="Z230" s="149"/>
      <c r="AA230" s="149"/>
      <c r="AB230" s="149"/>
      <c r="AC230" s="149"/>
      <c r="AD230" s="149"/>
      <c r="AE230" s="149"/>
      <c r="AF230" s="149"/>
      <c r="AG230" s="149" t="s">
        <v>253</v>
      </c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</row>
    <row r="231" spans="1:60" x14ac:dyDescent="0.25">
      <c r="A231" s="164" t="s">
        <v>135</v>
      </c>
      <c r="B231" s="165" t="s">
        <v>96</v>
      </c>
      <c r="C231" s="184" t="s">
        <v>97</v>
      </c>
      <c r="D231" s="166"/>
      <c r="E231" s="167"/>
      <c r="F231" s="168"/>
      <c r="G231" s="169">
        <f>SUMIF(AG232:AG240,"&lt;&gt;NOR",G232:G240)</f>
        <v>0</v>
      </c>
      <c r="H231" s="163"/>
      <c r="I231" s="163">
        <f>SUM(I232:I240)</f>
        <v>0</v>
      </c>
      <c r="J231" s="163"/>
      <c r="K231" s="163">
        <f>SUM(K232:K240)</f>
        <v>0</v>
      </c>
      <c r="L231" s="163"/>
      <c r="M231" s="163">
        <f>SUM(M232:M240)</f>
        <v>0</v>
      </c>
      <c r="N231" s="163"/>
      <c r="O231" s="163">
        <f>SUM(O232:O240)</f>
        <v>0.5</v>
      </c>
      <c r="P231" s="163"/>
      <c r="Q231" s="163">
        <f>SUM(Q232:Q240)</f>
        <v>0.83</v>
      </c>
      <c r="R231" s="163"/>
      <c r="S231" s="163"/>
      <c r="T231" s="163"/>
      <c r="U231" s="163"/>
      <c r="V231" s="163">
        <f>SUM(V232:V240)</f>
        <v>76.17</v>
      </c>
      <c r="W231" s="163"/>
      <c r="X231" s="163"/>
      <c r="AG231" t="s">
        <v>136</v>
      </c>
    </row>
    <row r="232" spans="1:60" outlineLevel="1" x14ac:dyDescent="0.25">
      <c r="A232" s="170">
        <v>96</v>
      </c>
      <c r="B232" s="171" t="s">
        <v>437</v>
      </c>
      <c r="C232" s="185" t="s">
        <v>438</v>
      </c>
      <c r="D232" s="172" t="s">
        <v>202</v>
      </c>
      <c r="E232" s="173">
        <v>292.39999999999998</v>
      </c>
      <c r="F232" s="174"/>
      <c r="G232" s="175">
        <f>ROUND(E232*F232,2)</f>
        <v>0</v>
      </c>
      <c r="H232" s="160"/>
      <c r="I232" s="159">
        <f>ROUND(E232*H232,2)</f>
        <v>0</v>
      </c>
      <c r="J232" s="160"/>
      <c r="K232" s="159">
        <f>ROUND(E232*J232,2)</f>
        <v>0</v>
      </c>
      <c r="L232" s="159">
        <v>21</v>
      </c>
      <c r="M232" s="159">
        <f>G232*(1+L232/100)</f>
        <v>0</v>
      </c>
      <c r="N232" s="159">
        <v>2.7999999999999998E-4</v>
      </c>
      <c r="O232" s="159">
        <f>ROUND(E232*N232,2)</f>
        <v>0.08</v>
      </c>
      <c r="P232" s="159">
        <v>0</v>
      </c>
      <c r="Q232" s="159">
        <f>ROUND(E232*P232,2)</f>
        <v>0</v>
      </c>
      <c r="R232" s="159"/>
      <c r="S232" s="159" t="s">
        <v>140</v>
      </c>
      <c r="T232" s="159" t="s">
        <v>140</v>
      </c>
      <c r="U232" s="159">
        <v>0.1855</v>
      </c>
      <c r="V232" s="159">
        <f>ROUND(E232*U232,2)</f>
        <v>54.24</v>
      </c>
      <c r="W232" s="159"/>
      <c r="X232" s="159" t="s">
        <v>141</v>
      </c>
      <c r="Y232" s="149"/>
      <c r="Z232" s="149"/>
      <c r="AA232" s="149"/>
      <c r="AB232" s="149"/>
      <c r="AC232" s="149"/>
      <c r="AD232" s="149"/>
      <c r="AE232" s="149"/>
      <c r="AF232" s="149"/>
      <c r="AG232" s="149" t="s">
        <v>142</v>
      </c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</row>
    <row r="233" spans="1:60" outlineLevel="1" x14ac:dyDescent="0.25">
      <c r="A233" s="156"/>
      <c r="B233" s="157"/>
      <c r="C233" s="186" t="s">
        <v>439</v>
      </c>
      <c r="D233" s="161"/>
      <c r="E233" s="162">
        <v>292.39999999999998</v>
      </c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  <c r="X233" s="159"/>
      <c r="Y233" s="149"/>
      <c r="Z233" s="149"/>
      <c r="AA233" s="149"/>
      <c r="AB233" s="149"/>
      <c r="AC233" s="149"/>
      <c r="AD233" s="149"/>
      <c r="AE233" s="149"/>
      <c r="AF233" s="149"/>
      <c r="AG233" s="149" t="s">
        <v>144</v>
      </c>
      <c r="AH233" s="149">
        <v>0</v>
      </c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</row>
    <row r="234" spans="1:60" outlineLevel="1" x14ac:dyDescent="0.25">
      <c r="A234" s="170">
        <v>97</v>
      </c>
      <c r="B234" s="171" t="s">
        <v>440</v>
      </c>
      <c r="C234" s="185" t="s">
        <v>441</v>
      </c>
      <c r="D234" s="172" t="s">
        <v>139</v>
      </c>
      <c r="E234" s="173">
        <v>43.337600000000002</v>
      </c>
      <c r="F234" s="174"/>
      <c r="G234" s="175">
        <f>ROUND(E234*F234,2)</f>
        <v>0</v>
      </c>
      <c r="H234" s="160"/>
      <c r="I234" s="159">
        <f>ROUND(E234*H234,2)</f>
        <v>0</v>
      </c>
      <c r="J234" s="160"/>
      <c r="K234" s="159">
        <f>ROUND(E234*J234,2)</f>
        <v>0</v>
      </c>
      <c r="L234" s="159">
        <v>21</v>
      </c>
      <c r="M234" s="159">
        <f>G234*(1+L234/100)</f>
        <v>0</v>
      </c>
      <c r="N234" s="159">
        <v>0</v>
      </c>
      <c r="O234" s="159">
        <f>ROUND(E234*N234,2)</f>
        <v>0</v>
      </c>
      <c r="P234" s="159">
        <v>1.098E-2</v>
      </c>
      <c r="Q234" s="159">
        <f>ROUND(E234*P234,2)</f>
        <v>0.48</v>
      </c>
      <c r="R234" s="159"/>
      <c r="S234" s="159" t="s">
        <v>140</v>
      </c>
      <c r="T234" s="159" t="s">
        <v>140</v>
      </c>
      <c r="U234" s="159">
        <v>0.44</v>
      </c>
      <c r="V234" s="159">
        <f>ROUND(E234*U234,2)</f>
        <v>19.07</v>
      </c>
      <c r="W234" s="159"/>
      <c r="X234" s="159" t="s">
        <v>141</v>
      </c>
      <c r="Y234" s="149"/>
      <c r="Z234" s="149"/>
      <c r="AA234" s="149"/>
      <c r="AB234" s="149"/>
      <c r="AC234" s="149"/>
      <c r="AD234" s="149"/>
      <c r="AE234" s="149"/>
      <c r="AF234" s="149"/>
      <c r="AG234" s="149" t="s">
        <v>142</v>
      </c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</row>
    <row r="235" spans="1:60" outlineLevel="1" x14ac:dyDescent="0.25">
      <c r="A235" s="156"/>
      <c r="B235" s="157"/>
      <c r="C235" s="186" t="s">
        <v>442</v>
      </c>
      <c r="D235" s="161"/>
      <c r="E235" s="162">
        <v>43.337600000000002</v>
      </c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  <c r="X235" s="159"/>
      <c r="Y235" s="149"/>
      <c r="Z235" s="149"/>
      <c r="AA235" s="149"/>
      <c r="AB235" s="149"/>
      <c r="AC235" s="149"/>
      <c r="AD235" s="149"/>
      <c r="AE235" s="149"/>
      <c r="AF235" s="149"/>
      <c r="AG235" s="149" t="s">
        <v>144</v>
      </c>
      <c r="AH235" s="149">
        <v>0</v>
      </c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</row>
    <row r="236" spans="1:60" outlineLevel="1" x14ac:dyDescent="0.25">
      <c r="A236" s="170">
        <v>98</v>
      </c>
      <c r="B236" s="171" t="s">
        <v>443</v>
      </c>
      <c r="C236" s="185" t="s">
        <v>444</v>
      </c>
      <c r="D236" s="172" t="s">
        <v>139</v>
      </c>
      <c r="E236" s="173">
        <v>43.337600000000002</v>
      </c>
      <c r="F236" s="174"/>
      <c r="G236" s="175">
        <f>ROUND(E236*F236,2)</f>
        <v>0</v>
      </c>
      <c r="H236" s="160"/>
      <c r="I236" s="159">
        <f>ROUND(E236*H236,2)</f>
        <v>0</v>
      </c>
      <c r="J236" s="160"/>
      <c r="K236" s="159">
        <f>ROUND(E236*J236,2)</f>
        <v>0</v>
      </c>
      <c r="L236" s="159">
        <v>21</v>
      </c>
      <c r="M236" s="159">
        <f>G236*(1+L236/100)</f>
        <v>0</v>
      </c>
      <c r="N236" s="159">
        <v>0</v>
      </c>
      <c r="O236" s="159">
        <f>ROUND(E236*N236,2)</f>
        <v>0</v>
      </c>
      <c r="P236" s="159">
        <v>8.0000000000000002E-3</v>
      </c>
      <c r="Q236" s="159">
        <f>ROUND(E236*P236,2)</f>
        <v>0.35</v>
      </c>
      <c r="R236" s="159"/>
      <c r="S236" s="159" t="s">
        <v>140</v>
      </c>
      <c r="T236" s="159" t="s">
        <v>140</v>
      </c>
      <c r="U236" s="159">
        <v>6.6000000000000003E-2</v>
      </c>
      <c r="V236" s="159">
        <f>ROUND(E236*U236,2)</f>
        <v>2.86</v>
      </c>
      <c r="W236" s="159"/>
      <c r="X236" s="159" t="s">
        <v>141</v>
      </c>
      <c r="Y236" s="149"/>
      <c r="Z236" s="149"/>
      <c r="AA236" s="149"/>
      <c r="AB236" s="149"/>
      <c r="AC236" s="149"/>
      <c r="AD236" s="149"/>
      <c r="AE236" s="149"/>
      <c r="AF236" s="149"/>
      <c r="AG236" s="149" t="s">
        <v>142</v>
      </c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</row>
    <row r="237" spans="1:60" outlineLevel="1" x14ac:dyDescent="0.25">
      <c r="A237" s="156"/>
      <c r="B237" s="157"/>
      <c r="C237" s="186" t="s">
        <v>445</v>
      </c>
      <c r="D237" s="161"/>
      <c r="E237" s="162">
        <v>43.337600000000002</v>
      </c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9"/>
      <c r="Y237" s="149"/>
      <c r="Z237" s="149"/>
      <c r="AA237" s="149"/>
      <c r="AB237" s="149"/>
      <c r="AC237" s="149"/>
      <c r="AD237" s="149"/>
      <c r="AE237" s="149"/>
      <c r="AF237" s="149"/>
      <c r="AG237" s="149" t="s">
        <v>144</v>
      </c>
      <c r="AH237" s="149">
        <v>5</v>
      </c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</row>
    <row r="238" spans="1:60" outlineLevel="1" x14ac:dyDescent="0.25">
      <c r="A238" s="170">
        <v>99</v>
      </c>
      <c r="B238" s="171" t="s">
        <v>446</v>
      </c>
      <c r="C238" s="185" t="s">
        <v>447</v>
      </c>
      <c r="D238" s="172" t="s">
        <v>202</v>
      </c>
      <c r="E238" s="173">
        <v>321.64</v>
      </c>
      <c r="F238" s="174"/>
      <c r="G238" s="175">
        <f>ROUND(E238*F238,2)</f>
        <v>0</v>
      </c>
      <c r="H238" s="160"/>
      <c r="I238" s="159">
        <f>ROUND(E238*H238,2)</f>
        <v>0</v>
      </c>
      <c r="J238" s="160"/>
      <c r="K238" s="159">
        <f>ROUND(E238*J238,2)</f>
        <v>0</v>
      </c>
      <c r="L238" s="159">
        <v>21</v>
      </c>
      <c r="M238" s="159">
        <f>G238*(1+L238/100)</f>
        <v>0</v>
      </c>
      <c r="N238" s="159">
        <v>1.32E-3</v>
      </c>
      <c r="O238" s="159">
        <f>ROUND(E238*N238,2)</f>
        <v>0.42</v>
      </c>
      <c r="P238" s="159">
        <v>0</v>
      </c>
      <c r="Q238" s="159">
        <f>ROUND(E238*P238,2)</f>
        <v>0</v>
      </c>
      <c r="R238" s="159" t="s">
        <v>277</v>
      </c>
      <c r="S238" s="159" t="s">
        <v>140</v>
      </c>
      <c r="T238" s="159" t="s">
        <v>140</v>
      </c>
      <c r="U238" s="159">
        <v>0</v>
      </c>
      <c r="V238" s="159">
        <f>ROUND(E238*U238,2)</f>
        <v>0</v>
      </c>
      <c r="W238" s="159"/>
      <c r="X238" s="159" t="s">
        <v>278</v>
      </c>
      <c r="Y238" s="149"/>
      <c r="Z238" s="149"/>
      <c r="AA238" s="149"/>
      <c r="AB238" s="149"/>
      <c r="AC238" s="149"/>
      <c r="AD238" s="149"/>
      <c r="AE238" s="149"/>
      <c r="AF238" s="149"/>
      <c r="AG238" s="149" t="s">
        <v>279</v>
      </c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</row>
    <row r="239" spans="1:60" outlineLevel="1" x14ac:dyDescent="0.25">
      <c r="A239" s="156"/>
      <c r="B239" s="157"/>
      <c r="C239" s="186" t="s">
        <v>448</v>
      </c>
      <c r="D239" s="161"/>
      <c r="E239" s="162">
        <v>321.64</v>
      </c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  <c r="X239" s="159"/>
      <c r="Y239" s="149"/>
      <c r="Z239" s="149"/>
      <c r="AA239" s="149"/>
      <c r="AB239" s="149"/>
      <c r="AC239" s="149"/>
      <c r="AD239" s="149"/>
      <c r="AE239" s="149"/>
      <c r="AF239" s="149"/>
      <c r="AG239" s="149" t="s">
        <v>144</v>
      </c>
      <c r="AH239" s="149">
        <v>5</v>
      </c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</row>
    <row r="240" spans="1:60" outlineLevel="1" x14ac:dyDescent="0.25">
      <c r="A240" s="156">
        <v>100</v>
      </c>
      <c r="B240" s="157" t="s">
        <v>449</v>
      </c>
      <c r="C240" s="188" t="s">
        <v>450</v>
      </c>
      <c r="D240" s="158" t="s">
        <v>0</v>
      </c>
      <c r="E240" s="182"/>
      <c r="F240" s="160"/>
      <c r="G240" s="159">
        <f>ROUND(E240*F240,2)</f>
        <v>0</v>
      </c>
      <c r="H240" s="160"/>
      <c r="I240" s="159">
        <f>ROUND(E240*H240,2)</f>
        <v>0</v>
      </c>
      <c r="J240" s="160"/>
      <c r="K240" s="159">
        <f>ROUND(E240*J240,2)</f>
        <v>0</v>
      </c>
      <c r="L240" s="159">
        <v>21</v>
      </c>
      <c r="M240" s="159">
        <f>G240*(1+L240/100)</f>
        <v>0</v>
      </c>
      <c r="N240" s="159">
        <v>0</v>
      </c>
      <c r="O240" s="159">
        <f>ROUND(E240*N240,2)</f>
        <v>0</v>
      </c>
      <c r="P240" s="159">
        <v>0</v>
      </c>
      <c r="Q240" s="159">
        <f>ROUND(E240*P240,2)</f>
        <v>0</v>
      </c>
      <c r="R240" s="159"/>
      <c r="S240" s="159" t="s">
        <v>140</v>
      </c>
      <c r="T240" s="159" t="s">
        <v>140</v>
      </c>
      <c r="U240" s="159">
        <v>0</v>
      </c>
      <c r="V240" s="159">
        <f>ROUND(E240*U240,2)</f>
        <v>0</v>
      </c>
      <c r="W240" s="159"/>
      <c r="X240" s="159" t="s">
        <v>252</v>
      </c>
      <c r="Y240" s="149"/>
      <c r="Z240" s="149"/>
      <c r="AA240" s="149"/>
      <c r="AB240" s="149"/>
      <c r="AC240" s="149"/>
      <c r="AD240" s="149"/>
      <c r="AE240" s="149"/>
      <c r="AF240" s="149"/>
      <c r="AG240" s="149" t="s">
        <v>253</v>
      </c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</row>
    <row r="241" spans="1:60" x14ac:dyDescent="0.25">
      <c r="A241" s="164" t="s">
        <v>135</v>
      </c>
      <c r="B241" s="165" t="s">
        <v>98</v>
      </c>
      <c r="C241" s="184" t="s">
        <v>99</v>
      </c>
      <c r="D241" s="166"/>
      <c r="E241" s="167"/>
      <c r="F241" s="168"/>
      <c r="G241" s="169">
        <f>SUMIF(AG242:AG255,"&lt;&gt;NOR",G242:G255)</f>
        <v>0</v>
      </c>
      <c r="H241" s="163"/>
      <c r="I241" s="163">
        <f>SUM(I242:I255)</f>
        <v>0</v>
      </c>
      <c r="J241" s="163"/>
      <c r="K241" s="163">
        <f>SUM(K242:K255)</f>
        <v>0</v>
      </c>
      <c r="L241" s="163"/>
      <c r="M241" s="163">
        <f>SUM(M242:M255)</f>
        <v>0</v>
      </c>
      <c r="N241" s="163"/>
      <c r="O241" s="163">
        <f>SUM(O242:O255)</f>
        <v>2.6299999999999994</v>
      </c>
      <c r="P241" s="163"/>
      <c r="Q241" s="163">
        <f>SUM(Q242:Q255)</f>
        <v>0</v>
      </c>
      <c r="R241" s="163"/>
      <c r="S241" s="163"/>
      <c r="T241" s="163"/>
      <c r="U241" s="163"/>
      <c r="V241" s="163">
        <f>SUM(V242:V255)</f>
        <v>156.32999999999998</v>
      </c>
      <c r="W241" s="163"/>
      <c r="X241" s="163"/>
      <c r="AG241" t="s">
        <v>136</v>
      </c>
    </row>
    <row r="242" spans="1:60" outlineLevel="1" x14ac:dyDescent="0.25">
      <c r="A242" s="170">
        <v>101</v>
      </c>
      <c r="B242" s="171" t="s">
        <v>451</v>
      </c>
      <c r="C242" s="185" t="s">
        <v>452</v>
      </c>
      <c r="D242" s="172" t="s">
        <v>139</v>
      </c>
      <c r="E242" s="173">
        <v>386.44299999999998</v>
      </c>
      <c r="F242" s="174"/>
      <c r="G242" s="175">
        <f>ROUND(E242*F242,2)</f>
        <v>0</v>
      </c>
      <c r="H242" s="160"/>
      <c r="I242" s="159">
        <f>ROUND(E242*H242,2)</f>
        <v>0</v>
      </c>
      <c r="J242" s="160"/>
      <c r="K242" s="159">
        <f>ROUND(E242*J242,2)</f>
        <v>0</v>
      </c>
      <c r="L242" s="159">
        <v>21</v>
      </c>
      <c r="M242" s="159">
        <f>G242*(1+L242/100)</f>
        <v>0</v>
      </c>
      <c r="N242" s="159">
        <v>7.1000000000000002E-4</v>
      </c>
      <c r="O242" s="159">
        <f>ROUND(E242*N242,2)</f>
        <v>0.27</v>
      </c>
      <c r="P242" s="159">
        <v>0</v>
      </c>
      <c r="Q242" s="159">
        <f>ROUND(E242*P242,2)</f>
        <v>0</v>
      </c>
      <c r="R242" s="159"/>
      <c r="S242" s="159" t="s">
        <v>140</v>
      </c>
      <c r="T242" s="159" t="s">
        <v>140</v>
      </c>
      <c r="U242" s="159">
        <v>0.34</v>
      </c>
      <c r="V242" s="159">
        <f>ROUND(E242*U242,2)</f>
        <v>131.38999999999999</v>
      </c>
      <c r="W242" s="159"/>
      <c r="X242" s="159" t="s">
        <v>141</v>
      </c>
      <c r="Y242" s="149"/>
      <c r="Z242" s="149"/>
      <c r="AA242" s="149"/>
      <c r="AB242" s="149"/>
      <c r="AC242" s="149"/>
      <c r="AD242" s="149"/>
      <c r="AE242" s="149"/>
      <c r="AF242" s="149"/>
      <c r="AG242" s="149" t="s">
        <v>142</v>
      </c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</row>
    <row r="243" spans="1:60" outlineLevel="1" x14ac:dyDescent="0.25">
      <c r="A243" s="156"/>
      <c r="B243" s="157"/>
      <c r="C243" s="186" t="s">
        <v>316</v>
      </c>
      <c r="D243" s="161"/>
      <c r="E243" s="162">
        <v>386.44299999999998</v>
      </c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9"/>
      <c r="Y243" s="149"/>
      <c r="Z243" s="149"/>
      <c r="AA243" s="149"/>
      <c r="AB243" s="149"/>
      <c r="AC243" s="149"/>
      <c r="AD243" s="149"/>
      <c r="AE243" s="149"/>
      <c r="AF243" s="149"/>
      <c r="AG243" s="149" t="s">
        <v>144</v>
      </c>
      <c r="AH243" s="149">
        <v>0</v>
      </c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</row>
    <row r="244" spans="1:60" outlineLevel="1" x14ac:dyDescent="0.25">
      <c r="A244" s="170">
        <v>102</v>
      </c>
      <c r="B244" s="171" t="s">
        <v>453</v>
      </c>
      <c r="C244" s="185" t="s">
        <v>454</v>
      </c>
      <c r="D244" s="172" t="s">
        <v>202</v>
      </c>
      <c r="E244" s="173">
        <v>30.05</v>
      </c>
      <c r="F244" s="174"/>
      <c r="G244" s="175">
        <f>ROUND(E244*F244,2)</f>
        <v>0</v>
      </c>
      <c r="H244" s="160"/>
      <c r="I244" s="159">
        <f>ROUND(E244*H244,2)</f>
        <v>0</v>
      </c>
      <c r="J244" s="160"/>
      <c r="K244" s="159">
        <f>ROUND(E244*J244,2)</f>
        <v>0</v>
      </c>
      <c r="L244" s="159">
        <v>21</v>
      </c>
      <c r="M244" s="159">
        <f>G244*(1+L244/100)</f>
        <v>0</v>
      </c>
      <c r="N244" s="159">
        <v>1.0000000000000001E-5</v>
      </c>
      <c r="O244" s="159">
        <f>ROUND(E244*N244,2)</f>
        <v>0</v>
      </c>
      <c r="P244" s="159">
        <v>0</v>
      </c>
      <c r="Q244" s="159">
        <f>ROUND(E244*P244,2)</f>
        <v>0</v>
      </c>
      <c r="R244" s="159"/>
      <c r="S244" s="159" t="s">
        <v>225</v>
      </c>
      <c r="T244" s="159" t="s">
        <v>455</v>
      </c>
      <c r="U244" s="159">
        <v>0.28999999999999998</v>
      </c>
      <c r="V244" s="159">
        <f>ROUND(E244*U244,2)</f>
        <v>8.7100000000000009</v>
      </c>
      <c r="W244" s="159"/>
      <c r="X244" s="159" t="s">
        <v>141</v>
      </c>
      <c r="Y244" s="149"/>
      <c r="Z244" s="149"/>
      <c r="AA244" s="149"/>
      <c r="AB244" s="149"/>
      <c r="AC244" s="149"/>
      <c r="AD244" s="149"/>
      <c r="AE244" s="149"/>
      <c r="AF244" s="149"/>
      <c r="AG244" s="149" t="s">
        <v>142</v>
      </c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</row>
    <row r="245" spans="1:60" outlineLevel="1" x14ac:dyDescent="0.25">
      <c r="A245" s="156"/>
      <c r="B245" s="157"/>
      <c r="C245" s="186" t="s">
        <v>456</v>
      </c>
      <c r="D245" s="161"/>
      <c r="E245" s="162">
        <v>30.05</v>
      </c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49"/>
      <c r="Z245" s="149"/>
      <c r="AA245" s="149"/>
      <c r="AB245" s="149"/>
      <c r="AC245" s="149"/>
      <c r="AD245" s="149"/>
      <c r="AE245" s="149"/>
      <c r="AF245" s="149"/>
      <c r="AG245" s="149" t="s">
        <v>144</v>
      </c>
      <c r="AH245" s="149">
        <v>0</v>
      </c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</row>
    <row r="246" spans="1:60" outlineLevel="1" x14ac:dyDescent="0.25">
      <c r="A246" s="170">
        <v>103</v>
      </c>
      <c r="B246" s="171" t="s">
        <v>457</v>
      </c>
      <c r="C246" s="185" t="s">
        <v>458</v>
      </c>
      <c r="D246" s="172" t="s">
        <v>202</v>
      </c>
      <c r="E246" s="173">
        <v>60.1</v>
      </c>
      <c r="F246" s="174"/>
      <c r="G246" s="175">
        <f>ROUND(E246*F246,2)</f>
        <v>0</v>
      </c>
      <c r="H246" s="160"/>
      <c r="I246" s="159">
        <f>ROUND(E246*H246,2)</f>
        <v>0</v>
      </c>
      <c r="J246" s="160"/>
      <c r="K246" s="159">
        <f>ROUND(E246*J246,2)</f>
        <v>0</v>
      </c>
      <c r="L246" s="159">
        <v>21</v>
      </c>
      <c r="M246" s="159">
        <f>G246*(1+L246/100)</f>
        <v>0</v>
      </c>
      <c r="N246" s="159">
        <v>1.0000000000000001E-5</v>
      </c>
      <c r="O246" s="159">
        <f>ROUND(E246*N246,2)</f>
        <v>0</v>
      </c>
      <c r="P246" s="159">
        <v>0</v>
      </c>
      <c r="Q246" s="159">
        <f>ROUND(E246*P246,2)</f>
        <v>0</v>
      </c>
      <c r="R246" s="159"/>
      <c r="S246" s="159" t="s">
        <v>225</v>
      </c>
      <c r="T246" s="159" t="s">
        <v>455</v>
      </c>
      <c r="U246" s="159">
        <v>0.27</v>
      </c>
      <c r="V246" s="159">
        <f>ROUND(E246*U246,2)</f>
        <v>16.23</v>
      </c>
      <c r="W246" s="159"/>
      <c r="X246" s="159" t="s">
        <v>141</v>
      </c>
      <c r="Y246" s="149"/>
      <c r="Z246" s="149"/>
      <c r="AA246" s="149"/>
      <c r="AB246" s="149"/>
      <c r="AC246" s="149"/>
      <c r="AD246" s="149"/>
      <c r="AE246" s="149"/>
      <c r="AF246" s="149"/>
      <c r="AG246" s="149" t="s">
        <v>142</v>
      </c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</row>
    <row r="247" spans="1:60" outlineLevel="1" x14ac:dyDescent="0.25">
      <c r="A247" s="156"/>
      <c r="B247" s="157"/>
      <c r="C247" s="186" t="s">
        <v>368</v>
      </c>
      <c r="D247" s="161"/>
      <c r="E247" s="162">
        <v>60.1</v>
      </c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49"/>
      <c r="Z247" s="149"/>
      <c r="AA247" s="149"/>
      <c r="AB247" s="149"/>
      <c r="AC247" s="149"/>
      <c r="AD247" s="149"/>
      <c r="AE247" s="149"/>
      <c r="AF247" s="149"/>
      <c r="AG247" s="149" t="s">
        <v>144</v>
      </c>
      <c r="AH247" s="149">
        <v>0</v>
      </c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</row>
    <row r="248" spans="1:60" outlineLevel="1" x14ac:dyDescent="0.25">
      <c r="A248" s="170">
        <v>104</v>
      </c>
      <c r="B248" s="171" t="s">
        <v>459</v>
      </c>
      <c r="C248" s="185" t="s">
        <v>460</v>
      </c>
      <c r="D248" s="172" t="s">
        <v>139</v>
      </c>
      <c r="E248" s="173">
        <v>405.76515000000001</v>
      </c>
      <c r="F248" s="174"/>
      <c r="G248" s="175">
        <f>ROUND(E248*F248,2)</f>
        <v>0</v>
      </c>
      <c r="H248" s="160"/>
      <c r="I248" s="159">
        <f>ROUND(E248*H248,2)</f>
        <v>0</v>
      </c>
      <c r="J248" s="160"/>
      <c r="K248" s="159">
        <f>ROUND(E248*J248,2)</f>
        <v>0</v>
      </c>
      <c r="L248" s="159">
        <v>21</v>
      </c>
      <c r="M248" s="159">
        <f>G248*(1+L248/100)</f>
        <v>0</v>
      </c>
      <c r="N248" s="159">
        <v>4.7999999999999996E-3</v>
      </c>
      <c r="O248" s="159">
        <f>ROUND(E248*N248,2)</f>
        <v>1.95</v>
      </c>
      <c r="P248" s="159">
        <v>0</v>
      </c>
      <c r="Q248" s="159">
        <f>ROUND(E248*P248,2)</f>
        <v>0</v>
      </c>
      <c r="R248" s="159" t="s">
        <v>277</v>
      </c>
      <c r="S248" s="159" t="s">
        <v>140</v>
      </c>
      <c r="T248" s="159" t="s">
        <v>140</v>
      </c>
      <c r="U248" s="159">
        <v>0</v>
      </c>
      <c r="V248" s="159">
        <f>ROUND(E248*U248,2)</f>
        <v>0</v>
      </c>
      <c r="W248" s="159"/>
      <c r="X248" s="159" t="s">
        <v>278</v>
      </c>
      <c r="Y248" s="149"/>
      <c r="Z248" s="149"/>
      <c r="AA248" s="149"/>
      <c r="AB248" s="149"/>
      <c r="AC248" s="149"/>
      <c r="AD248" s="149"/>
      <c r="AE248" s="149"/>
      <c r="AF248" s="149"/>
      <c r="AG248" s="149" t="s">
        <v>279</v>
      </c>
      <c r="AH248" s="149"/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</row>
    <row r="249" spans="1:60" outlineLevel="1" x14ac:dyDescent="0.25">
      <c r="A249" s="156"/>
      <c r="B249" s="157"/>
      <c r="C249" s="186" t="s">
        <v>461</v>
      </c>
      <c r="D249" s="161"/>
      <c r="E249" s="162">
        <v>405.76515000000001</v>
      </c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49"/>
      <c r="Z249" s="149"/>
      <c r="AA249" s="149"/>
      <c r="AB249" s="149"/>
      <c r="AC249" s="149"/>
      <c r="AD249" s="149"/>
      <c r="AE249" s="149"/>
      <c r="AF249" s="149"/>
      <c r="AG249" s="149" t="s">
        <v>144</v>
      </c>
      <c r="AH249" s="149">
        <v>5</v>
      </c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</row>
    <row r="250" spans="1:60" ht="20.399999999999999" outlineLevel="1" x14ac:dyDescent="0.25">
      <c r="A250" s="170">
        <v>105</v>
      </c>
      <c r="B250" s="171" t="s">
        <v>462</v>
      </c>
      <c r="C250" s="185" t="s">
        <v>463</v>
      </c>
      <c r="D250" s="172" t="s">
        <v>159</v>
      </c>
      <c r="E250" s="173">
        <v>16.331520000000001</v>
      </c>
      <c r="F250" s="174"/>
      <c r="G250" s="175">
        <f>ROUND(E250*F250,2)</f>
        <v>0</v>
      </c>
      <c r="H250" s="160"/>
      <c r="I250" s="159">
        <f>ROUND(E250*H250,2)</f>
        <v>0</v>
      </c>
      <c r="J250" s="160"/>
      <c r="K250" s="159">
        <f>ROUND(E250*J250,2)</f>
        <v>0</v>
      </c>
      <c r="L250" s="159">
        <v>21</v>
      </c>
      <c r="M250" s="159">
        <f>G250*(1+L250/100)</f>
        <v>0</v>
      </c>
      <c r="N250" s="159">
        <v>3.5000000000000001E-3</v>
      </c>
      <c r="O250" s="159">
        <f>ROUND(E250*N250,2)</f>
        <v>0.06</v>
      </c>
      <c r="P250" s="159">
        <v>0</v>
      </c>
      <c r="Q250" s="159">
        <f>ROUND(E250*P250,2)</f>
        <v>0</v>
      </c>
      <c r="R250" s="159" t="s">
        <v>277</v>
      </c>
      <c r="S250" s="159" t="s">
        <v>140</v>
      </c>
      <c r="T250" s="159" t="s">
        <v>140</v>
      </c>
      <c r="U250" s="159">
        <v>0</v>
      </c>
      <c r="V250" s="159">
        <f>ROUND(E250*U250,2)</f>
        <v>0</v>
      </c>
      <c r="W250" s="159"/>
      <c r="X250" s="159" t="s">
        <v>278</v>
      </c>
      <c r="Y250" s="149"/>
      <c r="Z250" s="149"/>
      <c r="AA250" s="149"/>
      <c r="AB250" s="149"/>
      <c r="AC250" s="149"/>
      <c r="AD250" s="149"/>
      <c r="AE250" s="149"/>
      <c r="AF250" s="149"/>
      <c r="AG250" s="149" t="s">
        <v>279</v>
      </c>
      <c r="AH250" s="149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</row>
    <row r="251" spans="1:60" outlineLevel="1" x14ac:dyDescent="0.25">
      <c r="A251" s="156"/>
      <c r="B251" s="157"/>
      <c r="C251" s="186" t="s">
        <v>464</v>
      </c>
      <c r="D251" s="161"/>
      <c r="E251" s="162">
        <v>16.331520000000001</v>
      </c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  <c r="Y251" s="149"/>
      <c r="Z251" s="149"/>
      <c r="AA251" s="149"/>
      <c r="AB251" s="149"/>
      <c r="AC251" s="149"/>
      <c r="AD251" s="149"/>
      <c r="AE251" s="149"/>
      <c r="AF251" s="149"/>
      <c r="AG251" s="149" t="s">
        <v>144</v>
      </c>
      <c r="AH251" s="149">
        <v>0</v>
      </c>
      <c r="AI251" s="149"/>
      <c r="AJ251" s="149"/>
      <c r="AK251" s="149"/>
      <c r="AL251" s="149"/>
      <c r="AM251" s="149"/>
      <c r="AN251" s="149"/>
      <c r="AO251" s="149"/>
      <c r="AP251" s="149"/>
      <c r="AQ251" s="149"/>
      <c r="AR251" s="149"/>
      <c r="AS251" s="149"/>
      <c r="AT251" s="149"/>
      <c r="AU251" s="149"/>
      <c r="AV251" s="149"/>
      <c r="AW251" s="149"/>
      <c r="AX251" s="149"/>
      <c r="AY251" s="149"/>
      <c r="AZ251" s="149"/>
      <c r="BA251" s="149"/>
      <c r="BB251" s="149"/>
      <c r="BC251" s="149"/>
      <c r="BD251" s="149"/>
      <c r="BE251" s="149"/>
      <c r="BF251" s="149"/>
      <c r="BG251" s="149"/>
      <c r="BH251" s="149"/>
    </row>
    <row r="252" spans="1:60" outlineLevel="1" x14ac:dyDescent="0.25">
      <c r="A252" s="170">
        <v>106</v>
      </c>
      <c r="B252" s="171" t="s">
        <v>465</v>
      </c>
      <c r="C252" s="185" t="s">
        <v>466</v>
      </c>
      <c r="D252" s="172" t="s">
        <v>159</v>
      </c>
      <c r="E252" s="173">
        <v>171.71429000000001</v>
      </c>
      <c r="F252" s="174"/>
      <c r="G252" s="175">
        <f>ROUND(E252*F252,2)</f>
        <v>0</v>
      </c>
      <c r="H252" s="160"/>
      <c r="I252" s="159">
        <f>ROUND(E252*H252,2)</f>
        <v>0</v>
      </c>
      <c r="J252" s="160"/>
      <c r="K252" s="159">
        <f>ROUND(E252*J252,2)</f>
        <v>0</v>
      </c>
      <c r="L252" s="159">
        <v>21</v>
      </c>
      <c r="M252" s="159">
        <f>G252*(1+L252/100)</f>
        <v>0</v>
      </c>
      <c r="N252" s="159">
        <v>2E-3</v>
      </c>
      <c r="O252" s="159">
        <f>ROUND(E252*N252,2)</f>
        <v>0.34</v>
      </c>
      <c r="P252" s="159">
        <v>0</v>
      </c>
      <c r="Q252" s="159">
        <f>ROUND(E252*P252,2)</f>
        <v>0</v>
      </c>
      <c r="R252" s="159"/>
      <c r="S252" s="159" t="s">
        <v>225</v>
      </c>
      <c r="T252" s="159" t="s">
        <v>226</v>
      </c>
      <c r="U252" s="159">
        <v>0</v>
      </c>
      <c r="V252" s="159">
        <f>ROUND(E252*U252,2)</f>
        <v>0</v>
      </c>
      <c r="W252" s="159"/>
      <c r="X252" s="159" t="s">
        <v>278</v>
      </c>
      <c r="Y252" s="149"/>
      <c r="Z252" s="149"/>
      <c r="AA252" s="149"/>
      <c r="AB252" s="149"/>
      <c r="AC252" s="149"/>
      <c r="AD252" s="149"/>
      <c r="AE252" s="149"/>
      <c r="AF252" s="149"/>
      <c r="AG252" s="149" t="s">
        <v>279</v>
      </c>
      <c r="AH252" s="149"/>
      <c r="AI252" s="149"/>
      <c r="AJ252" s="149"/>
      <c r="AK252" s="149"/>
      <c r="AL252" s="149"/>
      <c r="AM252" s="149"/>
      <c r="AN252" s="149"/>
      <c r="AO252" s="149"/>
      <c r="AP252" s="149"/>
      <c r="AQ252" s="149"/>
      <c r="AR252" s="149"/>
      <c r="AS252" s="149"/>
      <c r="AT252" s="149"/>
      <c r="AU252" s="149"/>
      <c r="AV252" s="149"/>
      <c r="AW252" s="149"/>
      <c r="AX252" s="149"/>
      <c r="AY252" s="149"/>
      <c r="AZ252" s="149"/>
      <c r="BA252" s="149"/>
      <c r="BB252" s="149"/>
      <c r="BC252" s="149"/>
      <c r="BD252" s="149"/>
      <c r="BE252" s="149"/>
      <c r="BF252" s="149"/>
      <c r="BG252" s="149"/>
      <c r="BH252" s="149"/>
    </row>
    <row r="253" spans="1:60" outlineLevel="1" x14ac:dyDescent="0.25">
      <c r="A253" s="156"/>
      <c r="B253" s="157"/>
      <c r="C253" s="186" t="s">
        <v>467</v>
      </c>
      <c r="D253" s="161"/>
      <c r="E253" s="162">
        <v>171.71429000000001</v>
      </c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49"/>
      <c r="Z253" s="149"/>
      <c r="AA253" s="149"/>
      <c r="AB253" s="149"/>
      <c r="AC253" s="149"/>
      <c r="AD253" s="149"/>
      <c r="AE253" s="149"/>
      <c r="AF253" s="149"/>
      <c r="AG253" s="149" t="s">
        <v>144</v>
      </c>
      <c r="AH253" s="149">
        <v>0</v>
      </c>
      <c r="AI253" s="149"/>
      <c r="AJ253" s="149"/>
      <c r="AK253" s="149"/>
      <c r="AL253" s="149"/>
      <c r="AM253" s="149"/>
      <c r="AN253" s="149"/>
      <c r="AO253" s="149"/>
      <c r="AP253" s="149"/>
      <c r="AQ253" s="149"/>
      <c r="AR253" s="149"/>
      <c r="AS253" s="149"/>
      <c r="AT253" s="149"/>
      <c r="AU253" s="149"/>
      <c r="AV253" s="149"/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  <c r="BH253" s="149"/>
    </row>
    <row r="254" spans="1:60" outlineLevel="1" x14ac:dyDescent="0.25">
      <c r="A254" s="170">
        <v>107</v>
      </c>
      <c r="B254" s="171" t="s">
        <v>468</v>
      </c>
      <c r="C254" s="185" t="s">
        <v>469</v>
      </c>
      <c r="D254" s="172" t="s">
        <v>159</v>
      </c>
      <c r="E254" s="173">
        <v>3</v>
      </c>
      <c r="F254" s="174"/>
      <c r="G254" s="175">
        <f>ROUND(E254*F254,2)</f>
        <v>0</v>
      </c>
      <c r="H254" s="160"/>
      <c r="I254" s="159">
        <f>ROUND(E254*H254,2)</f>
        <v>0</v>
      </c>
      <c r="J254" s="160"/>
      <c r="K254" s="159">
        <f>ROUND(E254*J254,2)</f>
        <v>0</v>
      </c>
      <c r="L254" s="159">
        <v>21</v>
      </c>
      <c r="M254" s="159">
        <f>G254*(1+L254/100)</f>
        <v>0</v>
      </c>
      <c r="N254" s="159">
        <v>2E-3</v>
      </c>
      <c r="O254" s="159">
        <f>ROUND(E254*N254,2)</f>
        <v>0.01</v>
      </c>
      <c r="P254" s="159">
        <v>0</v>
      </c>
      <c r="Q254" s="159">
        <f>ROUND(E254*P254,2)</f>
        <v>0</v>
      </c>
      <c r="R254" s="159"/>
      <c r="S254" s="159" t="s">
        <v>225</v>
      </c>
      <c r="T254" s="159" t="s">
        <v>226</v>
      </c>
      <c r="U254" s="159">
        <v>0</v>
      </c>
      <c r="V254" s="159">
        <f>ROUND(E254*U254,2)</f>
        <v>0</v>
      </c>
      <c r="W254" s="159"/>
      <c r="X254" s="159" t="s">
        <v>278</v>
      </c>
      <c r="Y254" s="149"/>
      <c r="Z254" s="149"/>
      <c r="AA254" s="149"/>
      <c r="AB254" s="149"/>
      <c r="AC254" s="149"/>
      <c r="AD254" s="149"/>
      <c r="AE254" s="149"/>
      <c r="AF254" s="149"/>
      <c r="AG254" s="149" t="s">
        <v>279</v>
      </c>
      <c r="AH254" s="149"/>
      <c r="AI254" s="149"/>
      <c r="AJ254" s="149"/>
      <c r="AK254" s="149"/>
      <c r="AL254" s="149"/>
      <c r="AM254" s="149"/>
      <c r="AN254" s="149"/>
      <c r="AO254" s="149"/>
      <c r="AP254" s="149"/>
      <c r="AQ254" s="149"/>
      <c r="AR254" s="149"/>
      <c r="AS254" s="149"/>
      <c r="AT254" s="149"/>
      <c r="AU254" s="149"/>
      <c r="AV254" s="149"/>
      <c r="AW254" s="149"/>
      <c r="AX254" s="149"/>
      <c r="AY254" s="149"/>
      <c r="AZ254" s="149"/>
      <c r="BA254" s="149"/>
      <c r="BB254" s="149"/>
      <c r="BC254" s="149"/>
      <c r="BD254" s="149"/>
      <c r="BE254" s="149"/>
      <c r="BF254" s="149"/>
      <c r="BG254" s="149"/>
      <c r="BH254" s="149"/>
    </row>
    <row r="255" spans="1:60" outlineLevel="1" x14ac:dyDescent="0.25">
      <c r="A255" s="156">
        <v>108</v>
      </c>
      <c r="B255" s="157" t="s">
        <v>470</v>
      </c>
      <c r="C255" s="188" t="s">
        <v>471</v>
      </c>
      <c r="D255" s="158" t="s">
        <v>0</v>
      </c>
      <c r="E255" s="182"/>
      <c r="F255" s="160"/>
      <c r="G255" s="159">
        <f>ROUND(E255*F255,2)</f>
        <v>0</v>
      </c>
      <c r="H255" s="160"/>
      <c r="I255" s="159">
        <f>ROUND(E255*H255,2)</f>
        <v>0</v>
      </c>
      <c r="J255" s="160"/>
      <c r="K255" s="159">
        <f>ROUND(E255*J255,2)</f>
        <v>0</v>
      </c>
      <c r="L255" s="159">
        <v>21</v>
      </c>
      <c r="M255" s="159">
        <f>G255*(1+L255/100)</f>
        <v>0</v>
      </c>
      <c r="N255" s="159">
        <v>0</v>
      </c>
      <c r="O255" s="159">
        <f>ROUND(E255*N255,2)</f>
        <v>0</v>
      </c>
      <c r="P255" s="159">
        <v>0</v>
      </c>
      <c r="Q255" s="159">
        <f>ROUND(E255*P255,2)</f>
        <v>0</v>
      </c>
      <c r="R255" s="159"/>
      <c r="S255" s="159" t="s">
        <v>140</v>
      </c>
      <c r="T255" s="159" t="s">
        <v>140</v>
      </c>
      <c r="U255" s="159">
        <v>0</v>
      </c>
      <c r="V255" s="159">
        <f>ROUND(E255*U255,2)</f>
        <v>0</v>
      </c>
      <c r="W255" s="159"/>
      <c r="X255" s="159" t="s">
        <v>252</v>
      </c>
      <c r="Y255" s="149"/>
      <c r="Z255" s="149"/>
      <c r="AA255" s="149"/>
      <c r="AB255" s="149"/>
      <c r="AC255" s="149"/>
      <c r="AD255" s="149"/>
      <c r="AE255" s="149"/>
      <c r="AF255" s="149"/>
      <c r="AG255" s="149" t="s">
        <v>253</v>
      </c>
      <c r="AH255" s="149"/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49"/>
      <c r="AV255" s="149"/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</row>
    <row r="256" spans="1:60" x14ac:dyDescent="0.25">
      <c r="A256" s="164" t="s">
        <v>135</v>
      </c>
      <c r="B256" s="165" t="s">
        <v>100</v>
      </c>
      <c r="C256" s="184" t="s">
        <v>101</v>
      </c>
      <c r="D256" s="166"/>
      <c r="E256" s="167"/>
      <c r="F256" s="168"/>
      <c r="G256" s="169">
        <f>SUMIF(AG257:AG263,"&lt;&gt;NOR",G257:G263)</f>
        <v>0</v>
      </c>
      <c r="H256" s="163"/>
      <c r="I256" s="163">
        <f>SUM(I257:I263)</f>
        <v>0</v>
      </c>
      <c r="J256" s="163"/>
      <c r="K256" s="163">
        <f>SUM(K257:K263)</f>
        <v>0</v>
      </c>
      <c r="L256" s="163"/>
      <c r="M256" s="163">
        <f>SUM(M257:M263)</f>
        <v>0</v>
      </c>
      <c r="N256" s="163"/>
      <c r="O256" s="163">
        <f>SUM(O257:O263)</f>
        <v>0.22</v>
      </c>
      <c r="P256" s="163"/>
      <c r="Q256" s="163">
        <f>SUM(Q257:Q263)</f>
        <v>0</v>
      </c>
      <c r="R256" s="163"/>
      <c r="S256" s="163"/>
      <c r="T256" s="163"/>
      <c r="U256" s="163"/>
      <c r="V256" s="163">
        <f>SUM(V257:V263)</f>
        <v>205.24</v>
      </c>
      <c r="W256" s="163"/>
      <c r="X256" s="163"/>
      <c r="AG256" t="s">
        <v>136</v>
      </c>
    </row>
    <row r="257" spans="1:60" outlineLevel="1" x14ac:dyDescent="0.25">
      <c r="A257" s="170">
        <v>109</v>
      </c>
      <c r="B257" s="171" t="s">
        <v>472</v>
      </c>
      <c r="C257" s="185" t="s">
        <v>473</v>
      </c>
      <c r="D257" s="172" t="s">
        <v>139</v>
      </c>
      <c r="E257" s="173">
        <v>1368.29457</v>
      </c>
      <c r="F257" s="174"/>
      <c r="G257" s="175">
        <f>ROUND(E257*F257,2)</f>
        <v>0</v>
      </c>
      <c r="H257" s="160"/>
      <c r="I257" s="159">
        <f>ROUND(E257*H257,2)</f>
        <v>0</v>
      </c>
      <c r="J257" s="160"/>
      <c r="K257" s="159">
        <f>ROUND(E257*J257,2)</f>
        <v>0</v>
      </c>
      <c r="L257" s="159">
        <v>21</v>
      </c>
      <c r="M257" s="159">
        <f>G257*(1+L257/100)</f>
        <v>0</v>
      </c>
      <c r="N257" s="159">
        <v>1.6000000000000001E-4</v>
      </c>
      <c r="O257" s="159">
        <f>ROUND(E257*N257,2)</f>
        <v>0.22</v>
      </c>
      <c r="P257" s="159">
        <v>0</v>
      </c>
      <c r="Q257" s="159">
        <f>ROUND(E257*P257,2)</f>
        <v>0</v>
      </c>
      <c r="R257" s="159"/>
      <c r="S257" s="159" t="s">
        <v>140</v>
      </c>
      <c r="T257" s="159" t="s">
        <v>140</v>
      </c>
      <c r="U257" s="159">
        <v>0.15</v>
      </c>
      <c r="V257" s="159">
        <f>ROUND(E257*U257,2)</f>
        <v>205.24</v>
      </c>
      <c r="W257" s="159"/>
      <c r="X257" s="159" t="s">
        <v>141</v>
      </c>
      <c r="Y257" s="149"/>
      <c r="Z257" s="149"/>
      <c r="AA257" s="149"/>
      <c r="AB257" s="149"/>
      <c r="AC257" s="149"/>
      <c r="AD257" s="149"/>
      <c r="AE257" s="149"/>
      <c r="AF257" s="149"/>
      <c r="AG257" s="149" t="s">
        <v>142</v>
      </c>
      <c r="AH257" s="149"/>
      <c r="AI257" s="149"/>
      <c r="AJ257" s="149"/>
      <c r="AK257" s="149"/>
      <c r="AL257" s="149"/>
      <c r="AM257" s="149"/>
      <c r="AN257" s="149"/>
      <c r="AO257" s="149"/>
      <c r="AP257" s="149"/>
      <c r="AQ257" s="149"/>
      <c r="AR257" s="149"/>
      <c r="AS257" s="149"/>
      <c r="AT257" s="149"/>
      <c r="AU257" s="149"/>
      <c r="AV257" s="149"/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</row>
    <row r="258" spans="1:60" outlineLevel="1" x14ac:dyDescent="0.25">
      <c r="A258" s="156"/>
      <c r="B258" s="157"/>
      <c r="C258" s="186" t="s">
        <v>474</v>
      </c>
      <c r="D258" s="161"/>
      <c r="E258" s="162">
        <v>144.24</v>
      </c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49"/>
      <c r="Z258" s="149"/>
      <c r="AA258" s="149"/>
      <c r="AB258" s="149"/>
      <c r="AC258" s="149"/>
      <c r="AD258" s="149"/>
      <c r="AE258" s="149"/>
      <c r="AF258" s="149"/>
      <c r="AG258" s="149" t="s">
        <v>144</v>
      </c>
      <c r="AH258" s="149">
        <v>0</v>
      </c>
      <c r="AI258" s="149"/>
      <c r="AJ258" s="149"/>
      <c r="AK258" s="149"/>
      <c r="AL258" s="149"/>
      <c r="AM258" s="149"/>
      <c r="AN258" s="149"/>
      <c r="AO258" s="149"/>
      <c r="AP258" s="149"/>
      <c r="AQ258" s="149"/>
      <c r="AR258" s="149"/>
      <c r="AS258" s="149"/>
      <c r="AT258" s="149"/>
      <c r="AU258" s="149"/>
      <c r="AV258" s="149"/>
      <c r="AW258" s="149"/>
      <c r="AX258" s="149"/>
      <c r="AY258" s="149"/>
      <c r="AZ258" s="149"/>
      <c r="BA258" s="149"/>
      <c r="BB258" s="149"/>
      <c r="BC258" s="149"/>
      <c r="BD258" s="149"/>
      <c r="BE258" s="149"/>
      <c r="BF258" s="149"/>
      <c r="BG258" s="149"/>
      <c r="BH258" s="149"/>
    </row>
    <row r="259" spans="1:60" outlineLevel="1" x14ac:dyDescent="0.25">
      <c r="A259" s="156"/>
      <c r="B259" s="157"/>
      <c r="C259" s="186" t="s">
        <v>475</v>
      </c>
      <c r="D259" s="161"/>
      <c r="E259" s="162">
        <v>772.88</v>
      </c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49"/>
      <c r="Z259" s="149"/>
      <c r="AA259" s="149"/>
      <c r="AB259" s="149"/>
      <c r="AC259" s="149"/>
      <c r="AD259" s="149"/>
      <c r="AE259" s="149"/>
      <c r="AF259" s="149"/>
      <c r="AG259" s="149" t="s">
        <v>144</v>
      </c>
      <c r="AH259" s="149">
        <v>0</v>
      </c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</row>
    <row r="260" spans="1:60" outlineLevel="1" x14ac:dyDescent="0.25">
      <c r="A260" s="156"/>
      <c r="B260" s="157"/>
      <c r="C260" s="186" t="s">
        <v>476</v>
      </c>
      <c r="D260" s="161"/>
      <c r="E260" s="162">
        <v>77.287999999999997</v>
      </c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49"/>
      <c r="Z260" s="149"/>
      <c r="AA260" s="149"/>
      <c r="AB260" s="149"/>
      <c r="AC260" s="149"/>
      <c r="AD260" s="149"/>
      <c r="AE260" s="149"/>
      <c r="AF260" s="149"/>
      <c r="AG260" s="149" t="s">
        <v>144</v>
      </c>
      <c r="AH260" s="149">
        <v>0</v>
      </c>
      <c r="AI260" s="149"/>
      <c r="AJ260" s="149"/>
      <c r="AK260" s="149"/>
      <c r="AL260" s="149"/>
      <c r="AM260" s="149"/>
      <c r="AN260" s="149"/>
      <c r="AO260" s="149"/>
      <c r="AP260" s="149"/>
      <c r="AQ260" s="149"/>
      <c r="AR260" s="149"/>
      <c r="AS260" s="149"/>
      <c r="AT260" s="149"/>
      <c r="AU260" s="149"/>
      <c r="AV260" s="149"/>
      <c r="AW260" s="149"/>
      <c r="AX260" s="149"/>
      <c r="AY260" s="149"/>
      <c r="AZ260" s="149"/>
      <c r="BA260" s="149"/>
      <c r="BB260" s="149"/>
      <c r="BC260" s="149"/>
      <c r="BD260" s="149"/>
      <c r="BE260" s="149"/>
      <c r="BF260" s="149"/>
      <c r="BG260" s="149"/>
      <c r="BH260" s="149"/>
    </row>
    <row r="261" spans="1:60" outlineLevel="1" x14ac:dyDescent="0.25">
      <c r="A261" s="156"/>
      <c r="B261" s="157"/>
      <c r="C261" s="186" t="s">
        <v>477</v>
      </c>
      <c r="D261" s="161"/>
      <c r="E261" s="162">
        <v>209.55857</v>
      </c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49"/>
      <c r="Z261" s="149"/>
      <c r="AA261" s="149"/>
      <c r="AB261" s="149"/>
      <c r="AC261" s="149"/>
      <c r="AD261" s="149"/>
      <c r="AE261" s="149"/>
      <c r="AF261" s="149"/>
      <c r="AG261" s="149" t="s">
        <v>144</v>
      </c>
      <c r="AH261" s="149">
        <v>0</v>
      </c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</row>
    <row r="262" spans="1:60" outlineLevel="1" x14ac:dyDescent="0.25">
      <c r="A262" s="156"/>
      <c r="B262" s="157"/>
      <c r="C262" s="186" t="s">
        <v>478</v>
      </c>
      <c r="D262" s="161"/>
      <c r="E262" s="162">
        <v>64.328000000000003</v>
      </c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49"/>
      <c r="Z262" s="149"/>
      <c r="AA262" s="149"/>
      <c r="AB262" s="149"/>
      <c r="AC262" s="149"/>
      <c r="AD262" s="149"/>
      <c r="AE262" s="149"/>
      <c r="AF262" s="149"/>
      <c r="AG262" s="149" t="s">
        <v>144</v>
      </c>
      <c r="AH262" s="149">
        <v>0</v>
      </c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</row>
    <row r="263" spans="1:60" outlineLevel="1" x14ac:dyDescent="0.25">
      <c r="A263" s="156"/>
      <c r="B263" s="157"/>
      <c r="C263" s="186" t="s">
        <v>479</v>
      </c>
      <c r="D263" s="161"/>
      <c r="E263" s="162">
        <v>100</v>
      </c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49"/>
      <c r="Z263" s="149"/>
      <c r="AA263" s="149"/>
      <c r="AB263" s="149"/>
      <c r="AC263" s="149"/>
      <c r="AD263" s="149"/>
      <c r="AE263" s="149"/>
      <c r="AF263" s="149"/>
      <c r="AG263" s="149" t="s">
        <v>144</v>
      </c>
      <c r="AH263" s="149">
        <v>0</v>
      </c>
      <c r="AI263" s="149"/>
      <c r="AJ263" s="149"/>
      <c r="AK263" s="149"/>
      <c r="AL263" s="149"/>
      <c r="AM263" s="149"/>
      <c r="AN263" s="149"/>
      <c r="AO263" s="149"/>
      <c r="AP263" s="149"/>
      <c r="AQ263" s="149"/>
      <c r="AR263" s="149"/>
      <c r="AS263" s="149"/>
      <c r="AT263" s="149"/>
      <c r="AU263" s="149"/>
      <c r="AV263" s="149"/>
      <c r="AW263" s="149"/>
      <c r="AX263" s="149"/>
      <c r="AY263" s="149"/>
      <c r="AZ263" s="149"/>
      <c r="BA263" s="149"/>
      <c r="BB263" s="149"/>
      <c r="BC263" s="149"/>
      <c r="BD263" s="149"/>
      <c r="BE263" s="149"/>
      <c r="BF263" s="149"/>
      <c r="BG263" s="149"/>
      <c r="BH263" s="149"/>
    </row>
    <row r="264" spans="1:60" x14ac:dyDescent="0.25">
      <c r="A264" s="164" t="s">
        <v>135</v>
      </c>
      <c r="B264" s="165" t="s">
        <v>102</v>
      </c>
      <c r="C264" s="184" t="s">
        <v>104</v>
      </c>
      <c r="D264" s="166"/>
      <c r="E264" s="167"/>
      <c r="F264" s="168"/>
      <c r="G264" s="169">
        <f>SUMIF(AG265:AG279,"&lt;&gt;NOR",G265:G279)</f>
        <v>0</v>
      </c>
      <c r="H264" s="163"/>
      <c r="I264" s="163">
        <f>SUM(I265:I279)</f>
        <v>0</v>
      </c>
      <c r="J264" s="163"/>
      <c r="K264" s="163">
        <f>SUM(K265:K279)</f>
        <v>0</v>
      </c>
      <c r="L264" s="163"/>
      <c r="M264" s="163">
        <f>SUM(M265:M279)</f>
        <v>0</v>
      </c>
      <c r="N264" s="163"/>
      <c r="O264" s="163">
        <f>SUM(O265:O279)</f>
        <v>0.09</v>
      </c>
      <c r="P264" s="163"/>
      <c r="Q264" s="163">
        <f>SUM(Q265:Q279)</f>
        <v>0</v>
      </c>
      <c r="R264" s="163"/>
      <c r="S264" s="163"/>
      <c r="T264" s="163"/>
      <c r="U264" s="163"/>
      <c r="V264" s="163">
        <f>SUM(V265:V279)</f>
        <v>36.199999999999996</v>
      </c>
      <c r="W264" s="163"/>
      <c r="X264" s="163"/>
      <c r="AG264" t="s">
        <v>136</v>
      </c>
    </row>
    <row r="265" spans="1:60" ht="20.399999999999999" outlineLevel="1" x14ac:dyDescent="0.25">
      <c r="A265" s="170">
        <v>110</v>
      </c>
      <c r="B265" s="171" t="s">
        <v>480</v>
      </c>
      <c r="C265" s="185" t="s">
        <v>481</v>
      </c>
      <c r="D265" s="172" t="s">
        <v>202</v>
      </c>
      <c r="E265" s="173">
        <v>58.5</v>
      </c>
      <c r="F265" s="174"/>
      <c r="G265" s="175">
        <f>ROUND(E265*F265,2)</f>
        <v>0</v>
      </c>
      <c r="H265" s="160"/>
      <c r="I265" s="159">
        <f>ROUND(E265*H265,2)</f>
        <v>0</v>
      </c>
      <c r="J265" s="160"/>
      <c r="K265" s="159">
        <f>ROUND(E265*J265,2)</f>
        <v>0</v>
      </c>
      <c r="L265" s="159">
        <v>21</v>
      </c>
      <c r="M265" s="159">
        <f>G265*(1+L265/100)</f>
        <v>0</v>
      </c>
      <c r="N265" s="159">
        <v>1.0499999999999999E-3</v>
      </c>
      <c r="O265" s="159">
        <f>ROUND(E265*N265,2)</f>
        <v>0.06</v>
      </c>
      <c r="P265" s="159">
        <v>0</v>
      </c>
      <c r="Q265" s="159">
        <f>ROUND(E265*P265,2)</f>
        <v>0</v>
      </c>
      <c r="R265" s="159"/>
      <c r="S265" s="159" t="s">
        <v>140</v>
      </c>
      <c r="T265" s="159" t="s">
        <v>140</v>
      </c>
      <c r="U265" s="159">
        <v>0.18</v>
      </c>
      <c r="V265" s="159">
        <f>ROUND(E265*U265,2)</f>
        <v>10.53</v>
      </c>
      <c r="W265" s="159"/>
      <c r="X265" s="159" t="s">
        <v>141</v>
      </c>
      <c r="Y265" s="149"/>
      <c r="Z265" s="149"/>
      <c r="AA265" s="149"/>
      <c r="AB265" s="149"/>
      <c r="AC265" s="149"/>
      <c r="AD265" s="149"/>
      <c r="AE265" s="149"/>
      <c r="AF265" s="149"/>
      <c r="AG265" s="149" t="s">
        <v>142</v>
      </c>
      <c r="AH265" s="149"/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</row>
    <row r="266" spans="1:60" outlineLevel="1" x14ac:dyDescent="0.25">
      <c r="A266" s="156"/>
      <c r="B266" s="157"/>
      <c r="C266" s="186" t="s">
        <v>482</v>
      </c>
      <c r="D266" s="161"/>
      <c r="E266" s="162">
        <v>58.5</v>
      </c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49"/>
      <c r="Z266" s="149"/>
      <c r="AA266" s="149"/>
      <c r="AB266" s="149"/>
      <c r="AC266" s="149"/>
      <c r="AD266" s="149"/>
      <c r="AE266" s="149"/>
      <c r="AF266" s="149"/>
      <c r="AG266" s="149" t="s">
        <v>144</v>
      </c>
      <c r="AH266" s="149">
        <v>0</v>
      </c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</row>
    <row r="267" spans="1:60" ht="20.399999999999999" outlineLevel="1" x14ac:dyDescent="0.25">
      <c r="A267" s="176">
        <v>111</v>
      </c>
      <c r="B267" s="177" t="s">
        <v>483</v>
      </c>
      <c r="C267" s="187" t="s">
        <v>484</v>
      </c>
      <c r="D267" s="178" t="s">
        <v>159</v>
      </c>
      <c r="E267" s="179">
        <v>3</v>
      </c>
      <c r="F267" s="180"/>
      <c r="G267" s="181">
        <f>ROUND(E267*F267,2)</f>
        <v>0</v>
      </c>
      <c r="H267" s="160"/>
      <c r="I267" s="159">
        <f>ROUND(E267*H267,2)</f>
        <v>0</v>
      </c>
      <c r="J267" s="160"/>
      <c r="K267" s="159">
        <f>ROUND(E267*J267,2)</f>
        <v>0</v>
      </c>
      <c r="L267" s="159">
        <v>21</v>
      </c>
      <c r="M267" s="159">
        <f>G267*(1+L267/100)</f>
        <v>0</v>
      </c>
      <c r="N267" s="159">
        <v>6.4999999999999997E-3</v>
      </c>
      <c r="O267" s="159">
        <f>ROUND(E267*N267,2)</f>
        <v>0.02</v>
      </c>
      <c r="P267" s="159">
        <v>0</v>
      </c>
      <c r="Q267" s="159">
        <f>ROUND(E267*P267,2)</f>
        <v>0</v>
      </c>
      <c r="R267" s="159"/>
      <c r="S267" s="159" t="s">
        <v>140</v>
      </c>
      <c r="T267" s="159" t="s">
        <v>140</v>
      </c>
      <c r="U267" s="159">
        <v>0.49</v>
      </c>
      <c r="V267" s="159">
        <f>ROUND(E267*U267,2)</f>
        <v>1.47</v>
      </c>
      <c r="W267" s="159"/>
      <c r="X267" s="159" t="s">
        <v>141</v>
      </c>
      <c r="Y267" s="149"/>
      <c r="Z267" s="149"/>
      <c r="AA267" s="149"/>
      <c r="AB267" s="149"/>
      <c r="AC267" s="149"/>
      <c r="AD267" s="149"/>
      <c r="AE267" s="149"/>
      <c r="AF267" s="149"/>
      <c r="AG267" s="149" t="s">
        <v>142</v>
      </c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</row>
    <row r="268" spans="1:60" ht="20.399999999999999" outlineLevel="1" x14ac:dyDescent="0.25">
      <c r="A268" s="176">
        <v>112</v>
      </c>
      <c r="B268" s="177" t="s">
        <v>485</v>
      </c>
      <c r="C268" s="187" t="s">
        <v>486</v>
      </c>
      <c r="D268" s="178" t="s">
        <v>159</v>
      </c>
      <c r="E268" s="179">
        <v>30</v>
      </c>
      <c r="F268" s="180"/>
      <c r="G268" s="181">
        <f>ROUND(E268*F268,2)</f>
        <v>0</v>
      </c>
      <c r="H268" s="160"/>
      <c r="I268" s="159">
        <f>ROUND(E268*H268,2)</f>
        <v>0</v>
      </c>
      <c r="J268" s="160"/>
      <c r="K268" s="159">
        <f>ROUND(E268*J268,2)</f>
        <v>0</v>
      </c>
      <c r="L268" s="159">
        <v>21</v>
      </c>
      <c r="M268" s="159">
        <f>G268*(1+L268/100)</f>
        <v>0</v>
      </c>
      <c r="N268" s="159">
        <v>1.1E-4</v>
      </c>
      <c r="O268" s="159">
        <f>ROUND(E268*N268,2)</f>
        <v>0</v>
      </c>
      <c r="P268" s="159">
        <v>0</v>
      </c>
      <c r="Q268" s="159">
        <f>ROUND(E268*P268,2)</f>
        <v>0</v>
      </c>
      <c r="R268" s="159"/>
      <c r="S268" s="159" t="s">
        <v>140</v>
      </c>
      <c r="T268" s="159" t="s">
        <v>140</v>
      </c>
      <c r="U268" s="159">
        <v>0.24399999999999999</v>
      </c>
      <c r="V268" s="159">
        <f>ROUND(E268*U268,2)</f>
        <v>7.32</v>
      </c>
      <c r="W268" s="159"/>
      <c r="X268" s="159" t="s">
        <v>141</v>
      </c>
      <c r="Y268" s="149"/>
      <c r="Z268" s="149"/>
      <c r="AA268" s="149"/>
      <c r="AB268" s="149"/>
      <c r="AC268" s="149"/>
      <c r="AD268" s="149"/>
      <c r="AE268" s="149"/>
      <c r="AF268" s="149"/>
      <c r="AG268" s="149" t="s">
        <v>142</v>
      </c>
      <c r="AH268" s="149"/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</row>
    <row r="269" spans="1:60" outlineLevel="1" x14ac:dyDescent="0.25">
      <c r="A269" s="170">
        <v>113</v>
      </c>
      <c r="B269" s="171" t="s">
        <v>487</v>
      </c>
      <c r="C269" s="185" t="s">
        <v>488</v>
      </c>
      <c r="D269" s="172" t="s">
        <v>202</v>
      </c>
      <c r="E269" s="173">
        <v>48</v>
      </c>
      <c r="F269" s="174"/>
      <c r="G269" s="175">
        <f>ROUND(E269*F269,2)</f>
        <v>0</v>
      </c>
      <c r="H269" s="160"/>
      <c r="I269" s="159">
        <f>ROUND(E269*H269,2)</f>
        <v>0</v>
      </c>
      <c r="J269" s="160"/>
      <c r="K269" s="159">
        <f>ROUND(E269*J269,2)</f>
        <v>0</v>
      </c>
      <c r="L269" s="159">
        <v>21</v>
      </c>
      <c r="M269" s="159">
        <f>G269*(1+L269/100)</f>
        <v>0</v>
      </c>
      <c r="N269" s="159">
        <v>0</v>
      </c>
      <c r="O269" s="159">
        <f>ROUND(E269*N269,2)</f>
        <v>0</v>
      </c>
      <c r="P269" s="159">
        <v>0</v>
      </c>
      <c r="Q269" s="159">
        <f>ROUND(E269*P269,2)</f>
        <v>0</v>
      </c>
      <c r="R269" s="159"/>
      <c r="S269" s="159" t="s">
        <v>140</v>
      </c>
      <c r="T269" s="159" t="s">
        <v>140</v>
      </c>
      <c r="U269" s="159">
        <v>0.13500000000000001</v>
      </c>
      <c r="V269" s="159">
        <f>ROUND(E269*U269,2)</f>
        <v>6.48</v>
      </c>
      <c r="W269" s="159"/>
      <c r="X269" s="159" t="s">
        <v>141</v>
      </c>
      <c r="Y269" s="149"/>
      <c r="Z269" s="149"/>
      <c r="AA269" s="149"/>
      <c r="AB269" s="149"/>
      <c r="AC269" s="149"/>
      <c r="AD269" s="149"/>
      <c r="AE269" s="149"/>
      <c r="AF269" s="149"/>
      <c r="AG269" s="149" t="s">
        <v>142</v>
      </c>
      <c r="AH269" s="149"/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</row>
    <row r="270" spans="1:60" outlineLevel="1" x14ac:dyDescent="0.25">
      <c r="A270" s="156"/>
      <c r="B270" s="157"/>
      <c r="C270" s="186" t="s">
        <v>489</v>
      </c>
      <c r="D270" s="161"/>
      <c r="E270" s="162">
        <v>48</v>
      </c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  <c r="Y270" s="149"/>
      <c r="Z270" s="149"/>
      <c r="AA270" s="149"/>
      <c r="AB270" s="149"/>
      <c r="AC270" s="149"/>
      <c r="AD270" s="149"/>
      <c r="AE270" s="149"/>
      <c r="AF270" s="149"/>
      <c r="AG270" s="149" t="s">
        <v>144</v>
      </c>
      <c r="AH270" s="149">
        <v>0</v>
      </c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149"/>
      <c r="AT270" s="149"/>
      <c r="AU270" s="149"/>
      <c r="AV270" s="149"/>
      <c r="AW270" s="149"/>
      <c r="AX270" s="149"/>
      <c r="AY270" s="149"/>
      <c r="AZ270" s="149"/>
      <c r="BA270" s="149"/>
      <c r="BB270" s="149"/>
      <c r="BC270" s="149"/>
      <c r="BD270" s="149"/>
      <c r="BE270" s="149"/>
      <c r="BF270" s="149"/>
      <c r="BG270" s="149"/>
      <c r="BH270" s="149"/>
    </row>
    <row r="271" spans="1:60" outlineLevel="1" x14ac:dyDescent="0.25">
      <c r="A271" s="170">
        <v>114</v>
      </c>
      <c r="B271" s="171" t="s">
        <v>490</v>
      </c>
      <c r="C271" s="185" t="s">
        <v>491</v>
      </c>
      <c r="D271" s="172" t="s">
        <v>159</v>
      </c>
      <c r="E271" s="173">
        <v>50</v>
      </c>
      <c r="F271" s="174"/>
      <c r="G271" s="175">
        <f>ROUND(E271*F271,2)</f>
        <v>0</v>
      </c>
      <c r="H271" s="160"/>
      <c r="I271" s="159">
        <f>ROUND(E271*H271,2)</f>
        <v>0</v>
      </c>
      <c r="J271" s="160"/>
      <c r="K271" s="159">
        <f>ROUND(E271*J271,2)</f>
        <v>0</v>
      </c>
      <c r="L271" s="159">
        <v>21</v>
      </c>
      <c r="M271" s="159">
        <f>G271*(1+L271/100)</f>
        <v>0</v>
      </c>
      <c r="N271" s="159">
        <v>0</v>
      </c>
      <c r="O271" s="159">
        <f>ROUND(E271*N271,2)</f>
        <v>0</v>
      </c>
      <c r="P271" s="159">
        <v>0</v>
      </c>
      <c r="Q271" s="159">
        <f>ROUND(E271*P271,2)</f>
        <v>0</v>
      </c>
      <c r="R271" s="159"/>
      <c r="S271" s="159" t="s">
        <v>140</v>
      </c>
      <c r="T271" s="159" t="s">
        <v>140</v>
      </c>
      <c r="U271" s="159">
        <v>0.16</v>
      </c>
      <c r="V271" s="159">
        <f>ROUND(E271*U271,2)</f>
        <v>8</v>
      </c>
      <c r="W271" s="159"/>
      <c r="X271" s="159" t="s">
        <v>141</v>
      </c>
      <c r="Y271" s="149"/>
      <c r="Z271" s="149"/>
      <c r="AA271" s="149"/>
      <c r="AB271" s="149"/>
      <c r="AC271" s="149"/>
      <c r="AD271" s="149"/>
      <c r="AE271" s="149"/>
      <c r="AF271" s="149"/>
      <c r="AG271" s="149" t="s">
        <v>142</v>
      </c>
      <c r="AH271" s="149"/>
      <c r="AI271" s="149"/>
      <c r="AJ271" s="149"/>
      <c r="AK271" s="149"/>
      <c r="AL271" s="149"/>
      <c r="AM271" s="149"/>
      <c r="AN271" s="149"/>
      <c r="AO271" s="149"/>
      <c r="AP271" s="149"/>
      <c r="AQ271" s="149"/>
      <c r="AR271" s="149"/>
      <c r="AS271" s="149"/>
      <c r="AT271" s="149"/>
      <c r="AU271" s="149"/>
      <c r="AV271" s="149"/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</row>
    <row r="272" spans="1:60" outlineLevel="1" x14ac:dyDescent="0.25">
      <c r="A272" s="156"/>
      <c r="B272" s="157"/>
      <c r="C272" s="186" t="s">
        <v>492</v>
      </c>
      <c r="D272" s="161"/>
      <c r="E272" s="162">
        <v>50</v>
      </c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49"/>
      <c r="Z272" s="149"/>
      <c r="AA272" s="149"/>
      <c r="AB272" s="149"/>
      <c r="AC272" s="149"/>
      <c r="AD272" s="149"/>
      <c r="AE272" s="149"/>
      <c r="AF272" s="149"/>
      <c r="AG272" s="149" t="s">
        <v>144</v>
      </c>
      <c r="AH272" s="149">
        <v>0</v>
      </c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49"/>
      <c r="AU272" s="149"/>
      <c r="AV272" s="149"/>
      <c r="AW272" s="149"/>
      <c r="AX272" s="149"/>
      <c r="AY272" s="149"/>
      <c r="AZ272" s="149"/>
      <c r="BA272" s="149"/>
      <c r="BB272" s="149"/>
      <c r="BC272" s="149"/>
      <c r="BD272" s="149"/>
      <c r="BE272" s="149"/>
      <c r="BF272" s="149"/>
      <c r="BG272" s="149"/>
      <c r="BH272" s="149"/>
    </row>
    <row r="273" spans="1:60" outlineLevel="1" x14ac:dyDescent="0.25">
      <c r="A273" s="170">
        <v>115</v>
      </c>
      <c r="B273" s="171" t="s">
        <v>493</v>
      </c>
      <c r="C273" s="185" t="s">
        <v>494</v>
      </c>
      <c r="D273" s="172" t="s">
        <v>159</v>
      </c>
      <c r="E273" s="173">
        <v>3</v>
      </c>
      <c r="F273" s="174"/>
      <c r="G273" s="175">
        <f>ROUND(E273*F273,2)</f>
        <v>0</v>
      </c>
      <c r="H273" s="160"/>
      <c r="I273" s="159">
        <f>ROUND(E273*H273,2)</f>
        <v>0</v>
      </c>
      <c r="J273" s="160"/>
      <c r="K273" s="159">
        <f>ROUND(E273*J273,2)</f>
        <v>0</v>
      </c>
      <c r="L273" s="159">
        <v>21</v>
      </c>
      <c r="M273" s="159">
        <f>G273*(1+L273/100)</f>
        <v>0</v>
      </c>
      <c r="N273" s="159">
        <v>0</v>
      </c>
      <c r="O273" s="159">
        <f>ROUND(E273*N273,2)</f>
        <v>0</v>
      </c>
      <c r="P273" s="159">
        <v>0</v>
      </c>
      <c r="Q273" s="159">
        <f>ROUND(E273*P273,2)</f>
        <v>0</v>
      </c>
      <c r="R273" s="159"/>
      <c r="S273" s="159" t="s">
        <v>140</v>
      </c>
      <c r="T273" s="159" t="s">
        <v>140</v>
      </c>
      <c r="U273" s="159">
        <v>0.8</v>
      </c>
      <c r="V273" s="159">
        <f>ROUND(E273*U273,2)</f>
        <v>2.4</v>
      </c>
      <c r="W273" s="159"/>
      <c r="X273" s="159" t="s">
        <v>141</v>
      </c>
      <c r="Y273" s="149"/>
      <c r="Z273" s="149"/>
      <c r="AA273" s="149"/>
      <c r="AB273" s="149"/>
      <c r="AC273" s="149"/>
      <c r="AD273" s="149"/>
      <c r="AE273" s="149"/>
      <c r="AF273" s="149"/>
      <c r="AG273" s="149" t="s">
        <v>142</v>
      </c>
      <c r="AH273" s="149"/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49"/>
      <c r="AT273" s="149"/>
      <c r="AU273" s="149"/>
      <c r="AV273" s="149"/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149"/>
      <c r="BH273" s="149"/>
    </row>
    <row r="274" spans="1:60" outlineLevel="1" x14ac:dyDescent="0.25">
      <c r="A274" s="156"/>
      <c r="B274" s="157"/>
      <c r="C274" s="186" t="s">
        <v>62</v>
      </c>
      <c r="D274" s="161"/>
      <c r="E274" s="162">
        <v>3</v>
      </c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49"/>
      <c r="Z274" s="149"/>
      <c r="AA274" s="149"/>
      <c r="AB274" s="149"/>
      <c r="AC274" s="149"/>
      <c r="AD274" s="149"/>
      <c r="AE274" s="149"/>
      <c r="AF274" s="149"/>
      <c r="AG274" s="149" t="s">
        <v>144</v>
      </c>
      <c r="AH274" s="149">
        <v>0</v>
      </c>
      <c r="AI274" s="149"/>
      <c r="AJ274" s="149"/>
      <c r="AK274" s="149"/>
      <c r="AL274" s="149"/>
      <c r="AM274" s="149"/>
      <c r="AN274" s="149"/>
      <c r="AO274" s="149"/>
      <c r="AP274" s="149"/>
      <c r="AQ274" s="149"/>
      <c r="AR274" s="149"/>
      <c r="AS274" s="149"/>
      <c r="AT274" s="149"/>
      <c r="AU274" s="149"/>
      <c r="AV274" s="149"/>
      <c r="AW274" s="149"/>
      <c r="AX274" s="149"/>
      <c r="AY274" s="149"/>
      <c r="AZ274" s="149"/>
      <c r="BA274" s="149"/>
      <c r="BB274" s="149"/>
      <c r="BC274" s="149"/>
      <c r="BD274" s="149"/>
      <c r="BE274" s="149"/>
      <c r="BF274" s="149"/>
      <c r="BG274" s="149"/>
      <c r="BH274" s="149"/>
    </row>
    <row r="275" spans="1:60" outlineLevel="1" x14ac:dyDescent="0.25">
      <c r="A275" s="176">
        <v>116</v>
      </c>
      <c r="B275" s="177" t="s">
        <v>495</v>
      </c>
      <c r="C275" s="187" t="s">
        <v>496</v>
      </c>
      <c r="D275" s="178" t="s">
        <v>159</v>
      </c>
      <c r="E275" s="179">
        <v>1</v>
      </c>
      <c r="F275" s="180"/>
      <c r="G275" s="181">
        <f>ROUND(E275*F275,2)</f>
        <v>0</v>
      </c>
      <c r="H275" s="160"/>
      <c r="I275" s="159">
        <f>ROUND(E275*H275,2)</f>
        <v>0</v>
      </c>
      <c r="J275" s="160"/>
      <c r="K275" s="159">
        <f>ROUND(E275*J275,2)</f>
        <v>0</v>
      </c>
      <c r="L275" s="159">
        <v>21</v>
      </c>
      <c r="M275" s="159">
        <f>G275*(1+L275/100)</f>
        <v>0</v>
      </c>
      <c r="N275" s="159">
        <v>0</v>
      </c>
      <c r="O275" s="159">
        <f>ROUND(E275*N275,2)</f>
        <v>0</v>
      </c>
      <c r="P275" s="159">
        <v>0</v>
      </c>
      <c r="Q275" s="159">
        <f>ROUND(E275*P275,2)</f>
        <v>0</v>
      </c>
      <c r="R275" s="159"/>
      <c r="S275" s="159" t="s">
        <v>225</v>
      </c>
      <c r="T275" s="159" t="s">
        <v>226</v>
      </c>
      <c r="U275" s="159">
        <v>0</v>
      </c>
      <c r="V275" s="159">
        <f>ROUND(E275*U275,2)</f>
        <v>0</v>
      </c>
      <c r="W275" s="159"/>
      <c r="X275" s="159" t="s">
        <v>141</v>
      </c>
      <c r="Y275" s="149"/>
      <c r="Z275" s="149"/>
      <c r="AA275" s="149"/>
      <c r="AB275" s="149"/>
      <c r="AC275" s="149"/>
      <c r="AD275" s="149"/>
      <c r="AE275" s="149"/>
      <c r="AF275" s="149"/>
      <c r="AG275" s="149" t="s">
        <v>142</v>
      </c>
      <c r="AH275" s="149"/>
      <c r="AI275" s="149"/>
      <c r="AJ275" s="149"/>
      <c r="AK275" s="149"/>
      <c r="AL275" s="149"/>
      <c r="AM275" s="149"/>
      <c r="AN275" s="149"/>
      <c r="AO275" s="149"/>
      <c r="AP275" s="149"/>
      <c r="AQ275" s="149"/>
      <c r="AR275" s="149"/>
      <c r="AS275" s="149"/>
      <c r="AT275" s="149"/>
      <c r="AU275" s="149"/>
      <c r="AV275" s="149"/>
      <c r="AW275" s="149"/>
      <c r="AX275" s="149"/>
      <c r="AY275" s="149"/>
      <c r="AZ275" s="149"/>
      <c r="BA275" s="149"/>
      <c r="BB275" s="149"/>
      <c r="BC275" s="149"/>
      <c r="BD275" s="149"/>
      <c r="BE275" s="149"/>
      <c r="BF275" s="149"/>
      <c r="BG275" s="149"/>
      <c r="BH275" s="149"/>
    </row>
    <row r="276" spans="1:60" ht="20.399999999999999" outlineLevel="1" x14ac:dyDescent="0.25">
      <c r="A276" s="170">
        <v>117</v>
      </c>
      <c r="B276" s="171" t="s">
        <v>497</v>
      </c>
      <c r="C276" s="185" t="s">
        <v>498</v>
      </c>
      <c r="D276" s="172" t="s">
        <v>159</v>
      </c>
      <c r="E276" s="173">
        <v>40</v>
      </c>
      <c r="F276" s="174"/>
      <c r="G276" s="175">
        <f>ROUND(E276*F276,2)</f>
        <v>0</v>
      </c>
      <c r="H276" s="160"/>
      <c r="I276" s="159">
        <f>ROUND(E276*H276,2)</f>
        <v>0</v>
      </c>
      <c r="J276" s="160"/>
      <c r="K276" s="159">
        <f>ROUND(E276*J276,2)</f>
        <v>0</v>
      </c>
      <c r="L276" s="159">
        <v>21</v>
      </c>
      <c r="M276" s="159">
        <f>G276*(1+L276/100)</f>
        <v>0</v>
      </c>
      <c r="N276" s="159">
        <v>2.7E-4</v>
      </c>
      <c r="O276" s="159">
        <f>ROUND(E276*N276,2)</f>
        <v>0.01</v>
      </c>
      <c r="P276" s="159">
        <v>0</v>
      </c>
      <c r="Q276" s="159">
        <f>ROUND(E276*P276,2)</f>
        <v>0</v>
      </c>
      <c r="R276" s="159"/>
      <c r="S276" s="159" t="s">
        <v>225</v>
      </c>
      <c r="T276" s="159" t="s">
        <v>226</v>
      </c>
      <c r="U276" s="159">
        <v>0</v>
      </c>
      <c r="V276" s="159">
        <f>ROUND(E276*U276,2)</f>
        <v>0</v>
      </c>
      <c r="W276" s="159"/>
      <c r="X276" s="159" t="s">
        <v>278</v>
      </c>
      <c r="Y276" s="149"/>
      <c r="Z276" s="149"/>
      <c r="AA276" s="149"/>
      <c r="AB276" s="149"/>
      <c r="AC276" s="149"/>
      <c r="AD276" s="149"/>
      <c r="AE276" s="149"/>
      <c r="AF276" s="149"/>
      <c r="AG276" s="149" t="s">
        <v>279</v>
      </c>
      <c r="AH276" s="149"/>
      <c r="AI276" s="149"/>
      <c r="AJ276" s="149"/>
      <c r="AK276" s="149"/>
      <c r="AL276" s="149"/>
      <c r="AM276" s="149"/>
      <c r="AN276" s="149"/>
      <c r="AO276" s="149"/>
      <c r="AP276" s="149"/>
      <c r="AQ276" s="149"/>
      <c r="AR276" s="149"/>
      <c r="AS276" s="149"/>
      <c r="AT276" s="149"/>
      <c r="AU276" s="149"/>
      <c r="AV276" s="149"/>
      <c r="AW276" s="149"/>
      <c r="AX276" s="149"/>
      <c r="AY276" s="149"/>
      <c r="AZ276" s="149"/>
      <c r="BA276" s="149"/>
      <c r="BB276" s="149"/>
      <c r="BC276" s="149"/>
      <c r="BD276" s="149"/>
      <c r="BE276" s="149"/>
      <c r="BF276" s="149"/>
      <c r="BG276" s="149"/>
      <c r="BH276" s="149"/>
    </row>
    <row r="277" spans="1:60" outlineLevel="1" x14ac:dyDescent="0.25">
      <c r="A277" s="156"/>
      <c r="B277" s="157"/>
      <c r="C277" s="186" t="s">
        <v>499</v>
      </c>
      <c r="D277" s="161"/>
      <c r="E277" s="162">
        <v>40</v>
      </c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49"/>
      <c r="Z277" s="149"/>
      <c r="AA277" s="149"/>
      <c r="AB277" s="149"/>
      <c r="AC277" s="149"/>
      <c r="AD277" s="149"/>
      <c r="AE277" s="149"/>
      <c r="AF277" s="149"/>
      <c r="AG277" s="149" t="s">
        <v>144</v>
      </c>
      <c r="AH277" s="149">
        <v>0</v>
      </c>
      <c r="AI277" s="149"/>
      <c r="AJ277" s="149"/>
      <c r="AK277" s="149"/>
      <c r="AL277" s="149"/>
      <c r="AM277" s="149"/>
      <c r="AN277" s="149"/>
      <c r="AO277" s="149"/>
      <c r="AP277" s="149"/>
      <c r="AQ277" s="149"/>
      <c r="AR277" s="149"/>
      <c r="AS277" s="149"/>
      <c r="AT277" s="149"/>
      <c r="AU277" s="149"/>
      <c r="AV277" s="149"/>
      <c r="AW277" s="149"/>
      <c r="AX277" s="149"/>
      <c r="AY277" s="149"/>
      <c r="AZ277" s="149"/>
      <c r="BA277" s="149"/>
      <c r="BB277" s="149"/>
      <c r="BC277" s="149"/>
      <c r="BD277" s="149"/>
      <c r="BE277" s="149"/>
      <c r="BF277" s="149"/>
      <c r="BG277" s="149"/>
      <c r="BH277" s="149"/>
    </row>
    <row r="278" spans="1:60" ht="20.399999999999999" outlineLevel="1" x14ac:dyDescent="0.25">
      <c r="A278" s="170">
        <v>118</v>
      </c>
      <c r="B278" s="171" t="s">
        <v>500</v>
      </c>
      <c r="C278" s="185" t="s">
        <v>501</v>
      </c>
      <c r="D278" s="172" t="s">
        <v>159</v>
      </c>
      <c r="E278" s="173">
        <v>15</v>
      </c>
      <c r="F278" s="174"/>
      <c r="G278" s="175">
        <f>ROUND(E278*F278,2)</f>
        <v>0</v>
      </c>
      <c r="H278" s="160"/>
      <c r="I278" s="159">
        <f>ROUND(E278*H278,2)</f>
        <v>0</v>
      </c>
      <c r="J278" s="160"/>
      <c r="K278" s="159">
        <f>ROUND(E278*J278,2)</f>
        <v>0</v>
      </c>
      <c r="L278" s="159">
        <v>21</v>
      </c>
      <c r="M278" s="159">
        <f>G278*(1+L278/100)</f>
        <v>0</v>
      </c>
      <c r="N278" s="159">
        <v>1.4999999999999999E-4</v>
      </c>
      <c r="O278" s="159">
        <f>ROUND(E278*N278,2)</f>
        <v>0</v>
      </c>
      <c r="P278" s="159">
        <v>0</v>
      </c>
      <c r="Q278" s="159">
        <f>ROUND(E278*P278,2)</f>
        <v>0</v>
      </c>
      <c r="R278" s="159"/>
      <c r="S278" s="159" t="s">
        <v>225</v>
      </c>
      <c r="T278" s="159" t="s">
        <v>226</v>
      </c>
      <c r="U278" s="159">
        <v>0</v>
      </c>
      <c r="V278" s="159">
        <f>ROUND(E278*U278,2)</f>
        <v>0</v>
      </c>
      <c r="W278" s="159"/>
      <c r="X278" s="159" t="s">
        <v>278</v>
      </c>
      <c r="Y278" s="149"/>
      <c r="Z278" s="149"/>
      <c r="AA278" s="149"/>
      <c r="AB278" s="149"/>
      <c r="AC278" s="149"/>
      <c r="AD278" s="149"/>
      <c r="AE278" s="149"/>
      <c r="AF278" s="149"/>
      <c r="AG278" s="149" t="s">
        <v>279</v>
      </c>
      <c r="AH278" s="149"/>
      <c r="AI278" s="149"/>
      <c r="AJ278" s="149"/>
      <c r="AK278" s="149"/>
      <c r="AL278" s="149"/>
      <c r="AM278" s="149"/>
      <c r="AN278" s="149"/>
      <c r="AO278" s="149"/>
      <c r="AP278" s="149"/>
      <c r="AQ278" s="149"/>
      <c r="AR278" s="149"/>
      <c r="AS278" s="149"/>
      <c r="AT278" s="149"/>
      <c r="AU278" s="149"/>
      <c r="AV278" s="149"/>
      <c r="AW278" s="149"/>
      <c r="AX278" s="149"/>
      <c r="AY278" s="149"/>
      <c r="AZ278" s="149"/>
      <c r="BA278" s="149"/>
      <c r="BB278" s="149"/>
      <c r="BC278" s="149"/>
      <c r="BD278" s="149"/>
      <c r="BE278" s="149"/>
      <c r="BF278" s="149"/>
      <c r="BG278" s="149"/>
      <c r="BH278" s="149"/>
    </row>
    <row r="279" spans="1:60" outlineLevel="1" x14ac:dyDescent="0.25">
      <c r="A279" s="156"/>
      <c r="B279" s="157"/>
      <c r="C279" s="186" t="s">
        <v>502</v>
      </c>
      <c r="D279" s="161"/>
      <c r="E279" s="162">
        <v>15</v>
      </c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49"/>
      <c r="Z279" s="149"/>
      <c r="AA279" s="149"/>
      <c r="AB279" s="149"/>
      <c r="AC279" s="149"/>
      <c r="AD279" s="149"/>
      <c r="AE279" s="149"/>
      <c r="AF279" s="149"/>
      <c r="AG279" s="149" t="s">
        <v>144</v>
      </c>
      <c r="AH279" s="149">
        <v>0</v>
      </c>
      <c r="AI279" s="149"/>
      <c r="AJ279" s="149"/>
      <c r="AK279" s="149"/>
      <c r="AL279" s="149"/>
      <c r="AM279" s="149"/>
      <c r="AN279" s="149"/>
      <c r="AO279" s="149"/>
      <c r="AP279" s="149"/>
      <c r="AQ279" s="149"/>
      <c r="AR279" s="149"/>
      <c r="AS279" s="149"/>
      <c r="AT279" s="149"/>
      <c r="AU279" s="149"/>
      <c r="AV279" s="149"/>
      <c r="AW279" s="149"/>
      <c r="AX279" s="149"/>
      <c r="AY279" s="149"/>
      <c r="AZ279" s="149"/>
      <c r="BA279" s="149"/>
      <c r="BB279" s="149"/>
      <c r="BC279" s="149"/>
      <c r="BD279" s="149"/>
      <c r="BE279" s="149"/>
      <c r="BF279" s="149"/>
      <c r="BG279" s="149"/>
      <c r="BH279" s="149"/>
    </row>
    <row r="280" spans="1:60" x14ac:dyDescent="0.25">
      <c r="A280" s="164" t="s">
        <v>135</v>
      </c>
      <c r="B280" s="165" t="s">
        <v>105</v>
      </c>
      <c r="C280" s="184" t="s">
        <v>106</v>
      </c>
      <c r="D280" s="166"/>
      <c r="E280" s="167"/>
      <c r="F280" s="168"/>
      <c r="G280" s="169">
        <f>SUMIF(AG281:AG291,"&lt;&gt;NOR",G281:G291)</f>
        <v>0</v>
      </c>
      <c r="H280" s="163"/>
      <c r="I280" s="163">
        <f>SUM(I281:I291)</f>
        <v>0</v>
      </c>
      <c r="J280" s="163"/>
      <c r="K280" s="163">
        <f>SUM(K281:K291)</f>
        <v>0</v>
      </c>
      <c r="L280" s="163"/>
      <c r="M280" s="163">
        <f>SUM(M281:M291)</f>
        <v>0</v>
      </c>
      <c r="N280" s="163"/>
      <c r="O280" s="163">
        <f>SUM(O281:O291)</f>
        <v>0</v>
      </c>
      <c r="P280" s="163"/>
      <c r="Q280" s="163">
        <f>SUM(Q281:Q291)</f>
        <v>0</v>
      </c>
      <c r="R280" s="163"/>
      <c r="S280" s="163"/>
      <c r="T280" s="163"/>
      <c r="U280" s="163"/>
      <c r="V280" s="163">
        <f>SUM(V281:V291)</f>
        <v>55.88</v>
      </c>
      <c r="W280" s="163"/>
      <c r="X280" s="163"/>
      <c r="AG280" t="s">
        <v>136</v>
      </c>
    </row>
    <row r="281" spans="1:60" outlineLevel="1" x14ac:dyDescent="0.25">
      <c r="A281" s="170">
        <v>119</v>
      </c>
      <c r="B281" s="171" t="s">
        <v>503</v>
      </c>
      <c r="C281" s="185" t="s">
        <v>504</v>
      </c>
      <c r="D281" s="172" t="s">
        <v>152</v>
      </c>
      <c r="E281" s="173">
        <v>20.012</v>
      </c>
      <c r="F281" s="174"/>
      <c r="G281" s="175">
        <f>ROUND(E281*F281,2)</f>
        <v>0</v>
      </c>
      <c r="H281" s="160"/>
      <c r="I281" s="159">
        <f>ROUND(E281*H281,2)</f>
        <v>0</v>
      </c>
      <c r="J281" s="160"/>
      <c r="K281" s="159">
        <f>ROUND(E281*J281,2)</f>
        <v>0</v>
      </c>
      <c r="L281" s="159">
        <v>21</v>
      </c>
      <c r="M281" s="159">
        <f>G281*(1+L281/100)</f>
        <v>0</v>
      </c>
      <c r="N281" s="159">
        <v>0</v>
      </c>
      <c r="O281" s="159">
        <f>ROUND(E281*N281,2)</f>
        <v>0</v>
      </c>
      <c r="P281" s="159">
        <v>0</v>
      </c>
      <c r="Q281" s="159">
        <f>ROUND(E281*P281,2)</f>
        <v>0</v>
      </c>
      <c r="R281" s="159"/>
      <c r="S281" s="159" t="s">
        <v>455</v>
      </c>
      <c r="T281" s="159" t="s">
        <v>455</v>
      </c>
      <c r="U281" s="159">
        <v>0</v>
      </c>
      <c r="V281" s="159">
        <f>ROUND(E281*U281,2)</f>
        <v>0</v>
      </c>
      <c r="W281" s="159"/>
      <c r="X281" s="159" t="s">
        <v>141</v>
      </c>
      <c r="Y281" s="149"/>
      <c r="Z281" s="149"/>
      <c r="AA281" s="149"/>
      <c r="AB281" s="149"/>
      <c r="AC281" s="149"/>
      <c r="AD281" s="149"/>
      <c r="AE281" s="149"/>
      <c r="AF281" s="149"/>
      <c r="AG281" s="149" t="s">
        <v>142</v>
      </c>
      <c r="AH281" s="149"/>
      <c r="AI281" s="149"/>
      <c r="AJ281" s="149"/>
      <c r="AK281" s="149"/>
      <c r="AL281" s="149"/>
      <c r="AM281" s="149"/>
      <c r="AN281" s="149"/>
      <c r="AO281" s="149"/>
      <c r="AP281" s="149"/>
      <c r="AQ281" s="149"/>
      <c r="AR281" s="149"/>
      <c r="AS281" s="149"/>
      <c r="AT281" s="149"/>
      <c r="AU281" s="149"/>
      <c r="AV281" s="149"/>
      <c r="AW281" s="149"/>
      <c r="AX281" s="149"/>
      <c r="AY281" s="149"/>
      <c r="AZ281" s="149"/>
      <c r="BA281" s="149"/>
      <c r="BB281" s="149"/>
      <c r="BC281" s="149"/>
      <c r="BD281" s="149"/>
      <c r="BE281" s="149"/>
      <c r="BF281" s="149"/>
      <c r="BG281" s="149"/>
      <c r="BH281" s="149"/>
    </row>
    <row r="282" spans="1:60" outlineLevel="1" x14ac:dyDescent="0.25">
      <c r="A282" s="156"/>
      <c r="B282" s="157"/>
      <c r="C282" s="186" t="s">
        <v>505</v>
      </c>
      <c r="D282" s="161"/>
      <c r="E282" s="162">
        <v>25.2</v>
      </c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49"/>
      <c r="Z282" s="149"/>
      <c r="AA282" s="149"/>
      <c r="AB282" s="149"/>
      <c r="AC282" s="149"/>
      <c r="AD282" s="149"/>
      <c r="AE282" s="149"/>
      <c r="AF282" s="149"/>
      <c r="AG282" s="149" t="s">
        <v>144</v>
      </c>
      <c r="AH282" s="149">
        <v>0</v>
      </c>
      <c r="AI282" s="149"/>
      <c r="AJ282" s="149"/>
      <c r="AK282" s="149"/>
      <c r="AL282" s="149"/>
      <c r="AM282" s="149"/>
      <c r="AN282" s="149"/>
      <c r="AO282" s="149"/>
      <c r="AP282" s="149"/>
      <c r="AQ282" s="149"/>
      <c r="AR282" s="149"/>
      <c r="AS282" s="149"/>
      <c r="AT282" s="149"/>
      <c r="AU282" s="149"/>
      <c r="AV282" s="149"/>
      <c r="AW282" s="149"/>
      <c r="AX282" s="149"/>
      <c r="AY282" s="149"/>
      <c r="AZ282" s="149"/>
      <c r="BA282" s="149"/>
      <c r="BB282" s="149"/>
      <c r="BC282" s="149"/>
      <c r="BD282" s="149"/>
      <c r="BE282" s="149"/>
      <c r="BF282" s="149"/>
      <c r="BG282" s="149"/>
      <c r="BH282" s="149"/>
    </row>
    <row r="283" spans="1:60" outlineLevel="1" x14ac:dyDescent="0.25">
      <c r="A283" s="156"/>
      <c r="B283" s="157"/>
      <c r="C283" s="186" t="s">
        <v>506</v>
      </c>
      <c r="D283" s="161"/>
      <c r="E283" s="162">
        <v>-5.1879999999999997</v>
      </c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49"/>
      <c r="Z283" s="149"/>
      <c r="AA283" s="149"/>
      <c r="AB283" s="149"/>
      <c r="AC283" s="149"/>
      <c r="AD283" s="149"/>
      <c r="AE283" s="149"/>
      <c r="AF283" s="149"/>
      <c r="AG283" s="149" t="s">
        <v>144</v>
      </c>
      <c r="AH283" s="149">
        <v>0</v>
      </c>
      <c r="AI283" s="149"/>
      <c r="AJ283" s="149"/>
      <c r="AK283" s="149"/>
      <c r="AL283" s="149"/>
      <c r="AM283" s="149"/>
      <c r="AN283" s="149"/>
      <c r="AO283" s="149"/>
      <c r="AP283" s="149"/>
      <c r="AQ283" s="149"/>
      <c r="AR283" s="149"/>
      <c r="AS283" s="149"/>
      <c r="AT283" s="149"/>
      <c r="AU283" s="149"/>
      <c r="AV283" s="149"/>
      <c r="AW283" s="149"/>
      <c r="AX283" s="149"/>
      <c r="AY283" s="149"/>
      <c r="AZ283" s="149"/>
      <c r="BA283" s="149"/>
      <c r="BB283" s="149"/>
      <c r="BC283" s="149"/>
      <c r="BD283" s="149"/>
      <c r="BE283" s="149"/>
      <c r="BF283" s="149"/>
      <c r="BG283" s="149"/>
      <c r="BH283" s="149"/>
    </row>
    <row r="284" spans="1:60" outlineLevel="1" x14ac:dyDescent="0.25">
      <c r="A284" s="170">
        <v>120</v>
      </c>
      <c r="B284" s="171" t="s">
        <v>507</v>
      </c>
      <c r="C284" s="185" t="s">
        <v>508</v>
      </c>
      <c r="D284" s="172" t="s">
        <v>152</v>
      </c>
      <c r="E284" s="173">
        <v>5.1879999999999997</v>
      </c>
      <c r="F284" s="174"/>
      <c r="G284" s="175">
        <f>ROUND(E284*F284,2)</f>
        <v>0</v>
      </c>
      <c r="H284" s="160"/>
      <c r="I284" s="159">
        <f>ROUND(E284*H284,2)</f>
        <v>0</v>
      </c>
      <c r="J284" s="160"/>
      <c r="K284" s="159">
        <f>ROUND(E284*J284,2)</f>
        <v>0</v>
      </c>
      <c r="L284" s="159">
        <v>21</v>
      </c>
      <c r="M284" s="159">
        <f>G284*(1+L284/100)</f>
        <v>0</v>
      </c>
      <c r="N284" s="159">
        <v>0</v>
      </c>
      <c r="O284" s="159">
        <f>ROUND(E284*N284,2)</f>
        <v>0</v>
      </c>
      <c r="P284" s="159">
        <v>0</v>
      </c>
      <c r="Q284" s="159">
        <f>ROUND(E284*P284,2)</f>
        <v>0</v>
      </c>
      <c r="R284" s="159"/>
      <c r="S284" s="159" t="s">
        <v>140</v>
      </c>
      <c r="T284" s="159" t="s">
        <v>140</v>
      </c>
      <c r="U284" s="159">
        <v>0</v>
      </c>
      <c r="V284" s="159">
        <f>ROUND(E284*U284,2)</f>
        <v>0</v>
      </c>
      <c r="W284" s="159"/>
      <c r="X284" s="159" t="s">
        <v>141</v>
      </c>
      <c r="Y284" s="149"/>
      <c r="Z284" s="149"/>
      <c r="AA284" s="149"/>
      <c r="AB284" s="149"/>
      <c r="AC284" s="149"/>
      <c r="AD284" s="149"/>
      <c r="AE284" s="149"/>
      <c r="AF284" s="149"/>
      <c r="AG284" s="149" t="s">
        <v>142</v>
      </c>
      <c r="AH284" s="149"/>
      <c r="AI284" s="149"/>
      <c r="AJ284" s="149"/>
      <c r="AK284" s="149"/>
      <c r="AL284" s="149"/>
      <c r="AM284" s="149"/>
      <c r="AN284" s="149"/>
      <c r="AO284" s="149"/>
      <c r="AP284" s="149"/>
      <c r="AQ284" s="149"/>
      <c r="AR284" s="149"/>
      <c r="AS284" s="149"/>
      <c r="AT284" s="149"/>
      <c r="AU284" s="149"/>
      <c r="AV284" s="149"/>
      <c r="AW284" s="149"/>
      <c r="AX284" s="149"/>
      <c r="AY284" s="149"/>
      <c r="AZ284" s="149"/>
      <c r="BA284" s="149"/>
      <c r="BB284" s="149"/>
      <c r="BC284" s="149"/>
      <c r="BD284" s="149"/>
      <c r="BE284" s="149"/>
      <c r="BF284" s="149"/>
      <c r="BG284" s="149"/>
      <c r="BH284" s="149"/>
    </row>
    <row r="285" spans="1:60" outlineLevel="1" x14ac:dyDescent="0.25">
      <c r="A285" s="156"/>
      <c r="B285" s="157"/>
      <c r="C285" s="186" t="s">
        <v>509</v>
      </c>
      <c r="D285" s="161"/>
      <c r="E285" s="162">
        <v>5.1879999999999997</v>
      </c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  <c r="Y285" s="149"/>
      <c r="Z285" s="149"/>
      <c r="AA285" s="149"/>
      <c r="AB285" s="149"/>
      <c r="AC285" s="149"/>
      <c r="AD285" s="149"/>
      <c r="AE285" s="149"/>
      <c r="AF285" s="149"/>
      <c r="AG285" s="149" t="s">
        <v>144</v>
      </c>
      <c r="AH285" s="149">
        <v>0</v>
      </c>
      <c r="AI285" s="149"/>
      <c r="AJ285" s="149"/>
      <c r="AK285" s="149"/>
      <c r="AL285" s="149"/>
      <c r="AM285" s="149"/>
      <c r="AN285" s="149"/>
      <c r="AO285" s="149"/>
      <c r="AP285" s="149"/>
      <c r="AQ285" s="149"/>
      <c r="AR285" s="149"/>
      <c r="AS285" s="149"/>
      <c r="AT285" s="149"/>
      <c r="AU285" s="149"/>
      <c r="AV285" s="149"/>
      <c r="AW285" s="149"/>
      <c r="AX285" s="149"/>
      <c r="AY285" s="149"/>
      <c r="AZ285" s="149"/>
      <c r="BA285" s="149"/>
      <c r="BB285" s="149"/>
      <c r="BC285" s="149"/>
      <c r="BD285" s="149"/>
      <c r="BE285" s="149"/>
      <c r="BF285" s="149"/>
      <c r="BG285" s="149"/>
      <c r="BH285" s="149"/>
    </row>
    <row r="286" spans="1:60" outlineLevel="1" x14ac:dyDescent="0.25">
      <c r="A286" s="176">
        <v>121</v>
      </c>
      <c r="B286" s="177" t="s">
        <v>510</v>
      </c>
      <c r="C286" s="187" t="s">
        <v>511</v>
      </c>
      <c r="D286" s="178" t="s">
        <v>152</v>
      </c>
      <c r="E286" s="179">
        <v>25.205970000000001</v>
      </c>
      <c r="F286" s="180"/>
      <c r="G286" s="181">
        <f t="shared" ref="G286:G291" si="0">ROUND(E286*F286,2)</f>
        <v>0</v>
      </c>
      <c r="H286" s="160"/>
      <c r="I286" s="159">
        <f t="shared" ref="I286:I291" si="1">ROUND(E286*H286,2)</f>
        <v>0</v>
      </c>
      <c r="J286" s="160"/>
      <c r="K286" s="159">
        <f t="shared" ref="K286:K291" si="2">ROUND(E286*J286,2)</f>
        <v>0</v>
      </c>
      <c r="L286" s="159">
        <v>21</v>
      </c>
      <c r="M286" s="159">
        <f t="shared" ref="M286:M291" si="3">G286*(1+L286/100)</f>
        <v>0</v>
      </c>
      <c r="N286" s="159">
        <v>0</v>
      </c>
      <c r="O286" s="159">
        <f t="shared" ref="O286:O291" si="4">ROUND(E286*N286,2)</f>
        <v>0</v>
      </c>
      <c r="P286" s="159">
        <v>0</v>
      </c>
      <c r="Q286" s="159">
        <f t="shared" ref="Q286:Q291" si="5">ROUND(E286*P286,2)</f>
        <v>0</v>
      </c>
      <c r="R286" s="159"/>
      <c r="S286" s="159" t="s">
        <v>140</v>
      </c>
      <c r="T286" s="159" t="s">
        <v>140</v>
      </c>
      <c r="U286" s="159">
        <v>0.749</v>
      </c>
      <c r="V286" s="159">
        <f t="shared" ref="V286:V291" si="6">ROUND(E286*U286,2)</f>
        <v>18.88</v>
      </c>
      <c r="W286" s="159"/>
      <c r="X286" s="159" t="s">
        <v>512</v>
      </c>
      <c r="Y286" s="149"/>
      <c r="Z286" s="149"/>
      <c r="AA286" s="149"/>
      <c r="AB286" s="149"/>
      <c r="AC286" s="149"/>
      <c r="AD286" s="149"/>
      <c r="AE286" s="149"/>
      <c r="AF286" s="149"/>
      <c r="AG286" s="149" t="s">
        <v>513</v>
      </c>
      <c r="AH286" s="149"/>
      <c r="AI286" s="149"/>
      <c r="AJ286" s="149"/>
      <c r="AK286" s="149"/>
      <c r="AL286" s="149"/>
      <c r="AM286" s="149"/>
      <c r="AN286" s="149"/>
      <c r="AO286" s="149"/>
      <c r="AP286" s="149"/>
      <c r="AQ286" s="149"/>
      <c r="AR286" s="149"/>
      <c r="AS286" s="149"/>
      <c r="AT286" s="149"/>
      <c r="AU286" s="149"/>
      <c r="AV286" s="149"/>
      <c r="AW286" s="149"/>
      <c r="AX286" s="149"/>
      <c r="AY286" s="149"/>
      <c r="AZ286" s="149"/>
      <c r="BA286" s="149"/>
      <c r="BB286" s="149"/>
      <c r="BC286" s="149"/>
      <c r="BD286" s="149"/>
      <c r="BE286" s="149"/>
      <c r="BF286" s="149"/>
      <c r="BG286" s="149"/>
      <c r="BH286" s="149"/>
    </row>
    <row r="287" spans="1:60" outlineLevel="1" x14ac:dyDescent="0.25">
      <c r="A287" s="176">
        <v>122</v>
      </c>
      <c r="B287" s="177" t="s">
        <v>514</v>
      </c>
      <c r="C287" s="187" t="s">
        <v>515</v>
      </c>
      <c r="D287" s="178" t="s">
        <v>152</v>
      </c>
      <c r="E287" s="179">
        <v>25.205970000000001</v>
      </c>
      <c r="F287" s="180"/>
      <c r="G287" s="181">
        <f t="shared" si="0"/>
        <v>0</v>
      </c>
      <c r="H287" s="160"/>
      <c r="I287" s="159">
        <f t="shared" si="1"/>
        <v>0</v>
      </c>
      <c r="J287" s="160"/>
      <c r="K287" s="159">
        <f t="shared" si="2"/>
        <v>0</v>
      </c>
      <c r="L287" s="159">
        <v>21</v>
      </c>
      <c r="M287" s="159">
        <f t="shared" si="3"/>
        <v>0</v>
      </c>
      <c r="N287" s="159">
        <v>0</v>
      </c>
      <c r="O287" s="159">
        <f t="shared" si="4"/>
        <v>0</v>
      </c>
      <c r="P287" s="159">
        <v>0</v>
      </c>
      <c r="Q287" s="159">
        <f t="shared" si="5"/>
        <v>0</v>
      </c>
      <c r="R287" s="159"/>
      <c r="S287" s="159" t="s">
        <v>140</v>
      </c>
      <c r="T287" s="159" t="s">
        <v>140</v>
      </c>
      <c r="U287" s="159">
        <v>0.03</v>
      </c>
      <c r="V287" s="159">
        <f t="shared" si="6"/>
        <v>0.76</v>
      </c>
      <c r="W287" s="159"/>
      <c r="X287" s="159" t="s">
        <v>512</v>
      </c>
      <c r="Y287" s="149"/>
      <c r="Z287" s="149"/>
      <c r="AA287" s="149"/>
      <c r="AB287" s="149"/>
      <c r="AC287" s="149"/>
      <c r="AD287" s="149"/>
      <c r="AE287" s="149"/>
      <c r="AF287" s="149"/>
      <c r="AG287" s="149" t="s">
        <v>513</v>
      </c>
      <c r="AH287" s="149"/>
      <c r="AI287" s="149"/>
      <c r="AJ287" s="149"/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49"/>
      <c r="AV287" s="149"/>
      <c r="AW287" s="149"/>
      <c r="AX287" s="149"/>
      <c r="AY287" s="149"/>
      <c r="AZ287" s="149"/>
      <c r="BA287" s="149"/>
      <c r="BB287" s="149"/>
      <c r="BC287" s="149"/>
      <c r="BD287" s="149"/>
      <c r="BE287" s="149"/>
      <c r="BF287" s="149"/>
      <c r="BG287" s="149"/>
      <c r="BH287" s="149"/>
    </row>
    <row r="288" spans="1:60" outlineLevel="1" x14ac:dyDescent="0.25">
      <c r="A288" s="176">
        <v>123</v>
      </c>
      <c r="B288" s="177" t="s">
        <v>516</v>
      </c>
      <c r="C288" s="187" t="s">
        <v>517</v>
      </c>
      <c r="D288" s="178" t="s">
        <v>152</v>
      </c>
      <c r="E288" s="179">
        <v>25.205970000000001</v>
      </c>
      <c r="F288" s="180"/>
      <c r="G288" s="181">
        <f t="shared" si="0"/>
        <v>0</v>
      </c>
      <c r="H288" s="160"/>
      <c r="I288" s="159">
        <f t="shared" si="1"/>
        <v>0</v>
      </c>
      <c r="J288" s="160"/>
      <c r="K288" s="159">
        <f t="shared" si="2"/>
        <v>0</v>
      </c>
      <c r="L288" s="159">
        <v>21</v>
      </c>
      <c r="M288" s="159">
        <f t="shared" si="3"/>
        <v>0</v>
      </c>
      <c r="N288" s="159">
        <v>0</v>
      </c>
      <c r="O288" s="159">
        <f t="shared" si="4"/>
        <v>0</v>
      </c>
      <c r="P288" s="159">
        <v>0</v>
      </c>
      <c r="Q288" s="159">
        <f t="shared" si="5"/>
        <v>0</v>
      </c>
      <c r="R288" s="159"/>
      <c r="S288" s="159" t="s">
        <v>140</v>
      </c>
      <c r="T288" s="159" t="s">
        <v>140</v>
      </c>
      <c r="U288" s="159">
        <v>0.49</v>
      </c>
      <c r="V288" s="159">
        <f t="shared" si="6"/>
        <v>12.35</v>
      </c>
      <c r="W288" s="159"/>
      <c r="X288" s="159" t="s">
        <v>512</v>
      </c>
      <c r="Y288" s="149"/>
      <c r="Z288" s="149"/>
      <c r="AA288" s="149"/>
      <c r="AB288" s="149"/>
      <c r="AC288" s="149"/>
      <c r="AD288" s="149"/>
      <c r="AE288" s="149"/>
      <c r="AF288" s="149"/>
      <c r="AG288" s="149" t="s">
        <v>513</v>
      </c>
      <c r="AH288" s="149"/>
      <c r="AI288" s="149"/>
      <c r="AJ288" s="149"/>
      <c r="AK288" s="149"/>
      <c r="AL288" s="149"/>
      <c r="AM288" s="149"/>
      <c r="AN288" s="149"/>
      <c r="AO288" s="149"/>
      <c r="AP288" s="149"/>
      <c r="AQ288" s="149"/>
      <c r="AR288" s="149"/>
      <c r="AS288" s="149"/>
      <c r="AT288" s="149"/>
      <c r="AU288" s="149"/>
      <c r="AV288" s="149"/>
      <c r="AW288" s="149"/>
      <c r="AX288" s="149"/>
      <c r="AY288" s="149"/>
      <c r="AZ288" s="149"/>
      <c r="BA288" s="149"/>
      <c r="BB288" s="149"/>
      <c r="BC288" s="149"/>
      <c r="BD288" s="149"/>
      <c r="BE288" s="149"/>
      <c r="BF288" s="149"/>
      <c r="BG288" s="149"/>
      <c r="BH288" s="149"/>
    </row>
    <row r="289" spans="1:60" outlineLevel="1" x14ac:dyDescent="0.25">
      <c r="A289" s="176">
        <v>124</v>
      </c>
      <c r="B289" s="177" t="s">
        <v>518</v>
      </c>
      <c r="C289" s="187" t="s">
        <v>519</v>
      </c>
      <c r="D289" s="178" t="s">
        <v>152</v>
      </c>
      <c r="E289" s="179">
        <v>226.8537</v>
      </c>
      <c r="F289" s="180"/>
      <c r="G289" s="181">
        <f t="shared" si="0"/>
        <v>0</v>
      </c>
      <c r="H289" s="160"/>
      <c r="I289" s="159">
        <f t="shared" si="1"/>
        <v>0</v>
      </c>
      <c r="J289" s="160"/>
      <c r="K289" s="159">
        <f t="shared" si="2"/>
        <v>0</v>
      </c>
      <c r="L289" s="159">
        <v>21</v>
      </c>
      <c r="M289" s="159">
        <f t="shared" si="3"/>
        <v>0</v>
      </c>
      <c r="N289" s="159">
        <v>0</v>
      </c>
      <c r="O289" s="159">
        <f t="shared" si="4"/>
        <v>0</v>
      </c>
      <c r="P289" s="159">
        <v>0</v>
      </c>
      <c r="Q289" s="159">
        <f t="shared" si="5"/>
        <v>0</v>
      </c>
      <c r="R289" s="159"/>
      <c r="S289" s="159" t="s">
        <v>140</v>
      </c>
      <c r="T289" s="159" t="s">
        <v>140</v>
      </c>
      <c r="U289" s="159">
        <v>0</v>
      </c>
      <c r="V289" s="159">
        <f t="shared" si="6"/>
        <v>0</v>
      </c>
      <c r="W289" s="159"/>
      <c r="X289" s="159" t="s">
        <v>512</v>
      </c>
      <c r="Y289" s="149"/>
      <c r="Z289" s="149"/>
      <c r="AA289" s="149"/>
      <c r="AB289" s="149"/>
      <c r="AC289" s="149"/>
      <c r="AD289" s="149"/>
      <c r="AE289" s="149"/>
      <c r="AF289" s="149"/>
      <c r="AG289" s="149" t="s">
        <v>513</v>
      </c>
      <c r="AH289" s="149"/>
      <c r="AI289" s="149"/>
      <c r="AJ289" s="149"/>
      <c r="AK289" s="149"/>
      <c r="AL289" s="149"/>
      <c r="AM289" s="149"/>
      <c r="AN289" s="149"/>
      <c r="AO289" s="149"/>
      <c r="AP289" s="149"/>
      <c r="AQ289" s="149"/>
      <c r="AR289" s="149"/>
      <c r="AS289" s="149"/>
      <c r="AT289" s="149"/>
      <c r="AU289" s="149"/>
      <c r="AV289" s="149"/>
      <c r="AW289" s="149"/>
      <c r="AX289" s="149"/>
      <c r="AY289" s="149"/>
      <c r="AZ289" s="149"/>
      <c r="BA289" s="149"/>
      <c r="BB289" s="149"/>
      <c r="BC289" s="149"/>
      <c r="BD289" s="149"/>
      <c r="BE289" s="149"/>
      <c r="BF289" s="149"/>
      <c r="BG289" s="149"/>
      <c r="BH289" s="149"/>
    </row>
    <row r="290" spans="1:60" outlineLevel="1" x14ac:dyDescent="0.25">
      <c r="A290" s="176">
        <v>125</v>
      </c>
      <c r="B290" s="177" t="s">
        <v>520</v>
      </c>
      <c r="C290" s="187" t="s">
        <v>521</v>
      </c>
      <c r="D290" s="178" t="s">
        <v>152</v>
      </c>
      <c r="E290" s="179">
        <v>25.205970000000001</v>
      </c>
      <c r="F290" s="180"/>
      <c r="G290" s="181">
        <f t="shared" si="0"/>
        <v>0</v>
      </c>
      <c r="H290" s="160"/>
      <c r="I290" s="159">
        <f t="shared" si="1"/>
        <v>0</v>
      </c>
      <c r="J290" s="160"/>
      <c r="K290" s="159">
        <f t="shared" si="2"/>
        <v>0</v>
      </c>
      <c r="L290" s="159">
        <v>21</v>
      </c>
      <c r="M290" s="159">
        <f t="shared" si="3"/>
        <v>0</v>
      </c>
      <c r="N290" s="159">
        <v>0</v>
      </c>
      <c r="O290" s="159">
        <f t="shared" si="4"/>
        <v>0</v>
      </c>
      <c r="P290" s="159">
        <v>0</v>
      </c>
      <c r="Q290" s="159">
        <f t="shared" si="5"/>
        <v>0</v>
      </c>
      <c r="R290" s="159"/>
      <c r="S290" s="159" t="s">
        <v>140</v>
      </c>
      <c r="T290" s="159" t="s">
        <v>140</v>
      </c>
      <c r="U290" s="159">
        <v>0.94199999999999995</v>
      </c>
      <c r="V290" s="159">
        <f t="shared" si="6"/>
        <v>23.74</v>
      </c>
      <c r="W290" s="159"/>
      <c r="X290" s="159" t="s">
        <v>512</v>
      </c>
      <c r="Y290" s="149"/>
      <c r="Z290" s="149"/>
      <c r="AA290" s="149"/>
      <c r="AB290" s="149"/>
      <c r="AC290" s="149"/>
      <c r="AD290" s="149"/>
      <c r="AE290" s="149"/>
      <c r="AF290" s="149"/>
      <c r="AG290" s="149" t="s">
        <v>513</v>
      </c>
      <c r="AH290" s="149"/>
      <c r="AI290" s="149"/>
      <c r="AJ290" s="149"/>
      <c r="AK290" s="149"/>
      <c r="AL290" s="149"/>
      <c r="AM290" s="149"/>
      <c r="AN290" s="149"/>
      <c r="AO290" s="149"/>
      <c r="AP290" s="149"/>
      <c r="AQ290" s="149"/>
      <c r="AR290" s="149"/>
      <c r="AS290" s="149"/>
      <c r="AT290" s="149"/>
      <c r="AU290" s="149"/>
      <c r="AV290" s="149"/>
      <c r="AW290" s="149"/>
      <c r="AX290" s="149"/>
      <c r="AY290" s="149"/>
      <c r="AZ290" s="149"/>
      <c r="BA290" s="149"/>
      <c r="BB290" s="149"/>
      <c r="BC290" s="149"/>
      <c r="BD290" s="149"/>
      <c r="BE290" s="149"/>
      <c r="BF290" s="149"/>
      <c r="BG290" s="149"/>
      <c r="BH290" s="149"/>
    </row>
    <row r="291" spans="1:60" outlineLevel="1" x14ac:dyDescent="0.25">
      <c r="A291" s="176">
        <v>126</v>
      </c>
      <c r="B291" s="177" t="s">
        <v>522</v>
      </c>
      <c r="C291" s="187" t="s">
        <v>523</v>
      </c>
      <c r="D291" s="178" t="s">
        <v>152</v>
      </c>
      <c r="E291" s="179">
        <v>25.205970000000001</v>
      </c>
      <c r="F291" s="180"/>
      <c r="G291" s="181">
        <f t="shared" si="0"/>
        <v>0</v>
      </c>
      <c r="H291" s="160"/>
      <c r="I291" s="159">
        <f t="shared" si="1"/>
        <v>0</v>
      </c>
      <c r="J291" s="160"/>
      <c r="K291" s="159">
        <f t="shared" si="2"/>
        <v>0</v>
      </c>
      <c r="L291" s="159">
        <v>21</v>
      </c>
      <c r="M291" s="159">
        <f t="shared" si="3"/>
        <v>0</v>
      </c>
      <c r="N291" s="159">
        <v>0</v>
      </c>
      <c r="O291" s="159">
        <f t="shared" si="4"/>
        <v>0</v>
      </c>
      <c r="P291" s="159">
        <v>0</v>
      </c>
      <c r="Q291" s="159">
        <f t="shared" si="5"/>
        <v>0</v>
      </c>
      <c r="R291" s="159"/>
      <c r="S291" s="159" t="s">
        <v>140</v>
      </c>
      <c r="T291" s="159" t="s">
        <v>140</v>
      </c>
      <c r="U291" s="159">
        <v>6.0000000000000001E-3</v>
      </c>
      <c r="V291" s="159">
        <f t="shared" si="6"/>
        <v>0.15</v>
      </c>
      <c r="W291" s="159"/>
      <c r="X291" s="159" t="s">
        <v>512</v>
      </c>
      <c r="Y291" s="149"/>
      <c r="Z291" s="149"/>
      <c r="AA291" s="149"/>
      <c r="AB291" s="149"/>
      <c r="AC291" s="149"/>
      <c r="AD291" s="149"/>
      <c r="AE291" s="149"/>
      <c r="AF291" s="149"/>
      <c r="AG291" s="149" t="s">
        <v>513</v>
      </c>
      <c r="AH291" s="149"/>
      <c r="AI291" s="149"/>
      <c r="AJ291" s="149"/>
      <c r="AK291" s="149"/>
      <c r="AL291" s="149"/>
      <c r="AM291" s="149"/>
      <c r="AN291" s="149"/>
      <c r="AO291" s="149"/>
      <c r="AP291" s="149"/>
      <c r="AQ291" s="149"/>
      <c r="AR291" s="149"/>
      <c r="AS291" s="149"/>
      <c r="AT291" s="149"/>
      <c r="AU291" s="149"/>
      <c r="AV291" s="149"/>
      <c r="AW291" s="149"/>
      <c r="AX291" s="149"/>
      <c r="AY291" s="149"/>
      <c r="AZ291" s="149"/>
      <c r="BA291" s="149"/>
      <c r="BB291" s="149"/>
      <c r="BC291" s="149"/>
      <c r="BD291" s="149"/>
      <c r="BE291" s="149"/>
      <c r="BF291" s="149"/>
      <c r="BG291" s="149"/>
      <c r="BH291" s="149"/>
    </row>
    <row r="292" spans="1:60" x14ac:dyDescent="0.25">
      <c r="A292" s="164" t="s">
        <v>135</v>
      </c>
      <c r="B292" s="165" t="s">
        <v>108</v>
      </c>
      <c r="C292" s="184" t="s">
        <v>30</v>
      </c>
      <c r="D292" s="166"/>
      <c r="E292" s="167"/>
      <c r="F292" s="168"/>
      <c r="G292" s="169">
        <f>SUMIF(AG293:AG293,"&lt;&gt;NOR",G293:G293)</f>
        <v>0</v>
      </c>
      <c r="H292" s="163"/>
      <c r="I292" s="163">
        <f>SUM(I293:I293)</f>
        <v>0</v>
      </c>
      <c r="J292" s="163"/>
      <c r="K292" s="163">
        <f>SUM(K293:K293)</f>
        <v>0</v>
      </c>
      <c r="L292" s="163"/>
      <c r="M292" s="163">
        <f>SUM(M293:M293)</f>
        <v>0</v>
      </c>
      <c r="N292" s="163"/>
      <c r="O292" s="163">
        <f>SUM(O293:O293)</f>
        <v>0</v>
      </c>
      <c r="P292" s="163"/>
      <c r="Q292" s="163">
        <f>SUM(Q293:Q293)</f>
        <v>0</v>
      </c>
      <c r="R292" s="163"/>
      <c r="S292" s="163"/>
      <c r="T292" s="163"/>
      <c r="U292" s="163"/>
      <c r="V292" s="163">
        <f>SUM(V293:V293)</f>
        <v>0</v>
      </c>
      <c r="W292" s="163"/>
      <c r="X292" s="163"/>
      <c r="AG292" t="s">
        <v>136</v>
      </c>
    </row>
    <row r="293" spans="1:60" outlineLevel="1" x14ac:dyDescent="0.25">
      <c r="A293" s="170">
        <v>127</v>
      </c>
      <c r="B293" s="171" t="s">
        <v>524</v>
      </c>
      <c r="C293" s="185" t="s">
        <v>525</v>
      </c>
      <c r="D293" s="172" t="s">
        <v>526</v>
      </c>
      <c r="E293" s="173">
        <v>1</v>
      </c>
      <c r="F293" s="174"/>
      <c r="G293" s="175">
        <f>ROUND(E293*F293,2)</f>
        <v>0</v>
      </c>
      <c r="H293" s="160"/>
      <c r="I293" s="159">
        <f>ROUND(E293*H293,2)</f>
        <v>0</v>
      </c>
      <c r="J293" s="160"/>
      <c r="K293" s="159">
        <f>ROUND(E293*J293,2)</f>
        <v>0</v>
      </c>
      <c r="L293" s="159">
        <v>21</v>
      </c>
      <c r="M293" s="159">
        <f>G293*(1+L293/100)</f>
        <v>0</v>
      </c>
      <c r="N293" s="159">
        <v>0</v>
      </c>
      <c r="O293" s="159">
        <f>ROUND(E293*N293,2)</f>
        <v>0</v>
      </c>
      <c r="P293" s="159">
        <v>0</v>
      </c>
      <c r="Q293" s="159">
        <f>ROUND(E293*P293,2)</f>
        <v>0</v>
      </c>
      <c r="R293" s="159"/>
      <c r="S293" s="159" t="s">
        <v>140</v>
      </c>
      <c r="T293" s="159" t="s">
        <v>226</v>
      </c>
      <c r="U293" s="159">
        <v>0</v>
      </c>
      <c r="V293" s="159">
        <f>ROUND(E293*U293,2)</f>
        <v>0</v>
      </c>
      <c r="W293" s="159"/>
      <c r="X293" s="159" t="s">
        <v>527</v>
      </c>
      <c r="Y293" s="149"/>
      <c r="Z293" s="149"/>
      <c r="AA293" s="149"/>
      <c r="AB293" s="149"/>
      <c r="AC293" s="149"/>
      <c r="AD293" s="149"/>
      <c r="AE293" s="149"/>
      <c r="AF293" s="149"/>
      <c r="AG293" s="149" t="s">
        <v>528</v>
      </c>
      <c r="AH293" s="149"/>
      <c r="AI293" s="149"/>
      <c r="AJ293" s="149"/>
      <c r="AK293" s="149"/>
      <c r="AL293" s="149"/>
      <c r="AM293" s="149"/>
      <c r="AN293" s="149"/>
      <c r="AO293" s="149"/>
      <c r="AP293" s="149"/>
      <c r="AQ293" s="149"/>
      <c r="AR293" s="149"/>
      <c r="AS293" s="149"/>
      <c r="AT293" s="149"/>
      <c r="AU293" s="149"/>
      <c r="AV293" s="149"/>
      <c r="AW293" s="149"/>
      <c r="AX293" s="149"/>
      <c r="AY293" s="149"/>
      <c r="AZ293" s="149"/>
      <c r="BA293" s="149"/>
      <c r="BB293" s="149"/>
      <c r="BC293" s="149"/>
      <c r="BD293" s="149"/>
      <c r="BE293" s="149"/>
      <c r="BF293" s="149"/>
      <c r="BG293" s="149"/>
      <c r="BH293" s="149"/>
    </row>
    <row r="294" spans="1:60" outlineLevel="1" x14ac:dyDescent="0.25">
      <c r="A294" s="170">
        <v>128</v>
      </c>
      <c r="B294" s="171" t="s">
        <v>636</v>
      </c>
      <c r="C294" s="185" t="s">
        <v>637</v>
      </c>
      <c r="D294" s="172" t="s">
        <v>526</v>
      </c>
      <c r="E294" s="173">
        <v>1</v>
      </c>
      <c r="F294" s="174"/>
      <c r="G294" s="175">
        <f>ROUND(E294*F294,2)</f>
        <v>0</v>
      </c>
      <c r="H294" s="160"/>
      <c r="I294" s="159">
        <f>ROUND(E294*H294,2)</f>
        <v>0</v>
      </c>
      <c r="J294" s="160"/>
      <c r="K294" s="159">
        <f>ROUND(E294*J294,2)</f>
        <v>0</v>
      </c>
      <c r="L294" s="159">
        <v>21</v>
      </c>
      <c r="M294" s="159">
        <f>G294*(1+L294/100)</f>
        <v>0</v>
      </c>
      <c r="N294" s="159">
        <v>0</v>
      </c>
      <c r="O294" s="159">
        <f>ROUND(E294*N294,2)</f>
        <v>0</v>
      </c>
      <c r="P294" s="159">
        <v>0</v>
      </c>
      <c r="Q294" s="159">
        <f>ROUND(E294*P294,2)</f>
        <v>0</v>
      </c>
      <c r="R294" s="159"/>
      <c r="S294" s="159" t="s">
        <v>140</v>
      </c>
      <c r="T294" s="159" t="s">
        <v>226</v>
      </c>
      <c r="U294" s="159">
        <v>0</v>
      </c>
      <c r="V294" s="159">
        <f>ROUND(E294*U294,2)</f>
        <v>0</v>
      </c>
      <c r="W294" s="159"/>
      <c r="X294" s="159" t="s">
        <v>527</v>
      </c>
      <c r="Y294" s="149"/>
      <c r="Z294" s="149"/>
      <c r="AA294" s="149"/>
      <c r="AB294" s="149"/>
      <c r="AC294" s="149"/>
      <c r="AD294" s="149"/>
      <c r="AE294" s="149"/>
      <c r="AF294" s="149"/>
      <c r="AG294" s="149" t="s">
        <v>528</v>
      </c>
      <c r="AH294" s="149"/>
      <c r="AI294" s="149"/>
      <c r="AJ294" s="149"/>
      <c r="AK294" s="149"/>
      <c r="AL294" s="149"/>
      <c r="AM294" s="149"/>
      <c r="AN294" s="149"/>
      <c r="AO294" s="149"/>
      <c r="AP294" s="149"/>
      <c r="AQ294" s="149"/>
      <c r="AR294" s="149"/>
      <c r="AS294" s="149"/>
      <c r="AT294" s="149"/>
      <c r="AU294" s="149"/>
      <c r="AV294" s="149"/>
      <c r="AW294" s="149"/>
      <c r="AX294" s="149"/>
      <c r="AY294" s="149"/>
      <c r="AZ294" s="149"/>
      <c r="BA294" s="149"/>
      <c r="BB294" s="149"/>
      <c r="BC294" s="149"/>
      <c r="BD294" s="149"/>
      <c r="BE294" s="149"/>
      <c r="BF294" s="149"/>
      <c r="BG294" s="149"/>
      <c r="BH294" s="149"/>
    </row>
    <row r="295" spans="1:60" x14ac:dyDescent="0.25">
      <c r="A295" s="3"/>
      <c r="B295" s="4"/>
      <c r="C295" s="189"/>
      <c r="D295" s="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AE295">
        <v>15</v>
      </c>
      <c r="AF295">
        <v>21</v>
      </c>
      <c r="AG295" t="s">
        <v>122</v>
      </c>
    </row>
    <row r="296" spans="1:60" x14ac:dyDescent="0.25">
      <c r="A296" s="152"/>
      <c r="B296" s="153" t="s">
        <v>31</v>
      </c>
      <c r="C296" s="190"/>
      <c r="D296" s="154"/>
      <c r="E296" s="155"/>
      <c r="F296" s="155"/>
      <c r="G296" s="183">
        <f>G8+G19+G24+G33+G45+G49+G64+G76+G90+G92+G112+G125+G130+G168+G172+G219+G231+G241+G256+G264+G280+G292</f>
        <v>0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AE296">
        <f>SUMIF(L7:L293,AE295,G7:G293)</f>
        <v>0</v>
      </c>
      <c r="AF296">
        <f>SUMIF(L7:L293,AF295,G7:G293)</f>
        <v>0</v>
      </c>
      <c r="AG296" t="s">
        <v>529</v>
      </c>
    </row>
    <row r="297" spans="1:60" x14ac:dyDescent="0.25">
      <c r="A297" s="3"/>
      <c r="B297" s="4"/>
      <c r="C297" s="189"/>
      <c r="D297" s="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60" x14ac:dyDescent="0.25">
      <c r="A298" s="3"/>
      <c r="B298" s="4"/>
      <c r="C298" s="189"/>
      <c r="D298" s="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60" x14ac:dyDescent="0.25">
      <c r="A299" s="255" t="s">
        <v>530</v>
      </c>
      <c r="B299" s="255"/>
      <c r="C299" s="256"/>
      <c r="D299" s="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60" x14ac:dyDescent="0.25">
      <c r="A300" s="257"/>
      <c r="B300" s="258"/>
      <c r="C300" s="259"/>
      <c r="D300" s="258"/>
      <c r="E300" s="258"/>
      <c r="F300" s="258"/>
      <c r="G300" s="260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AG300" t="s">
        <v>531</v>
      </c>
    </row>
    <row r="301" spans="1:60" x14ac:dyDescent="0.25">
      <c r="A301" s="261"/>
      <c r="B301" s="262"/>
      <c r="C301" s="263"/>
      <c r="D301" s="262"/>
      <c r="E301" s="262"/>
      <c r="F301" s="262"/>
      <c r="G301" s="26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60" x14ac:dyDescent="0.25">
      <c r="A302" s="261"/>
      <c r="B302" s="262"/>
      <c r="C302" s="263"/>
      <c r="D302" s="262"/>
      <c r="E302" s="262"/>
      <c r="F302" s="262"/>
      <c r="G302" s="26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60" x14ac:dyDescent="0.25">
      <c r="A303" s="261"/>
      <c r="B303" s="262"/>
      <c r="C303" s="263"/>
      <c r="D303" s="262"/>
      <c r="E303" s="262"/>
      <c r="F303" s="262"/>
      <c r="G303" s="26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60" x14ac:dyDescent="0.25">
      <c r="A304" s="265"/>
      <c r="B304" s="266"/>
      <c r="C304" s="267"/>
      <c r="D304" s="266"/>
      <c r="E304" s="266"/>
      <c r="F304" s="266"/>
      <c r="G304" s="268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33" x14ac:dyDescent="0.25">
      <c r="A305" s="3"/>
      <c r="B305" s="4"/>
      <c r="C305" s="189"/>
      <c r="D305" s="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33" x14ac:dyDescent="0.25">
      <c r="C306" s="191"/>
      <c r="D306" s="10"/>
      <c r="AG306" t="s">
        <v>532</v>
      </c>
    </row>
    <row r="307" spans="1:33" x14ac:dyDescent="0.25">
      <c r="D307" s="10"/>
    </row>
    <row r="308" spans="1:33" x14ac:dyDescent="0.25">
      <c r="D308" s="10"/>
    </row>
    <row r="309" spans="1:33" x14ac:dyDescent="0.25">
      <c r="D309" s="10"/>
    </row>
    <row r="310" spans="1:33" x14ac:dyDescent="0.25">
      <c r="D310" s="10"/>
    </row>
    <row r="311" spans="1:33" x14ac:dyDescent="0.25">
      <c r="D311" s="10"/>
    </row>
    <row r="312" spans="1:33" x14ac:dyDescent="0.25">
      <c r="D312" s="10"/>
    </row>
    <row r="313" spans="1:33" x14ac:dyDescent="0.25">
      <c r="D313" s="10"/>
    </row>
    <row r="314" spans="1:33" x14ac:dyDescent="0.25">
      <c r="D314" s="10"/>
    </row>
    <row r="315" spans="1:33" x14ac:dyDescent="0.25">
      <c r="D315" s="10"/>
    </row>
    <row r="316" spans="1:33" x14ac:dyDescent="0.25">
      <c r="D316" s="10"/>
    </row>
    <row r="317" spans="1:33" x14ac:dyDescent="0.25">
      <c r="D317" s="10"/>
    </row>
    <row r="318" spans="1:33" x14ac:dyDescent="0.25">
      <c r="D318" s="10"/>
    </row>
    <row r="319" spans="1:33" x14ac:dyDescent="0.25">
      <c r="D319" s="10"/>
    </row>
    <row r="320" spans="1:33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  <row r="5001" spans="4:4" x14ac:dyDescent="0.25">
      <c r="D5001" s="10"/>
    </row>
  </sheetData>
  <mergeCells count="6">
    <mergeCell ref="A300:G304"/>
    <mergeCell ref="A1:G1"/>
    <mergeCell ref="C2:G2"/>
    <mergeCell ref="C3:G3"/>
    <mergeCell ref="C4:G4"/>
    <mergeCell ref="A299:C299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9BDBD-3148-43F3-B622-E619D75083F8}">
  <sheetPr>
    <outlinePr summaryBelow="0"/>
  </sheetPr>
  <dimension ref="A1:BH5001"/>
  <sheetViews>
    <sheetView workbookViewId="0">
      <pane ySplit="7" topLeftCell="A176" activePane="bottomLeft" state="frozen"/>
      <selection pane="bottomLeft" activeCell="A183" sqref="A183"/>
    </sheetView>
  </sheetViews>
  <sheetFormatPr defaultRowHeight="13.2" outlineLevelRow="1" x14ac:dyDescent="0.25"/>
  <cols>
    <col min="1" max="1" width="3.44140625" customWidth="1"/>
    <col min="2" max="2" width="12.5546875" style="123" customWidth="1"/>
    <col min="3" max="3" width="38.33203125" style="123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8" t="s">
        <v>7</v>
      </c>
      <c r="B1" s="248"/>
      <c r="C1" s="248"/>
      <c r="D1" s="248"/>
      <c r="E1" s="248"/>
      <c r="F1" s="248"/>
      <c r="G1" s="248"/>
      <c r="AG1" t="s">
        <v>110</v>
      </c>
    </row>
    <row r="2" spans="1:60" ht="24.9" customHeight="1" x14ac:dyDescent="0.25">
      <c r="A2" s="141" t="s">
        <v>8</v>
      </c>
      <c r="B2" s="49" t="s">
        <v>43</v>
      </c>
      <c r="C2" s="249" t="s">
        <v>44</v>
      </c>
      <c r="D2" s="250"/>
      <c r="E2" s="250"/>
      <c r="F2" s="250"/>
      <c r="G2" s="251"/>
      <c r="AG2" t="s">
        <v>111</v>
      </c>
    </row>
    <row r="3" spans="1:60" ht="24.9" customHeight="1" x14ac:dyDescent="0.25">
      <c r="A3" s="141" t="s">
        <v>9</v>
      </c>
      <c r="B3" s="49" t="s">
        <v>55</v>
      </c>
      <c r="C3" s="249" t="s">
        <v>56</v>
      </c>
      <c r="D3" s="250"/>
      <c r="E3" s="250"/>
      <c r="F3" s="250"/>
      <c r="G3" s="251"/>
      <c r="AC3" s="123" t="s">
        <v>111</v>
      </c>
      <c r="AG3" t="s">
        <v>112</v>
      </c>
    </row>
    <row r="4" spans="1:60" ht="24.9" customHeight="1" x14ac:dyDescent="0.25">
      <c r="A4" s="142" t="s">
        <v>10</v>
      </c>
      <c r="B4" s="143" t="s">
        <v>57</v>
      </c>
      <c r="C4" s="252" t="s">
        <v>56</v>
      </c>
      <c r="D4" s="253"/>
      <c r="E4" s="253"/>
      <c r="F4" s="253"/>
      <c r="G4" s="254"/>
      <c r="AG4" t="s">
        <v>113</v>
      </c>
    </row>
    <row r="5" spans="1:60" x14ac:dyDescent="0.25">
      <c r="D5" s="10"/>
    </row>
    <row r="6" spans="1:60" ht="39.6" x14ac:dyDescent="0.25">
      <c r="A6" s="145" t="s">
        <v>114</v>
      </c>
      <c r="B6" s="147" t="s">
        <v>115</v>
      </c>
      <c r="C6" s="147" t="s">
        <v>116</v>
      </c>
      <c r="D6" s="146" t="s">
        <v>117</v>
      </c>
      <c r="E6" s="145" t="s">
        <v>118</v>
      </c>
      <c r="F6" s="144" t="s">
        <v>119</v>
      </c>
      <c r="G6" s="145" t="s">
        <v>31</v>
      </c>
      <c r="H6" s="148" t="s">
        <v>32</v>
      </c>
      <c r="I6" s="148" t="s">
        <v>120</v>
      </c>
      <c r="J6" s="148" t="s">
        <v>33</v>
      </c>
      <c r="K6" s="148" t="s">
        <v>121</v>
      </c>
      <c r="L6" s="148" t="s">
        <v>122</v>
      </c>
      <c r="M6" s="148" t="s">
        <v>123</v>
      </c>
      <c r="N6" s="148" t="s">
        <v>124</v>
      </c>
      <c r="O6" s="148" t="s">
        <v>125</v>
      </c>
      <c r="P6" s="148" t="s">
        <v>126</v>
      </c>
      <c r="Q6" s="148" t="s">
        <v>127</v>
      </c>
      <c r="R6" s="148" t="s">
        <v>128</v>
      </c>
      <c r="S6" s="148" t="s">
        <v>129</v>
      </c>
      <c r="T6" s="148" t="s">
        <v>130</v>
      </c>
      <c r="U6" s="148" t="s">
        <v>131</v>
      </c>
      <c r="V6" s="148" t="s">
        <v>132</v>
      </c>
      <c r="W6" s="148" t="s">
        <v>133</v>
      </c>
      <c r="X6" s="148" t="s">
        <v>134</v>
      </c>
    </row>
    <row r="7" spans="1:60" hidden="1" x14ac:dyDescent="0.25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5">
      <c r="A8" s="164" t="s">
        <v>135</v>
      </c>
      <c r="B8" s="165" t="s">
        <v>68</v>
      </c>
      <c r="C8" s="184" t="s">
        <v>69</v>
      </c>
      <c r="D8" s="166"/>
      <c r="E8" s="167"/>
      <c r="F8" s="168"/>
      <c r="G8" s="169">
        <f>SUMIF(AG9:AG14,"&lt;&gt;NOR",G9:G14)</f>
        <v>0</v>
      </c>
      <c r="H8" s="163"/>
      <c r="I8" s="163">
        <f>SUM(I9:I14)</f>
        <v>0</v>
      </c>
      <c r="J8" s="163"/>
      <c r="K8" s="163">
        <f>SUM(K9:K14)</f>
        <v>0</v>
      </c>
      <c r="L8" s="163"/>
      <c r="M8" s="163">
        <f>SUM(M9:M14)</f>
        <v>0</v>
      </c>
      <c r="N8" s="163"/>
      <c r="O8" s="163">
        <f>SUM(O9:O14)</f>
        <v>1.1000000000000001</v>
      </c>
      <c r="P8" s="163"/>
      <c r="Q8" s="163">
        <f>SUM(Q9:Q14)</f>
        <v>0</v>
      </c>
      <c r="R8" s="163"/>
      <c r="S8" s="163"/>
      <c r="T8" s="163"/>
      <c r="U8" s="163"/>
      <c r="V8" s="163">
        <f>SUM(V9:V14)</f>
        <v>154.65</v>
      </c>
      <c r="W8" s="163"/>
      <c r="X8" s="163"/>
      <c r="AG8" t="s">
        <v>136</v>
      </c>
    </row>
    <row r="9" spans="1:60" outlineLevel="1" x14ac:dyDescent="0.25">
      <c r="A9" s="170">
        <v>1</v>
      </c>
      <c r="B9" s="171" t="s">
        <v>533</v>
      </c>
      <c r="C9" s="185" t="s">
        <v>534</v>
      </c>
      <c r="D9" s="172" t="s">
        <v>139</v>
      </c>
      <c r="E9" s="173">
        <v>91.79</v>
      </c>
      <c r="F9" s="174"/>
      <c r="G9" s="175">
        <f>ROUND(E9*F9,2)</f>
        <v>0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0</v>
      </c>
      <c r="N9" s="159">
        <v>0</v>
      </c>
      <c r="O9" s="159">
        <f>ROUND(E9*N9,2)</f>
        <v>0</v>
      </c>
      <c r="P9" s="159">
        <v>0</v>
      </c>
      <c r="Q9" s="159">
        <f>ROUND(E9*P9,2)</f>
        <v>0</v>
      </c>
      <c r="R9" s="159"/>
      <c r="S9" s="159" t="s">
        <v>140</v>
      </c>
      <c r="T9" s="159" t="s">
        <v>140</v>
      </c>
      <c r="U9" s="159">
        <v>0.42474000000000001</v>
      </c>
      <c r="V9" s="159">
        <f>ROUND(E9*U9,2)</f>
        <v>38.99</v>
      </c>
      <c r="W9" s="159"/>
      <c r="X9" s="159" t="s">
        <v>141</v>
      </c>
      <c r="Y9" s="149"/>
      <c r="Z9" s="149"/>
      <c r="AA9" s="149"/>
      <c r="AB9" s="149"/>
      <c r="AC9" s="149"/>
      <c r="AD9" s="149"/>
      <c r="AE9" s="149"/>
      <c r="AF9" s="149"/>
      <c r="AG9" s="149" t="s">
        <v>142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5">
      <c r="A10" s="156"/>
      <c r="B10" s="157"/>
      <c r="C10" s="186" t="s">
        <v>535</v>
      </c>
      <c r="D10" s="161"/>
      <c r="E10" s="162">
        <v>84.68</v>
      </c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49"/>
      <c r="Z10" s="149"/>
      <c r="AA10" s="149"/>
      <c r="AB10" s="149"/>
      <c r="AC10" s="149"/>
      <c r="AD10" s="149"/>
      <c r="AE10" s="149"/>
      <c r="AF10" s="149"/>
      <c r="AG10" s="149" t="s">
        <v>144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5">
      <c r="A11" s="156"/>
      <c r="B11" s="157"/>
      <c r="C11" s="186" t="s">
        <v>536</v>
      </c>
      <c r="D11" s="161"/>
      <c r="E11" s="162">
        <v>7.11</v>
      </c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49"/>
      <c r="Z11" s="149"/>
      <c r="AA11" s="149"/>
      <c r="AB11" s="149"/>
      <c r="AC11" s="149"/>
      <c r="AD11" s="149"/>
      <c r="AE11" s="149"/>
      <c r="AF11" s="149"/>
      <c r="AG11" s="149" t="s">
        <v>144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ht="20.399999999999999" outlineLevel="1" x14ac:dyDescent="0.25">
      <c r="A12" s="170">
        <v>2</v>
      </c>
      <c r="B12" s="171" t="s">
        <v>537</v>
      </c>
      <c r="C12" s="185" t="s">
        <v>538</v>
      </c>
      <c r="D12" s="172" t="s">
        <v>139</v>
      </c>
      <c r="E12" s="173">
        <v>91.79</v>
      </c>
      <c r="F12" s="174"/>
      <c r="G12" s="175">
        <f>ROUND(E12*F12,2)</f>
        <v>0</v>
      </c>
      <c r="H12" s="160"/>
      <c r="I12" s="159">
        <f>ROUND(E12*H12,2)</f>
        <v>0</v>
      </c>
      <c r="J12" s="160"/>
      <c r="K12" s="159">
        <f>ROUND(E12*J12,2)</f>
        <v>0</v>
      </c>
      <c r="L12" s="159">
        <v>21</v>
      </c>
      <c r="M12" s="159">
        <f>G12*(1+L12/100)</f>
        <v>0</v>
      </c>
      <c r="N12" s="159">
        <v>1.2E-2</v>
      </c>
      <c r="O12" s="159">
        <f>ROUND(E12*N12,2)</f>
        <v>1.1000000000000001</v>
      </c>
      <c r="P12" s="159">
        <v>0</v>
      </c>
      <c r="Q12" s="159">
        <f>ROUND(E12*P12,2)</f>
        <v>0</v>
      </c>
      <c r="R12" s="159"/>
      <c r="S12" s="159" t="s">
        <v>225</v>
      </c>
      <c r="T12" s="159" t="s">
        <v>455</v>
      </c>
      <c r="U12" s="159">
        <v>1.26</v>
      </c>
      <c r="V12" s="159">
        <f>ROUND(E12*U12,2)</f>
        <v>115.66</v>
      </c>
      <c r="W12" s="159"/>
      <c r="X12" s="159" t="s">
        <v>141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142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5">
      <c r="A13" s="156"/>
      <c r="B13" s="157"/>
      <c r="C13" s="186" t="s">
        <v>535</v>
      </c>
      <c r="D13" s="161"/>
      <c r="E13" s="162">
        <v>84.68</v>
      </c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49"/>
      <c r="Z13" s="149"/>
      <c r="AA13" s="149"/>
      <c r="AB13" s="149"/>
      <c r="AC13" s="149"/>
      <c r="AD13" s="149"/>
      <c r="AE13" s="149"/>
      <c r="AF13" s="149"/>
      <c r="AG13" s="149" t="s">
        <v>144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5">
      <c r="A14" s="156"/>
      <c r="B14" s="157"/>
      <c r="C14" s="186" t="s">
        <v>536</v>
      </c>
      <c r="D14" s="161"/>
      <c r="E14" s="162">
        <v>7.11</v>
      </c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49"/>
      <c r="Z14" s="149"/>
      <c r="AA14" s="149"/>
      <c r="AB14" s="149"/>
      <c r="AC14" s="149"/>
      <c r="AD14" s="149"/>
      <c r="AE14" s="149"/>
      <c r="AF14" s="149"/>
      <c r="AG14" s="149" t="s">
        <v>144</v>
      </c>
      <c r="AH14" s="149">
        <v>0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x14ac:dyDescent="0.25">
      <c r="A15" s="164" t="s">
        <v>135</v>
      </c>
      <c r="B15" s="165" t="s">
        <v>72</v>
      </c>
      <c r="C15" s="184" t="s">
        <v>73</v>
      </c>
      <c r="D15" s="166"/>
      <c r="E15" s="167"/>
      <c r="F15" s="168"/>
      <c r="G15" s="169">
        <f>SUMIF(AG16:AG23,"&lt;&gt;NOR",G16:G23)</f>
        <v>0</v>
      </c>
      <c r="H15" s="163"/>
      <c r="I15" s="163">
        <f>SUM(I16:I23)</f>
        <v>0</v>
      </c>
      <c r="J15" s="163"/>
      <c r="K15" s="163">
        <f>SUM(K16:K23)</f>
        <v>0</v>
      </c>
      <c r="L15" s="163"/>
      <c r="M15" s="163">
        <f>SUM(M16:M23)</f>
        <v>0</v>
      </c>
      <c r="N15" s="163"/>
      <c r="O15" s="163">
        <f>SUM(O16:O23)</f>
        <v>0.69000000000000006</v>
      </c>
      <c r="P15" s="163"/>
      <c r="Q15" s="163">
        <f>SUM(Q16:Q23)</f>
        <v>0</v>
      </c>
      <c r="R15" s="163"/>
      <c r="S15" s="163"/>
      <c r="T15" s="163"/>
      <c r="U15" s="163"/>
      <c r="V15" s="163">
        <f>SUM(V16:V23)</f>
        <v>23.99</v>
      </c>
      <c r="W15" s="163"/>
      <c r="X15" s="163"/>
      <c r="AG15" t="s">
        <v>136</v>
      </c>
    </row>
    <row r="16" spans="1:60" outlineLevel="1" x14ac:dyDescent="0.25">
      <c r="A16" s="170">
        <v>3</v>
      </c>
      <c r="B16" s="171" t="s">
        <v>197</v>
      </c>
      <c r="C16" s="185" t="s">
        <v>198</v>
      </c>
      <c r="D16" s="172" t="s">
        <v>139</v>
      </c>
      <c r="E16" s="173">
        <v>84</v>
      </c>
      <c r="F16" s="174"/>
      <c r="G16" s="175">
        <f>ROUND(E16*F16,2)</f>
        <v>0</v>
      </c>
      <c r="H16" s="160"/>
      <c r="I16" s="159">
        <f>ROUND(E16*H16,2)</f>
        <v>0</v>
      </c>
      <c r="J16" s="160"/>
      <c r="K16" s="159">
        <f>ROUND(E16*J16,2)</f>
        <v>0</v>
      </c>
      <c r="L16" s="159">
        <v>21</v>
      </c>
      <c r="M16" s="159">
        <f>G16*(1+L16/100)</f>
        <v>0</v>
      </c>
      <c r="N16" s="159">
        <v>6.3499999999999997E-3</v>
      </c>
      <c r="O16" s="159">
        <f>ROUND(E16*N16,2)</f>
        <v>0.53</v>
      </c>
      <c r="P16" s="159">
        <v>0</v>
      </c>
      <c r="Q16" s="159">
        <f>ROUND(E16*P16,2)</f>
        <v>0</v>
      </c>
      <c r="R16" s="159"/>
      <c r="S16" s="159" t="s">
        <v>140</v>
      </c>
      <c r="T16" s="159" t="s">
        <v>140</v>
      </c>
      <c r="U16" s="159">
        <v>0.26</v>
      </c>
      <c r="V16" s="159">
        <f>ROUND(E16*U16,2)</f>
        <v>21.84</v>
      </c>
      <c r="W16" s="159"/>
      <c r="X16" s="159" t="s">
        <v>141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142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5">
      <c r="A17" s="156"/>
      <c r="B17" s="157"/>
      <c r="C17" s="186" t="s">
        <v>539</v>
      </c>
      <c r="D17" s="161"/>
      <c r="E17" s="162">
        <v>84</v>
      </c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49"/>
      <c r="Z17" s="149"/>
      <c r="AA17" s="149"/>
      <c r="AB17" s="149"/>
      <c r="AC17" s="149"/>
      <c r="AD17" s="149"/>
      <c r="AE17" s="149"/>
      <c r="AF17" s="149"/>
      <c r="AG17" s="149" t="s">
        <v>144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5">
      <c r="A18" s="170">
        <v>4</v>
      </c>
      <c r="B18" s="171" t="s">
        <v>200</v>
      </c>
      <c r="C18" s="185" t="s">
        <v>201</v>
      </c>
      <c r="D18" s="172" t="s">
        <v>202</v>
      </c>
      <c r="E18" s="173">
        <v>6</v>
      </c>
      <c r="F18" s="174"/>
      <c r="G18" s="175">
        <f>ROUND(E18*F18,2)</f>
        <v>0</v>
      </c>
      <c r="H18" s="160"/>
      <c r="I18" s="159">
        <f>ROUND(E18*H18,2)</f>
        <v>0</v>
      </c>
      <c r="J18" s="160"/>
      <c r="K18" s="159">
        <f>ROUND(E18*J18,2)</f>
        <v>0</v>
      </c>
      <c r="L18" s="159">
        <v>21</v>
      </c>
      <c r="M18" s="159">
        <f>G18*(1+L18/100)</f>
        <v>0</v>
      </c>
      <c r="N18" s="159">
        <v>2.1909999999999999E-2</v>
      </c>
      <c r="O18" s="159">
        <f>ROUND(E18*N18,2)</f>
        <v>0.13</v>
      </c>
      <c r="P18" s="159">
        <v>0</v>
      </c>
      <c r="Q18" s="159">
        <f>ROUND(E18*P18,2)</f>
        <v>0</v>
      </c>
      <c r="R18" s="159"/>
      <c r="S18" s="159" t="s">
        <v>140</v>
      </c>
      <c r="T18" s="159" t="s">
        <v>140</v>
      </c>
      <c r="U18" s="159">
        <v>0.20300000000000001</v>
      </c>
      <c r="V18" s="159">
        <f>ROUND(E18*U18,2)</f>
        <v>1.22</v>
      </c>
      <c r="W18" s="159"/>
      <c r="X18" s="159" t="s">
        <v>141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142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5">
      <c r="A19" s="156"/>
      <c r="B19" s="157"/>
      <c r="C19" s="186" t="s">
        <v>203</v>
      </c>
      <c r="D19" s="161"/>
      <c r="E19" s="162">
        <v>6</v>
      </c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49"/>
      <c r="Z19" s="149"/>
      <c r="AA19" s="149"/>
      <c r="AB19" s="149"/>
      <c r="AC19" s="149"/>
      <c r="AD19" s="149"/>
      <c r="AE19" s="149"/>
      <c r="AF19" s="149"/>
      <c r="AG19" s="149" t="s">
        <v>144</v>
      </c>
      <c r="AH19" s="149">
        <v>0</v>
      </c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5">
      <c r="A20" s="170">
        <v>5</v>
      </c>
      <c r="B20" s="171" t="s">
        <v>204</v>
      </c>
      <c r="C20" s="185" t="s">
        <v>205</v>
      </c>
      <c r="D20" s="172" t="s">
        <v>202</v>
      </c>
      <c r="E20" s="173">
        <v>18</v>
      </c>
      <c r="F20" s="174"/>
      <c r="G20" s="175">
        <f>ROUND(E20*F20,2)</f>
        <v>0</v>
      </c>
      <c r="H20" s="160"/>
      <c r="I20" s="159">
        <f>ROUND(E20*H20,2)</f>
        <v>0</v>
      </c>
      <c r="J20" s="160"/>
      <c r="K20" s="159">
        <f>ROUND(E20*J20,2)</f>
        <v>0</v>
      </c>
      <c r="L20" s="159">
        <v>21</v>
      </c>
      <c r="M20" s="159">
        <f>G20*(1+L20/100)</f>
        <v>0</v>
      </c>
      <c r="N20" s="159">
        <v>1.7600000000000001E-3</v>
      </c>
      <c r="O20" s="159">
        <f>ROUND(E20*N20,2)</f>
        <v>0.03</v>
      </c>
      <c r="P20" s="159">
        <v>0</v>
      </c>
      <c r="Q20" s="159">
        <f>ROUND(E20*P20,2)</f>
        <v>0</v>
      </c>
      <c r="R20" s="159"/>
      <c r="S20" s="159" t="s">
        <v>140</v>
      </c>
      <c r="T20" s="159" t="s">
        <v>140</v>
      </c>
      <c r="U20" s="159">
        <v>8.0000000000000002E-3</v>
      </c>
      <c r="V20" s="159">
        <f>ROUND(E20*U20,2)</f>
        <v>0.14000000000000001</v>
      </c>
      <c r="W20" s="159"/>
      <c r="X20" s="159" t="s">
        <v>141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142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5">
      <c r="A21" s="156"/>
      <c r="B21" s="157"/>
      <c r="C21" s="186" t="s">
        <v>206</v>
      </c>
      <c r="D21" s="161"/>
      <c r="E21" s="162">
        <v>18</v>
      </c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49"/>
      <c r="Z21" s="149"/>
      <c r="AA21" s="149"/>
      <c r="AB21" s="149"/>
      <c r="AC21" s="149"/>
      <c r="AD21" s="149"/>
      <c r="AE21" s="149"/>
      <c r="AF21" s="149"/>
      <c r="AG21" s="149" t="s">
        <v>144</v>
      </c>
      <c r="AH21" s="149">
        <v>0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5">
      <c r="A22" s="170">
        <v>6</v>
      </c>
      <c r="B22" s="171" t="s">
        <v>207</v>
      </c>
      <c r="C22" s="185" t="s">
        <v>208</v>
      </c>
      <c r="D22" s="172" t="s">
        <v>202</v>
      </c>
      <c r="E22" s="173">
        <v>6</v>
      </c>
      <c r="F22" s="174"/>
      <c r="G22" s="175">
        <f>ROUND(E22*F22,2)</f>
        <v>0</v>
      </c>
      <c r="H22" s="160"/>
      <c r="I22" s="159">
        <f>ROUND(E22*H22,2)</f>
        <v>0</v>
      </c>
      <c r="J22" s="160"/>
      <c r="K22" s="159">
        <f>ROUND(E22*J22,2)</f>
        <v>0</v>
      </c>
      <c r="L22" s="159">
        <v>21</v>
      </c>
      <c r="M22" s="159">
        <f>G22*(1+L22/100)</f>
        <v>0</v>
      </c>
      <c r="N22" s="159">
        <v>0</v>
      </c>
      <c r="O22" s="159">
        <f>ROUND(E22*N22,2)</f>
        <v>0</v>
      </c>
      <c r="P22" s="159">
        <v>0</v>
      </c>
      <c r="Q22" s="159">
        <f>ROUND(E22*P22,2)</f>
        <v>0</v>
      </c>
      <c r="R22" s="159"/>
      <c r="S22" s="159" t="s">
        <v>140</v>
      </c>
      <c r="T22" s="159" t="s">
        <v>140</v>
      </c>
      <c r="U22" s="159">
        <v>0.13100000000000001</v>
      </c>
      <c r="V22" s="159">
        <f>ROUND(E22*U22,2)</f>
        <v>0.79</v>
      </c>
      <c r="W22" s="159"/>
      <c r="X22" s="159" t="s">
        <v>141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142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5">
      <c r="A23" s="156"/>
      <c r="B23" s="157"/>
      <c r="C23" s="186" t="s">
        <v>540</v>
      </c>
      <c r="D23" s="161"/>
      <c r="E23" s="162">
        <v>6</v>
      </c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49"/>
      <c r="Z23" s="149"/>
      <c r="AA23" s="149"/>
      <c r="AB23" s="149"/>
      <c r="AC23" s="149"/>
      <c r="AD23" s="149"/>
      <c r="AE23" s="149"/>
      <c r="AF23" s="149"/>
      <c r="AG23" s="149" t="s">
        <v>144</v>
      </c>
      <c r="AH23" s="149">
        <v>5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ht="26.4" x14ac:dyDescent="0.25">
      <c r="A24" s="164" t="s">
        <v>135</v>
      </c>
      <c r="B24" s="165" t="s">
        <v>74</v>
      </c>
      <c r="C24" s="184" t="s">
        <v>75</v>
      </c>
      <c r="D24" s="166"/>
      <c r="E24" s="167"/>
      <c r="F24" s="168"/>
      <c r="G24" s="169">
        <f>SUMIF(AG25:AG25,"&lt;&gt;NOR",G25:G25)</f>
        <v>0</v>
      </c>
      <c r="H24" s="163"/>
      <c r="I24" s="163">
        <f>SUM(I25:I25)</f>
        <v>0</v>
      </c>
      <c r="J24" s="163"/>
      <c r="K24" s="163">
        <f>SUM(K25:K25)</f>
        <v>0</v>
      </c>
      <c r="L24" s="163"/>
      <c r="M24" s="163">
        <f>SUM(M25:M25)</f>
        <v>0</v>
      </c>
      <c r="N24" s="163"/>
      <c r="O24" s="163">
        <f>SUM(O25:O25)</f>
        <v>0</v>
      </c>
      <c r="P24" s="163"/>
      <c r="Q24" s="163">
        <f>SUM(Q25:Q25)</f>
        <v>0</v>
      </c>
      <c r="R24" s="163"/>
      <c r="S24" s="163"/>
      <c r="T24" s="163"/>
      <c r="U24" s="163"/>
      <c r="V24" s="163">
        <f>SUM(V25:V25)</f>
        <v>0</v>
      </c>
      <c r="W24" s="163"/>
      <c r="X24" s="163"/>
      <c r="AG24" t="s">
        <v>136</v>
      </c>
    </row>
    <row r="25" spans="1:60" outlineLevel="1" x14ac:dyDescent="0.25">
      <c r="A25" s="176">
        <v>7</v>
      </c>
      <c r="B25" s="177" t="s">
        <v>222</v>
      </c>
      <c r="C25" s="187" t="s">
        <v>223</v>
      </c>
      <c r="D25" s="178" t="s">
        <v>224</v>
      </c>
      <c r="E25" s="179">
        <v>1</v>
      </c>
      <c r="F25" s="180"/>
      <c r="G25" s="181">
        <f>ROUND(E25*F25,2)</f>
        <v>0</v>
      </c>
      <c r="H25" s="160"/>
      <c r="I25" s="159">
        <f>ROUND(E25*H25,2)</f>
        <v>0</v>
      </c>
      <c r="J25" s="160"/>
      <c r="K25" s="159">
        <f>ROUND(E25*J25,2)</f>
        <v>0</v>
      </c>
      <c r="L25" s="159">
        <v>21</v>
      </c>
      <c r="M25" s="159">
        <f>G25*(1+L25/100)</f>
        <v>0</v>
      </c>
      <c r="N25" s="159">
        <v>0</v>
      </c>
      <c r="O25" s="159">
        <f>ROUND(E25*N25,2)</f>
        <v>0</v>
      </c>
      <c r="P25" s="159">
        <v>0</v>
      </c>
      <c r="Q25" s="159">
        <f>ROUND(E25*P25,2)</f>
        <v>0</v>
      </c>
      <c r="R25" s="159"/>
      <c r="S25" s="159" t="s">
        <v>225</v>
      </c>
      <c r="T25" s="159" t="s">
        <v>226</v>
      </c>
      <c r="U25" s="159">
        <v>0</v>
      </c>
      <c r="V25" s="159">
        <f>ROUND(E25*U25,2)</f>
        <v>0</v>
      </c>
      <c r="W25" s="159"/>
      <c r="X25" s="159" t="s">
        <v>141</v>
      </c>
      <c r="Y25" s="149"/>
      <c r="Z25" s="149"/>
      <c r="AA25" s="149"/>
      <c r="AB25" s="149"/>
      <c r="AC25" s="149"/>
      <c r="AD25" s="149"/>
      <c r="AE25" s="149"/>
      <c r="AF25" s="149"/>
      <c r="AG25" s="149" t="s">
        <v>142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x14ac:dyDescent="0.25">
      <c r="A26" s="164" t="s">
        <v>135</v>
      </c>
      <c r="B26" s="165" t="s">
        <v>76</v>
      </c>
      <c r="C26" s="184" t="s">
        <v>77</v>
      </c>
      <c r="D26" s="166"/>
      <c r="E26" s="167"/>
      <c r="F26" s="168"/>
      <c r="G26" s="169">
        <f>SUMIF(AG27:AG28,"&lt;&gt;NOR",G27:G28)</f>
        <v>0</v>
      </c>
      <c r="H26" s="163"/>
      <c r="I26" s="163">
        <f>SUM(I27:I28)</f>
        <v>0</v>
      </c>
      <c r="J26" s="163"/>
      <c r="K26" s="163">
        <f>SUM(K27:K28)</f>
        <v>0</v>
      </c>
      <c r="L26" s="163"/>
      <c r="M26" s="163">
        <f>SUM(M27:M28)</f>
        <v>0</v>
      </c>
      <c r="N26" s="163"/>
      <c r="O26" s="163">
        <f>SUM(O27:O28)</f>
        <v>0</v>
      </c>
      <c r="P26" s="163"/>
      <c r="Q26" s="163">
        <f>SUM(Q27:Q28)</f>
        <v>0.01</v>
      </c>
      <c r="R26" s="163"/>
      <c r="S26" s="163"/>
      <c r="T26" s="163"/>
      <c r="U26" s="163"/>
      <c r="V26" s="163">
        <f>SUM(V27:V28)</f>
        <v>0.46</v>
      </c>
      <c r="W26" s="163"/>
      <c r="X26" s="163"/>
      <c r="AG26" t="s">
        <v>136</v>
      </c>
    </row>
    <row r="27" spans="1:60" outlineLevel="1" x14ac:dyDescent="0.25">
      <c r="A27" s="170">
        <v>8</v>
      </c>
      <c r="B27" s="171" t="s">
        <v>541</v>
      </c>
      <c r="C27" s="185" t="s">
        <v>542</v>
      </c>
      <c r="D27" s="172" t="s">
        <v>159</v>
      </c>
      <c r="E27" s="173">
        <v>2</v>
      </c>
      <c r="F27" s="174"/>
      <c r="G27" s="175">
        <f>ROUND(E27*F27,2)</f>
        <v>0</v>
      </c>
      <c r="H27" s="160"/>
      <c r="I27" s="159">
        <f>ROUND(E27*H27,2)</f>
        <v>0</v>
      </c>
      <c r="J27" s="160"/>
      <c r="K27" s="159">
        <f>ROUND(E27*J27,2)</f>
        <v>0</v>
      </c>
      <c r="L27" s="159">
        <v>21</v>
      </c>
      <c r="M27" s="159">
        <f>G27*(1+L27/100)</f>
        <v>0</v>
      </c>
      <c r="N27" s="159">
        <v>0</v>
      </c>
      <c r="O27" s="159">
        <f>ROUND(E27*N27,2)</f>
        <v>0</v>
      </c>
      <c r="P27" s="159">
        <v>4.0000000000000001E-3</v>
      </c>
      <c r="Q27" s="159">
        <f>ROUND(E27*P27,2)</f>
        <v>0.01</v>
      </c>
      <c r="R27" s="159"/>
      <c r="S27" s="159" t="s">
        <v>140</v>
      </c>
      <c r="T27" s="159" t="s">
        <v>140</v>
      </c>
      <c r="U27" s="159">
        <v>0.23100000000000001</v>
      </c>
      <c r="V27" s="159">
        <f>ROUND(E27*U27,2)</f>
        <v>0.46</v>
      </c>
      <c r="W27" s="159"/>
      <c r="X27" s="159" t="s">
        <v>141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142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5">
      <c r="A28" s="156"/>
      <c r="B28" s="157"/>
      <c r="C28" s="186" t="s">
        <v>272</v>
      </c>
      <c r="D28" s="161"/>
      <c r="E28" s="162">
        <v>2</v>
      </c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49"/>
      <c r="Z28" s="149"/>
      <c r="AA28" s="149"/>
      <c r="AB28" s="149"/>
      <c r="AC28" s="149"/>
      <c r="AD28" s="149"/>
      <c r="AE28" s="149"/>
      <c r="AF28" s="149"/>
      <c r="AG28" s="149" t="s">
        <v>144</v>
      </c>
      <c r="AH28" s="149">
        <v>0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x14ac:dyDescent="0.25">
      <c r="A29" s="164" t="s">
        <v>135</v>
      </c>
      <c r="B29" s="165" t="s">
        <v>78</v>
      </c>
      <c r="C29" s="184" t="s">
        <v>79</v>
      </c>
      <c r="D29" s="166"/>
      <c r="E29" s="167"/>
      <c r="F29" s="168"/>
      <c r="G29" s="169">
        <f>SUMIF(AG30:AG30,"&lt;&gt;NOR",G30:G30)</f>
        <v>0</v>
      </c>
      <c r="H29" s="163"/>
      <c r="I29" s="163">
        <f>SUM(I30:I30)</f>
        <v>0</v>
      </c>
      <c r="J29" s="163"/>
      <c r="K29" s="163">
        <f>SUM(K30:K30)</f>
        <v>0</v>
      </c>
      <c r="L29" s="163"/>
      <c r="M29" s="163">
        <f>SUM(M30:M30)</f>
        <v>0</v>
      </c>
      <c r="N29" s="163"/>
      <c r="O29" s="163">
        <f>SUM(O30:O30)</f>
        <v>0</v>
      </c>
      <c r="P29" s="163"/>
      <c r="Q29" s="163">
        <f>SUM(Q30:Q30)</f>
        <v>0</v>
      </c>
      <c r="R29" s="163"/>
      <c r="S29" s="163"/>
      <c r="T29" s="163"/>
      <c r="U29" s="163"/>
      <c r="V29" s="163">
        <f>SUM(V30:V30)</f>
        <v>1.69</v>
      </c>
      <c r="W29" s="163"/>
      <c r="X29" s="163"/>
      <c r="AG29" t="s">
        <v>136</v>
      </c>
    </row>
    <row r="30" spans="1:60" outlineLevel="1" x14ac:dyDescent="0.25">
      <c r="A30" s="176">
        <v>9</v>
      </c>
      <c r="B30" s="177" t="s">
        <v>250</v>
      </c>
      <c r="C30" s="187" t="s">
        <v>251</v>
      </c>
      <c r="D30" s="178" t="s">
        <v>152</v>
      </c>
      <c r="E30" s="179">
        <v>1.79802</v>
      </c>
      <c r="F30" s="180"/>
      <c r="G30" s="181">
        <f>ROUND(E30*F30,2)</f>
        <v>0</v>
      </c>
      <c r="H30" s="160"/>
      <c r="I30" s="159">
        <f>ROUND(E30*H30,2)</f>
        <v>0</v>
      </c>
      <c r="J30" s="160"/>
      <c r="K30" s="159">
        <f>ROUND(E30*J30,2)</f>
        <v>0</v>
      </c>
      <c r="L30" s="159">
        <v>21</v>
      </c>
      <c r="M30" s="159">
        <f>G30*(1+L30/100)</f>
        <v>0</v>
      </c>
      <c r="N30" s="159">
        <v>0</v>
      </c>
      <c r="O30" s="159">
        <f>ROUND(E30*N30,2)</f>
        <v>0</v>
      </c>
      <c r="P30" s="159">
        <v>0</v>
      </c>
      <c r="Q30" s="159">
        <f>ROUND(E30*P30,2)</f>
        <v>0</v>
      </c>
      <c r="R30" s="159"/>
      <c r="S30" s="159" t="s">
        <v>140</v>
      </c>
      <c r="T30" s="159" t="s">
        <v>140</v>
      </c>
      <c r="U30" s="159">
        <v>0.9385</v>
      </c>
      <c r="V30" s="159">
        <f>ROUND(E30*U30,2)</f>
        <v>1.69</v>
      </c>
      <c r="W30" s="159"/>
      <c r="X30" s="159" t="s">
        <v>252</v>
      </c>
      <c r="Y30" s="149"/>
      <c r="Z30" s="149"/>
      <c r="AA30" s="149"/>
      <c r="AB30" s="149"/>
      <c r="AC30" s="149"/>
      <c r="AD30" s="149"/>
      <c r="AE30" s="149"/>
      <c r="AF30" s="149"/>
      <c r="AG30" s="149" t="s">
        <v>253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x14ac:dyDescent="0.25">
      <c r="A31" s="164" t="s">
        <v>135</v>
      </c>
      <c r="B31" s="165" t="s">
        <v>80</v>
      </c>
      <c r="C31" s="184" t="s">
        <v>81</v>
      </c>
      <c r="D31" s="166"/>
      <c r="E31" s="167"/>
      <c r="F31" s="168"/>
      <c r="G31" s="169">
        <f>SUMIF(AG32:AG33,"&lt;&gt;NOR",G32:G33)</f>
        <v>0</v>
      </c>
      <c r="H31" s="163"/>
      <c r="I31" s="163">
        <f>SUM(I32:I33)</f>
        <v>0</v>
      </c>
      <c r="J31" s="163"/>
      <c r="K31" s="163">
        <f>SUM(K32:K33)</f>
        <v>0</v>
      </c>
      <c r="L31" s="163"/>
      <c r="M31" s="163">
        <f>SUM(M32:M33)</f>
        <v>0</v>
      </c>
      <c r="N31" s="163"/>
      <c r="O31" s="163">
        <f>SUM(O32:O33)</f>
        <v>0</v>
      </c>
      <c r="P31" s="163"/>
      <c r="Q31" s="163">
        <f>SUM(Q32:Q33)</f>
        <v>0.32</v>
      </c>
      <c r="R31" s="163"/>
      <c r="S31" s="163"/>
      <c r="T31" s="163"/>
      <c r="U31" s="163"/>
      <c r="V31" s="163">
        <f>SUM(V32:V33)</f>
        <v>9.83</v>
      </c>
      <c r="W31" s="163"/>
      <c r="X31" s="163"/>
      <c r="AG31" t="s">
        <v>136</v>
      </c>
    </row>
    <row r="32" spans="1:60" outlineLevel="1" x14ac:dyDescent="0.25">
      <c r="A32" s="170">
        <v>10</v>
      </c>
      <c r="B32" s="171" t="s">
        <v>543</v>
      </c>
      <c r="C32" s="185" t="s">
        <v>544</v>
      </c>
      <c r="D32" s="172" t="s">
        <v>139</v>
      </c>
      <c r="E32" s="173">
        <v>280.96600000000001</v>
      </c>
      <c r="F32" s="174"/>
      <c r="G32" s="175">
        <f>ROUND(E32*F32,2)</f>
        <v>0</v>
      </c>
      <c r="H32" s="160"/>
      <c r="I32" s="159">
        <f>ROUND(E32*H32,2)</f>
        <v>0</v>
      </c>
      <c r="J32" s="160"/>
      <c r="K32" s="159">
        <f>ROUND(E32*J32,2)</f>
        <v>0</v>
      </c>
      <c r="L32" s="159">
        <v>21</v>
      </c>
      <c r="M32" s="159">
        <f>G32*(1+L32/100)</f>
        <v>0</v>
      </c>
      <c r="N32" s="159">
        <v>0</v>
      </c>
      <c r="O32" s="159">
        <f>ROUND(E32*N32,2)</f>
        <v>0</v>
      </c>
      <c r="P32" s="159">
        <v>1.15E-3</v>
      </c>
      <c r="Q32" s="159">
        <f>ROUND(E32*P32,2)</f>
        <v>0.32</v>
      </c>
      <c r="R32" s="159"/>
      <c r="S32" s="159" t="s">
        <v>140</v>
      </c>
      <c r="T32" s="159" t="s">
        <v>140</v>
      </c>
      <c r="U32" s="159">
        <v>3.5000000000000003E-2</v>
      </c>
      <c r="V32" s="159">
        <f>ROUND(E32*U32,2)</f>
        <v>9.83</v>
      </c>
      <c r="W32" s="159"/>
      <c r="X32" s="159" t="s">
        <v>141</v>
      </c>
      <c r="Y32" s="149"/>
      <c r="Z32" s="149"/>
      <c r="AA32" s="149"/>
      <c r="AB32" s="149"/>
      <c r="AC32" s="149"/>
      <c r="AD32" s="149"/>
      <c r="AE32" s="149"/>
      <c r="AF32" s="149"/>
      <c r="AG32" s="149" t="s">
        <v>142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5">
      <c r="A33" s="156"/>
      <c r="B33" s="157"/>
      <c r="C33" s="186" t="s">
        <v>545</v>
      </c>
      <c r="D33" s="161"/>
      <c r="E33" s="162">
        <v>280.96600000000001</v>
      </c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49"/>
      <c r="Z33" s="149"/>
      <c r="AA33" s="149"/>
      <c r="AB33" s="149"/>
      <c r="AC33" s="149"/>
      <c r="AD33" s="149"/>
      <c r="AE33" s="149"/>
      <c r="AF33" s="149"/>
      <c r="AG33" s="149" t="s">
        <v>144</v>
      </c>
      <c r="AH33" s="149">
        <v>0</v>
      </c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x14ac:dyDescent="0.25">
      <c r="A34" s="164" t="s">
        <v>135</v>
      </c>
      <c r="B34" s="165" t="s">
        <v>82</v>
      </c>
      <c r="C34" s="184" t="s">
        <v>83</v>
      </c>
      <c r="D34" s="166"/>
      <c r="E34" s="167"/>
      <c r="F34" s="168"/>
      <c r="G34" s="169">
        <f>SUMIF(AG35:AG56,"&lt;&gt;NOR",G35:G56)</f>
        <v>0</v>
      </c>
      <c r="H34" s="163"/>
      <c r="I34" s="163">
        <f>SUM(I35:I56)</f>
        <v>0</v>
      </c>
      <c r="J34" s="163"/>
      <c r="K34" s="163">
        <f>SUM(K35:K56)</f>
        <v>0</v>
      </c>
      <c r="L34" s="163"/>
      <c r="M34" s="163">
        <f>SUM(M35:M56)</f>
        <v>0</v>
      </c>
      <c r="N34" s="163"/>
      <c r="O34" s="163">
        <f>SUM(O35:O56)</f>
        <v>0.87000000000000011</v>
      </c>
      <c r="P34" s="163"/>
      <c r="Q34" s="163">
        <f>SUM(Q35:Q56)</f>
        <v>0.24</v>
      </c>
      <c r="R34" s="163"/>
      <c r="S34" s="163"/>
      <c r="T34" s="163"/>
      <c r="U34" s="163"/>
      <c r="V34" s="163">
        <f>SUM(V35:V56)</f>
        <v>302.06000000000006</v>
      </c>
      <c r="W34" s="163"/>
      <c r="X34" s="163"/>
      <c r="AG34" t="s">
        <v>136</v>
      </c>
    </row>
    <row r="35" spans="1:60" outlineLevel="1" x14ac:dyDescent="0.25">
      <c r="A35" s="170">
        <v>11</v>
      </c>
      <c r="B35" s="171" t="s">
        <v>254</v>
      </c>
      <c r="C35" s="185" t="s">
        <v>255</v>
      </c>
      <c r="D35" s="172" t="s">
        <v>139</v>
      </c>
      <c r="E35" s="173">
        <v>16.829499999999999</v>
      </c>
      <c r="F35" s="174"/>
      <c r="G35" s="175">
        <f>ROUND(E35*F35,2)</f>
        <v>0</v>
      </c>
      <c r="H35" s="160"/>
      <c r="I35" s="159">
        <f>ROUND(E35*H35,2)</f>
        <v>0</v>
      </c>
      <c r="J35" s="160"/>
      <c r="K35" s="159">
        <f>ROUND(E35*J35,2)</f>
        <v>0</v>
      </c>
      <c r="L35" s="159">
        <v>21</v>
      </c>
      <c r="M35" s="159">
        <f>G35*(1+L35/100)</f>
        <v>0</v>
      </c>
      <c r="N35" s="159">
        <v>6.9999999999999999E-4</v>
      </c>
      <c r="O35" s="159">
        <f>ROUND(E35*N35,2)</f>
        <v>0.01</v>
      </c>
      <c r="P35" s="159">
        <v>1.4E-2</v>
      </c>
      <c r="Q35" s="159">
        <f>ROUND(E35*P35,2)</f>
        <v>0.24</v>
      </c>
      <c r="R35" s="159"/>
      <c r="S35" s="159" t="s">
        <v>140</v>
      </c>
      <c r="T35" s="159" t="s">
        <v>140</v>
      </c>
      <c r="U35" s="159">
        <v>0.40333000000000002</v>
      </c>
      <c r="V35" s="159">
        <f>ROUND(E35*U35,2)</f>
        <v>6.79</v>
      </c>
      <c r="W35" s="159"/>
      <c r="X35" s="159" t="s">
        <v>141</v>
      </c>
      <c r="Y35" s="149"/>
      <c r="Z35" s="149"/>
      <c r="AA35" s="149"/>
      <c r="AB35" s="149"/>
      <c r="AC35" s="149"/>
      <c r="AD35" s="149"/>
      <c r="AE35" s="149"/>
      <c r="AF35" s="149"/>
      <c r="AG35" s="149" t="s">
        <v>142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5">
      <c r="A36" s="156"/>
      <c r="B36" s="157"/>
      <c r="C36" s="186" t="s">
        <v>546</v>
      </c>
      <c r="D36" s="161"/>
      <c r="E36" s="162">
        <v>16.829499999999999</v>
      </c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49"/>
      <c r="Z36" s="149"/>
      <c r="AA36" s="149"/>
      <c r="AB36" s="149"/>
      <c r="AC36" s="149"/>
      <c r="AD36" s="149"/>
      <c r="AE36" s="149"/>
      <c r="AF36" s="149"/>
      <c r="AG36" s="149" t="s">
        <v>144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ht="20.399999999999999" outlineLevel="1" x14ac:dyDescent="0.25">
      <c r="A37" s="170">
        <v>12</v>
      </c>
      <c r="B37" s="171" t="s">
        <v>547</v>
      </c>
      <c r="C37" s="185" t="s">
        <v>548</v>
      </c>
      <c r="D37" s="172" t="s">
        <v>139</v>
      </c>
      <c r="E37" s="173">
        <v>300.42500000000001</v>
      </c>
      <c r="F37" s="174"/>
      <c r="G37" s="175">
        <f>ROUND(E37*F37,2)</f>
        <v>0</v>
      </c>
      <c r="H37" s="160"/>
      <c r="I37" s="159">
        <f>ROUND(E37*H37,2)</f>
        <v>0</v>
      </c>
      <c r="J37" s="160"/>
      <c r="K37" s="159">
        <f>ROUND(E37*J37,2)</f>
        <v>0</v>
      </c>
      <c r="L37" s="159">
        <v>21</v>
      </c>
      <c r="M37" s="159">
        <f>G37*(1+L37/100)</f>
        <v>0</v>
      </c>
      <c r="N37" s="159">
        <v>2.2000000000000001E-3</v>
      </c>
      <c r="O37" s="159">
        <f>ROUND(E37*N37,2)</f>
        <v>0.66</v>
      </c>
      <c r="P37" s="159">
        <v>0</v>
      </c>
      <c r="Q37" s="159">
        <f>ROUND(E37*P37,2)</f>
        <v>0</v>
      </c>
      <c r="R37" s="159"/>
      <c r="S37" s="159" t="s">
        <v>140</v>
      </c>
      <c r="T37" s="159" t="s">
        <v>140</v>
      </c>
      <c r="U37" s="159">
        <v>0.84799999999999998</v>
      </c>
      <c r="V37" s="159">
        <f>ROUND(E37*U37,2)</f>
        <v>254.76</v>
      </c>
      <c r="W37" s="159"/>
      <c r="X37" s="159" t="s">
        <v>141</v>
      </c>
      <c r="Y37" s="149"/>
      <c r="Z37" s="149"/>
      <c r="AA37" s="149"/>
      <c r="AB37" s="149"/>
      <c r="AC37" s="149"/>
      <c r="AD37" s="149"/>
      <c r="AE37" s="149"/>
      <c r="AF37" s="149"/>
      <c r="AG37" s="149" t="s">
        <v>142</v>
      </c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5">
      <c r="A38" s="156"/>
      <c r="B38" s="157"/>
      <c r="C38" s="186" t="s">
        <v>549</v>
      </c>
      <c r="D38" s="161"/>
      <c r="E38" s="162">
        <v>19.425000000000001</v>
      </c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49"/>
      <c r="Z38" s="149"/>
      <c r="AA38" s="149"/>
      <c r="AB38" s="149"/>
      <c r="AC38" s="149"/>
      <c r="AD38" s="149"/>
      <c r="AE38" s="149"/>
      <c r="AF38" s="149"/>
      <c r="AG38" s="149" t="s">
        <v>144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5">
      <c r="A39" s="156"/>
      <c r="B39" s="157"/>
      <c r="C39" s="186" t="s">
        <v>550</v>
      </c>
      <c r="D39" s="161"/>
      <c r="E39" s="162">
        <v>281</v>
      </c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49"/>
      <c r="Z39" s="149"/>
      <c r="AA39" s="149"/>
      <c r="AB39" s="149"/>
      <c r="AC39" s="149"/>
      <c r="AD39" s="149"/>
      <c r="AE39" s="149"/>
      <c r="AF39" s="149"/>
      <c r="AG39" s="149" t="s">
        <v>144</v>
      </c>
      <c r="AH39" s="149">
        <v>0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5">
      <c r="A40" s="170">
        <v>13</v>
      </c>
      <c r="B40" s="171" t="s">
        <v>261</v>
      </c>
      <c r="C40" s="185" t="s">
        <v>262</v>
      </c>
      <c r="D40" s="172" t="s">
        <v>202</v>
      </c>
      <c r="E40" s="173">
        <v>4.8499999999999996</v>
      </c>
      <c r="F40" s="174"/>
      <c r="G40" s="175">
        <f>ROUND(E40*F40,2)</f>
        <v>0</v>
      </c>
      <c r="H40" s="160"/>
      <c r="I40" s="159">
        <f>ROUND(E40*H40,2)</f>
        <v>0</v>
      </c>
      <c r="J40" s="160"/>
      <c r="K40" s="159">
        <f>ROUND(E40*J40,2)</f>
        <v>0</v>
      </c>
      <c r="L40" s="159">
        <v>21</v>
      </c>
      <c r="M40" s="159">
        <f>G40*(1+L40/100)</f>
        <v>0</v>
      </c>
      <c r="N40" s="159">
        <v>5.8E-4</v>
      </c>
      <c r="O40" s="159">
        <f>ROUND(E40*N40,2)</f>
        <v>0</v>
      </c>
      <c r="P40" s="159">
        <v>0</v>
      </c>
      <c r="Q40" s="159">
        <f>ROUND(E40*P40,2)</f>
        <v>0</v>
      </c>
      <c r="R40" s="159"/>
      <c r="S40" s="159" t="s">
        <v>140</v>
      </c>
      <c r="T40" s="159" t="s">
        <v>140</v>
      </c>
      <c r="U40" s="159">
        <v>0.189</v>
      </c>
      <c r="V40" s="159">
        <f>ROUND(E40*U40,2)</f>
        <v>0.92</v>
      </c>
      <c r="W40" s="159"/>
      <c r="X40" s="159" t="s">
        <v>141</v>
      </c>
      <c r="Y40" s="149"/>
      <c r="Z40" s="149"/>
      <c r="AA40" s="149"/>
      <c r="AB40" s="149"/>
      <c r="AC40" s="149"/>
      <c r="AD40" s="149"/>
      <c r="AE40" s="149"/>
      <c r="AF40" s="149"/>
      <c r="AG40" s="149" t="s">
        <v>142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5">
      <c r="A41" s="156"/>
      <c r="B41" s="157"/>
      <c r="C41" s="186" t="s">
        <v>551</v>
      </c>
      <c r="D41" s="161"/>
      <c r="E41" s="162">
        <v>4.8499999999999996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49"/>
      <c r="Z41" s="149"/>
      <c r="AA41" s="149"/>
      <c r="AB41" s="149"/>
      <c r="AC41" s="149"/>
      <c r="AD41" s="149"/>
      <c r="AE41" s="149"/>
      <c r="AF41" s="149"/>
      <c r="AG41" s="149" t="s">
        <v>144</v>
      </c>
      <c r="AH41" s="149">
        <v>0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5">
      <c r="A42" s="170">
        <v>14</v>
      </c>
      <c r="B42" s="171" t="s">
        <v>264</v>
      </c>
      <c r="C42" s="185" t="s">
        <v>265</v>
      </c>
      <c r="D42" s="172" t="s">
        <v>202</v>
      </c>
      <c r="E42" s="173">
        <v>4.8499999999999996</v>
      </c>
      <c r="F42" s="174"/>
      <c r="G42" s="175">
        <f>ROUND(E42*F42,2)</f>
        <v>0</v>
      </c>
      <c r="H42" s="160"/>
      <c r="I42" s="159">
        <f>ROUND(E42*H42,2)</f>
        <v>0</v>
      </c>
      <c r="J42" s="160"/>
      <c r="K42" s="159">
        <f>ROUND(E42*J42,2)</f>
        <v>0</v>
      </c>
      <c r="L42" s="159">
        <v>21</v>
      </c>
      <c r="M42" s="159">
        <f>G42*(1+L42/100)</f>
        <v>0</v>
      </c>
      <c r="N42" s="159">
        <v>7.6000000000000004E-4</v>
      </c>
      <c r="O42" s="159">
        <f>ROUND(E42*N42,2)</f>
        <v>0</v>
      </c>
      <c r="P42" s="159">
        <v>0</v>
      </c>
      <c r="Q42" s="159">
        <f>ROUND(E42*P42,2)</f>
        <v>0</v>
      </c>
      <c r="R42" s="159"/>
      <c r="S42" s="159" t="s">
        <v>140</v>
      </c>
      <c r="T42" s="159" t="s">
        <v>140</v>
      </c>
      <c r="U42" s="159">
        <v>0.189</v>
      </c>
      <c r="V42" s="159">
        <f>ROUND(E42*U42,2)</f>
        <v>0.92</v>
      </c>
      <c r="W42" s="159"/>
      <c r="X42" s="159" t="s">
        <v>141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142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5">
      <c r="A43" s="156"/>
      <c r="B43" s="157"/>
      <c r="C43" s="186" t="s">
        <v>552</v>
      </c>
      <c r="D43" s="161"/>
      <c r="E43" s="162">
        <v>4.8499999999999996</v>
      </c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49"/>
      <c r="Z43" s="149"/>
      <c r="AA43" s="149"/>
      <c r="AB43" s="149"/>
      <c r="AC43" s="149"/>
      <c r="AD43" s="149"/>
      <c r="AE43" s="149"/>
      <c r="AF43" s="149"/>
      <c r="AG43" s="149" t="s">
        <v>144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5">
      <c r="A44" s="170">
        <v>15</v>
      </c>
      <c r="B44" s="171" t="s">
        <v>267</v>
      </c>
      <c r="C44" s="185" t="s">
        <v>268</v>
      </c>
      <c r="D44" s="172" t="s">
        <v>202</v>
      </c>
      <c r="E44" s="173">
        <v>38.25</v>
      </c>
      <c r="F44" s="174"/>
      <c r="G44" s="175">
        <f>ROUND(E44*F44,2)</f>
        <v>0</v>
      </c>
      <c r="H44" s="160"/>
      <c r="I44" s="159">
        <f>ROUND(E44*H44,2)</f>
        <v>0</v>
      </c>
      <c r="J44" s="160"/>
      <c r="K44" s="159">
        <f>ROUND(E44*J44,2)</f>
        <v>0</v>
      </c>
      <c r="L44" s="159">
        <v>21</v>
      </c>
      <c r="M44" s="159">
        <f>G44*(1+L44/100)</f>
        <v>0</v>
      </c>
      <c r="N44" s="159">
        <v>7.6000000000000004E-4</v>
      </c>
      <c r="O44" s="159">
        <f>ROUND(E44*N44,2)</f>
        <v>0.03</v>
      </c>
      <c r="P44" s="159">
        <v>0</v>
      </c>
      <c r="Q44" s="159">
        <f>ROUND(E44*P44,2)</f>
        <v>0</v>
      </c>
      <c r="R44" s="159"/>
      <c r="S44" s="159" t="s">
        <v>140</v>
      </c>
      <c r="T44" s="159" t="s">
        <v>140</v>
      </c>
      <c r="U44" s="159">
        <v>0.189</v>
      </c>
      <c r="V44" s="159">
        <f>ROUND(E44*U44,2)</f>
        <v>7.23</v>
      </c>
      <c r="W44" s="159"/>
      <c r="X44" s="159" t="s">
        <v>141</v>
      </c>
      <c r="Y44" s="149"/>
      <c r="Z44" s="149"/>
      <c r="AA44" s="149"/>
      <c r="AB44" s="149"/>
      <c r="AC44" s="149"/>
      <c r="AD44" s="149"/>
      <c r="AE44" s="149"/>
      <c r="AF44" s="149"/>
      <c r="AG44" s="149" t="s">
        <v>142</v>
      </c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5">
      <c r="A45" s="156"/>
      <c r="B45" s="157"/>
      <c r="C45" s="186" t="s">
        <v>553</v>
      </c>
      <c r="D45" s="161"/>
      <c r="E45" s="162">
        <v>20.2</v>
      </c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49"/>
      <c r="Z45" s="149"/>
      <c r="AA45" s="149"/>
      <c r="AB45" s="149"/>
      <c r="AC45" s="149"/>
      <c r="AD45" s="149"/>
      <c r="AE45" s="149"/>
      <c r="AF45" s="149"/>
      <c r="AG45" s="149" t="s">
        <v>144</v>
      </c>
      <c r="AH45" s="149">
        <v>0</v>
      </c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5">
      <c r="A46" s="156"/>
      <c r="B46" s="157"/>
      <c r="C46" s="186" t="s">
        <v>554</v>
      </c>
      <c r="D46" s="161"/>
      <c r="E46" s="162">
        <v>18.05</v>
      </c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49"/>
      <c r="Z46" s="149"/>
      <c r="AA46" s="149"/>
      <c r="AB46" s="149"/>
      <c r="AC46" s="149"/>
      <c r="AD46" s="149"/>
      <c r="AE46" s="149"/>
      <c r="AF46" s="149"/>
      <c r="AG46" s="149" t="s">
        <v>144</v>
      </c>
      <c r="AH46" s="149">
        <v>0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ht="20.399999999999999" outlineLevel="1" x14ac:dyDescent="0.25">
      <c r="A47" s="170">
        <v>16</v>
      </c>
      <c r="B47" s="171" t="s">
        <v>555</v>
      </c>
      <c r="C47" s="185" t="s">
        <v>556</v>
      </c>
      <c r="D47" s="172" t="s">
        <v>159</v>
      </c>
      <c r="E47" s="173">
        <v>2</v>
      </c>
      <c r="F47" s="174"/>
      <c r="G47" s="175">
        <f>ROUND(E47*F47,2)</f>
        <v>0</v>
      </c>
      <c r="H47" s="160"/>
      <c r="I47" s="159">
        <f>ROUND(E47*H47,2)</f>
        <v>0</v>
      </c>
      <c r="J47" s="160"/>
      <c r="K47" s="159">
        <f>ROUND(E47*J47,2)</f>
        <v>0</v>
      </c>
      <c r="L47" s="159">
        <v>21</v>
      </c>
      <c r="M47" s="159">
        <f>G47*(1+L47/100)</f>
        <v>0</v>
      </c>
      <c r="N47" s="159">
        <v>6.4999999999999997E-4</v>
      </c>
      <c r="O47" s="159">
        <f>ROUND(E47*N47,2)</f>
        <v>0</v>
      </c>
      <c r="P47" s="159">
        <v>0</v>
      </c>
      <c r="Q47" s="159">
        <f>ROUND(E47*P47,2)</f>
        <v>0</v>
      </c>
      <c r="R47" s="159"/>
      <c r="S47" s="159" t="s">
        <v>140</v>
      </c>
      <c r="T47" s="159" t="s">
        <v>140</v>
      </c>
      <c r="U47" s="159">
        <v>0.7</v>
      </c>
      <c r="V47" s="159">
        <f>ROUND(E47*U47,2)</f>
        <v>1.4</v>
      </c>
      <c r="W47" s="159"/>
      <c r="X47" s="159" t="s">
        <v>141</v>
      </c>
      <c r="Y47" s="149"/>
      <c r="Z47" s="149"/>
      <c r="AA47" s="149"/>
      <c r="AB47" s="149"/>
      <c r="AC47" s="149"/>
      <c r="AD47" s="149"/>
      <c r="AE47" s="149"/>
      <c r="AF47" s="149"/>
      <c r="AG47" s="149" t="s">
        <v>142</v>
      </c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5">
      <c r="A48" s="156"/>
      <c r="B48" s="157"/>
      <c r="C48" s="186" t="s">
        <v>272</v>
      </c>
      <c r="D48" s="161"/>
      <c r="E48" s="162">
        <v>2</v>
      </c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49"/>
      <c r="Z48" s="149"/>
      <c r="AA48" s="149"/>
      <c r="AB48" s="149"/>
      <c r="AC48" s="149"/>
      <c r="AD48" s="149"/>
      <c r="AE48" s="149"/>
      <c r="AF48" s="149"/>
      <c r="AG48" s="149" t="s">
        <v>144</v>
      </c>
      <c r="AH48" s="149">
        <v>0</v>
      </c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ht="20.399999999999999" outlineLevel="1" x14ac:dyDescent="0.25">
      <c r="A49" s="170">
        <v>17</v>
      </c>
      <c r="B49" s="171" t="s">
        <v>273</v>
      </c>
      <c r="C49" s="185" t="s">
        <v>274</v>
      </c>
      <c r="D49" s="172" t="s">
        <v>139</v>
      </c>
      <c r="E49" s="173">
        <v>300.42500000000001</v>
      </c>
      <c r="F49" s="174"/>
      <c r="G49" s="175">
        <f>ROUND(E49*F49,2)</f>
        <v>0</v>
      </c>
      <c r="H49" s="160"/>
      <c r="I49" s="159">
        <f>ROUND(E49*H49,2)</f>
        <v>0</v>
      </c>
      <c r="J49" s="160"/>
      <c r="K49" s="159">
        <f>ROUND(E49*J49,2)</f>
        <v>0</v>
      </c>
      <c r="L49" s="159">
        <v>21</v>
      </c>
      <c r="M49" s="159">
        <f>G49*(1+L49/100)</f>
        <v>0</v>
      </c>
      <c r="N49" s="159">
        <v>0</v>
      </c>
      <c r="O49" s="159">
        <f>ROUND(E49*N49,2)</f>
        <v>0</v>
      </c>
      <c r="P49" s="159">
        <v>0</v>
      </c>
      <c r="Q49" s="159">
        <f>ROUND(E49*P49,2)</f>
        <v>0</v>
      </c>
      <c r="R49" s="159"/>
      <c r="S49" s="159" t="s">
        <v>140</v>
      </c>
      <c r="T49" s="159" t="s">
        <v>140</v>
      </c>
      <c r="U49" s="159">
        <v>0.1</v>
      </c>
      <c r="V49" s="159">
        <f>ROUND(E49*U49,2)</f>
        <v>30.04</v>
      </c>
      <c r="W49" s="159"/>
      <c r="X49" s="159" t="s">
        <v>141</v>
      </c>
      <c r="Y49" s="149"/>
      <c r="Z49" s="149"/>
      <c r="AA49" s="149"/>
      <c r="AB49" s="149"/>
      <c r="AC49" s="149"/>
      <c r="AD49" s="149"/>
      <c r="AE49" s="149"/>
      <c r="AF49" s="149"/>
      <c r="AG49" s="149" t="s">
        <v>142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5">
      <c r="A50" s="156"/>
      <c r="B50" s="157"/>
      <c r="C50" s="186" t="s">
        <v>549</v>
      </c>
      <c r="D50" s="161"/>
      <c r="E50" s="162">
        <v>19.425000000000001</v>
      </c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49"/>
      <c r="Z50" s="149"/>
      <c r="AA50" s="149"/>
      <c r="AB50" s="149"/>
      <c r="AC50" s="149"/>
      <c r="AD50" s="149"/>
      <c r="AE50" s="149"/>
      <c r="AF50" s="149"/>
      <c r="AG50" s="149" t="s">
        <v>144</v>
      </c>
      <c r="AH50" s="149">
        <v>0</v>
      </c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5">
      <c r="A51" s="156"/>
      <c r="B51" s="157"/>
      <c r="C51" s="186" t="s">
        <v>550</v>
      </c>
      <c r="D51" s="161"/>
      <c r="E51" s="162">
        <v>281</v>
      </c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49"/>
      <c r="Z51" s="149"/>
      <c r="AA51" s="149"/>
      <c r="AB51" s="149"/>
      <c r="AC51" s="149"/>
      <c r="AD51" s="149"/>
      <c r="AE51" s="149"/>
      <c r="AF51" s="149"/>
      <c r="AG51" s="149" t="s">
        <v>144</v>
      </c>
      <c r="AH51" s="149">
        <v>0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ht="20.399999999999999" outlineLevel="1" x14ac:dyDescent="0.25">
      <c r="A52" s="170">
        <v>18</v>
      </c>
      <c r="B52" s="171" t="s">
        <v>557</v>
      </c>
      <c r="C52" s="185" t="s">
        <v>558</v>
      </c>
      <c r="D52" s="172" t="s">
        <v>159</v>
      </c>
      <c r="E52" s="173">
        <v>82</v>
      </c>
      <c r="F52" s="174"/>
      <c r="G52" s="175">
        <f>ROUND(E52*F52,2)</f>
        <v>0</v>
      </c>
      <c r="H52" s="160"/>
      <c r="I52" s="159">
        <f>ROUND(E52*H52,2)</f>
        <v>0</v>
      </c>
      <c r="J52" s="160"/>
      <c r="K52" s="159">
        <f>ROUND(E52*J52,2)</f>
        <v>0</v>
      </c>
      <c r="L52" s="159">
        <v>21</v>
      </c>
      <c r="M52" s="159">
        <f>G52*(1+L52/100)</f>
        <v>0</v>
      </c>
      <c r="N52" s="159">
        <v>0</v>
      </c>
      <c r="O52" s="159">
        <f>ROUND(E52*N52,2)</f>
        <v>0</v>
      </c>
      <c r="P52" s="159">
        <v>0</v>
      </c>
      <c r="Q52" s="159">
        <f>ROUND(E52*P52,2)</f>
        <v>0</v>
      </c>
      <c r="R52" s="159"/>
      <c r="S52" s="159" t="s">
        <v>225</v>
      </c>
      <c r="T52" s="159" t="s">
        <v>226</v>
      </c>
      <c r="U52" s="159">
        <v>0</v>
      </c>
      <c r="V52" s="159">
        <f>ROUND(E52*U52,2)</f>
        <v>0</v>
      </c>
      <c r="W52" s="159"/>
      <c r="X52" s="159" t="s">
        <v>141</v>
      </c>
      <c r="Y52" s="149"/>
      <c r="Z52" s="149"/>
      <c r="AA52" s="149"/>
      <c r="AB52" s="149"/>
      <c r="AC52" s="149"/>
      <c r="AD52" s="149"/>
      <c r="AE52" s="149"/>
      <c r="AF52" s="149"/>
      <c r="AG52" s="149" t="s">
        <v>142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5">
      <c r="A53" s="156"/>
      <c r="B53" s="157"/>
      <c r="C53" s="186" t="s">
        <v>559</v>
      </c>
      <c r="D53" s="161"/>
      <c r="E53" s="162">
        <v>82</v>
      </c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49"/>
      <c r="Z53" s="149"/>
      <c r="AA53" s="149"/>
      <c r="AB53" s="149"/>
      <c r="AC53" s="149"/>
      <c r="AD53" s="149"/>
      <c r="AE53" s="149"/>
      <c r="AF53" s="149"/>
      <c r="AG53" s="149" t="s">
        <v>144</v>
      </c>
      <c r="AH53" s="149">
        <v>0</v>
      </c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5">
      <c r="A54" s="170">
        <v>19</v>
      </c>
      <c r="B54" s="171" t="s">
        <v>560</v>
      </c>
      <c r="C54" s="185" t="s">
        <v>561</v>
      </c>
      <c r="D54" s="172" t="s">
        <v>139</v>
      </c>
      <c r="E54" s="173">
        <v>330.46749999999997</v>
      </c>
      <c r="F54" s="174"/>
      <c r="G54" s="175">
        <f>ROUND(E54*F54,2)</f>
        <v>0</v>
      </c>
      <c r="H54" s="160"/>
      <c r="I54" s="159">
        <f>ROUND(E54*H54,2)</f>
        <v>0</v>
      </c>
      <c r="J54" s="160"/>
      <c r="K54" s="159">
        <f>ROUND(E54*J54,2)</f>
        <v>0</v>
      </c>
      <c r="L54" s="159">
        <v>21</v>
      </c>
      <c r="M54" s="159">
        <f>G54*(1+L54/100)</f>
        <v>0</v>
      </c>
      <c r="N54" s="159">
        <v>5.0000000000000001E-4</v>
      </c>
      <c r="O54" s="159">
        <f>ROUND(E54*N54,2)</f>
        <v>0.17</v>
      </c>
      <c r="P54" s="159">
        <v>0</v>
      </c>
      <c r="Q54" s="159">
        <f>ROUND(E54*P54,2)</f>
        <v>0</v>
      </c>
      <c r="R54" s="159" t="s">
        <v>277</v>
      </c>
      <c r="S54" s="159" t="s">
        <v>140</v>
      </c>
      <c r="T54" s="159" t="s">
        <v>140</v>
      </c>
      <c r="U54" s="159">
        <v>0</v>
      </c>
      <c r="V54" s="159">
        <f>ROUND(E54*U54,2)</f>
        <v>0</v>
      </c>
      <c r="W54" s="159"/>
      <c r="X54" s="159" t="s">
        <v>278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279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5">
      <c r="A55" s="156"/>
      <c r="B55" s="157"/>
      <c r="C55" s="186" t="s">
        <v>562</v>
      </c>
      <c r="D55" s="161"/>
      <c r="E55" s="162">
        <v>330.46749999999997</v>
      </c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49"/>
      <c r="Z55" s="149"/>
      <c r="AA55" s="149"/>
      <c r="AB55" s="149"/>
      <c r="AC55" s="149"/>
      <c r="AD55" s="149"/>
      <c r="AE55" s="149"/>
      <c r="AF55" s="149"/>
      <c r="AG55" s="149" t="s">
        <v>144</v>
      </c>
      <c r="AH55" s="149">
        <v>5</v>
      </c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5">
      <c r="A56" s="156">
        <v>20</v>
      </c>
      <c r="B56" s="157" t="s">
        <v>281</v>
      </c>
      <c r="C56" s="188" t="s">
        <v>282</v>
      </c>
      <c r="D56" s="158" t="s">
        <v>0</v>
      </c>
      <c r="E56" s="182"/>
      <c r="F56" s="160"/>
      <c r="G56" s="159">
        <f>ROUND(E56*F56,2)</f>
        <v>0</v>
      </c>
      <c r="H56" s="160"/>
      <c r="I56" s="159">
        <f>ROUND(E56*H56,2)</f>
        <v>0</v>
      </c>
      <c r="J56" s="160"/>
      <c r="K56" s="159">
        <f>ROUND(E56*J56,2)</f>
        <v>0</v>
      </c>
      <c r="L56" s="159">
        <v>21</v>
      </c>
      <c r="M56" s="159">
        <f>G56*(1+L56/100)</f>
        <v>0</v>
      </c>
      <c r="N56" s="159">
        <v>0</v>
      </c>
      <c r="O56" s="159">
        <f>ROUND(E56*N56,2)</f>
        <v>0</v>
      </c>
      <c r="P56" s="159">
        <v>0</v>
      </c>
      <c r="Q56" s="159">
        <f>ROUND(E56*P56,2)</f>
        <v>0</v>
      </c>
      <c r="R56" s="159"/>
      <c r="S56" s="159" t="s">
        <v>140</v>
      </c>
      <c r="T56" s="159" t="s">
        <v>140</v>
      </c>
      <c r="U56" s="159">
        <v>0</v>
      </c>
      <c r="V56" s="159">
        <f>ROUND(E56*U56,2)</f>
        <v>0</v>
      </c>
      <c r="W56" s="159"/>
      <c r="X56" s="159" t="s">
        <v>252</v>
      </c>
      <c r="Y56" s="149"/>
      <c r="Z56" s="149"/>
      <c r="AA56" s="149"/>
      <c r="AB56" s="149"/>
      <c r="AC56" s="149"/>
      <c r="AD56" s="149"/>
      <c r="AE56" s="149"/>
      <c r="AF56" s="149"/>
      <c r="AG56" s="149" t="s">
        <v>253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x14ac:dyDescent="0.25">
      <c r="A57" s="164" t="s">
        <v>135</v>
      </c>
      <c r="B57" s="165" t="s">
        <v>84</v>
      </c>
      <c r="C57" s="184" t="s">
        <v>85</v>
      </c>
      <c r="D57" s="166"/>
      <c r="E57" s="167"/>
      <c r="F57" s="168"/>
      <c r="G57" s="169">
        <f>SUMIF(AG58:AG66,"&lt;&gt;NOR",G58:G66)</f>
        <v>0</v>
      </c>
      <c r="H57" s="163"/>
      <c r="I57" s="163">
        <f>SUM(I58:I66)</f>
        <v>0</v>
      </c>
      <c r="J57" s="163"/>
      <c r="K57" s="163">
        <f>SUM(K58:K66)</f>
        <v>0</v>
      </c>
      <c r="L57" s="163"/>
      <c r="M57" s="163">
        <f>SUM(M58:M66)</f>
        <v>0</v>
      </c>
      <c r="N57" s="163"/>
      <c r="O57" s="163">
        <f>SUM(O58:O66)</f>
        <v>6.4799999999999995</v>
      </c>
      <c r="P57" s="163"/>
      <c r="Q57" s="163">
        <f>SUM(Q58:Q66)</f>
        <v>0</v>
      </c>
      <c r="R57" s="163"/>
      <c r="S57" s="163"/>
      <c r="T57" s="163"/>
      <c r="U57" s="163"/>
      <c r="V57" s="163">
        <f>SUM(V58:V66)</f>
        <v>53.669999999999995</v>
      </c>
      <c r="W57" s="163"/>
      <c r="X57" s="163"/>
      <c r="AG57" t="s">
        <v>136</v>
      </c>
    </row>
    <row r="58" spans="1:60" outlineLevel="1" x14ac:dyDescent="0.25">
      <c r="A58" s="170">
        <v>21</v>
      </c>
      <c r="B58" s="171" t="s">
        <v>286</v>
      </c>
      <c r="C58" s="185" t="s">
        <v>287</v>
      </c>
      <c r="D58" s="172" t="s">
        <v>139</v>
      </c>
      <c r="E58" s="173">
        <v>17</v>
      </c>
      <c r="F58" s="174"/>
      <c r="G58" s="175">
        <f>ROUND(E58*F58,2)</f>
        <v>0</v>
      </c>
      <c r="H58" s="160"/>
      <c r="I58" s="159">
        <f>ROUND(E58*H58,2)</f>
        <v>0</v>
      </c>
      <c r="J58" s="160"/>
      <c r="K58" s="159">
        <f>ROUND(E58*J58,2)</f>
        <v>0</v>
      </c>
      <c r="L58" s="159">
        <v>21</v>
      </c>
      <c r="M58" s="159">
        <f>G58*(1+L58/100)</f>
        <v>0</v>
      </c>
      <c r="N58" s="159">
        <v>0</v>
      </c>
      <c r="O58" s="159">
        <f>ROUND(E58*N58,2)</f>
        <v>0</v>
      </c>
      <c r="P58" s="159">
        <v>0</v>
      </c>
      <c r="Q58" s="159">
        <f>ROUND(E58*P58,2)</f>
        <v>0</v>
      </c>
      <c r="R58" s="159"/>
      <c r="S58" s="159" t="s">
        <v>140</v>
      </c>
      <c r="T58" s="159" t="s">
        <v>140</v>
      </c>
      <c r="U58" s="159">
        <v>7.0000000000000007E-2</v>
      </c>
      <c r="V58" s="159">
        <f>ROUND(E58*U58,2)</f>
        <v>1.19</v>
      </c>
      <c r="W58" s="159"/>
      <c r="X58" s="159" t="s">
        <v>141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142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5">
      <c r="A59" s="156"/>
      <c r="B59" s="157"/>
      <c r="C59" s="186" t="s">
        <v>563</v>
      </c>
      <c r="D59" s="161"/>
      <c r="E59" s="162">
        <v>17</v>
      </c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49"/>
      <c r="Z59" s="149"/>
      <c r="AA59" s="149"/>
      <c r="AB59" s="149"/>
      <c r="AC59" s="149"/>
      <c r="AD59" s="149"/>
      <c r="AE59" s="149"/>
      <c r="AF59" s="149"/>
      <c r="AG59" s="149" t="s">
        <v>144</v>
      </c>
      <c r="AH59" s="149">
        <v>0</v>
      </c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5">
      <c r="A60" s="170">
        <v>22</v>
      </c>
      <c r="B60" s="171" t="s">
        <v>564</v>
      </c>
      <c r="C60" s="185" t="s">
        <v>565</v>
      </c>
      <c r="D60" s="172" t="s">
        <v>232</v>
      </c>
      <c r="E60" s="173">
        <v>87.46293</v>
      </c>
      <c r="F60" s="174"/>
      <c r="G60" s="175">
        <f>ROUND(E60*F60,2)</f>
        <v>0</v>
      </c>
      <c r="H60" s="160"/>
      <c r="I60" s="159">
        <f>ROUND(E60*H60,2)</f>
        <v>0</v>
      </c>
      <c r="J60" s="160"/>
      <c r="K60" s="159">
        <f>ROUND(E60*J60,2)</f>
        <v>0</v>
      </c>
      <c r="L60" s="159">
        <v>21</v>
      </c>
      <c r="M60" s="159">
        <f>G60*(1+L60/100)</f>
        <v>0</v>
      </c>
      <c r="N60" s="159">
        <v>7.3499999999999996E-2</v>
      </c>
      <c r="O60" s="159">
        <f>ROUND(E60*N60,2)</f>
        <v>6.43</v>
      </c>
      <c r="P60" s="159">
        <v>0</v>
      </c>
      <c r="Q60" s="159">
        <f>ROUND(E60*P60,2)</f>
        <v>0</v>
      </c>
      <c r="R60" s="159"/>
      <c r="S60" s="159" t="s">
        <v>140</v>
      </c>
      <c r="T60" s="159" t="s">
        <v>140</v>
      </c>
      <c r="U60" s="159">
        <v>0.6</v>
      </c>
      <c r="V60" s="159">
        <f>ROUND(E60*U60,2)</f>
        <v>52.48</v>
      </c>
      <c r="W60" s="159"/>
      <c r="X60" s="159" t="s">
        <v>141</v>
      </c>
      <c r="Y60" s="149"/>
      <c r="Z60" s="149"/>
      <c r="AA60" s="149"/>
      <c r="AB60" s="149"/>
      <c r="AC60" s="149"/>
      <c r="AD60" s="149"/>
      <c r="AE60" s="149"/>
      <c r="AF60" s="149"/>
      <c r="AG60" s="149" t="s">
        <v>142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5">
      <c r="A61" s="156"/>
      <c r="B61" s="157"/>
      <c r="C61" s="186" t="s">
        <v>566</v>
      </c>
      <c r="D61" s="161"/>
      <c r="E61" s="162">
        <v>74.938500000000005</v>
      </c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49"/>
      <c r="Z61" s="149"/>
      <c r="AA61" s="149"/>
      <c r="AB61" s="149"/>
      <c r="AC61" s="149"/>
      <c r="AD61" s="149"/>
      <c r="AE61" s="149"/>
      <c r="AF61" s="149"/>
      <c r="AG61" s="149" t="s">
        <v>144</v>
      </c>
      <c r="AH61" s="149">
        <v>0</v>
      </c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5">
      <c r="A62" s="156"/>
      <c r="B62" s="157"/>
      <c r="C62" s="186" t="s">
        <v>567</v>
      </c>
      <c r="D62" s="161"/>
      <c r="E62" s="162">
        <v>2.5244300000000002</v>
      </c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49"/>
      <c r="Z62" s="149"/>
      <c r="AA62" s="149"/>
      <c r="AB62" s="149"/>
      <c r="AC62" s="149"/>
      <c r="AD62" s="149"/>
      <c r="AE62" s="149"/>
      <c r="AF62" s="149"/>
      <c r="AG62" s="149" t="s">
        <v>144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5">
      <c r="A63" s="156"/>
      <c r="B63" s="157"/>
      <c r="C63" s="186" t="s">
        <v>568</v>
      </c>
      <c r="D63" s="161"/>
      <c r="E63" s="162">
        <v>10</v>
      </c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49"/>
      <c r="Z63" s="149"/>
      <c r="AA63" s="149"/>
      <c r="AB63" s="149"/>
      <c r="AC63" s="149"/>
      <c r="AD63" s="149"/>
      <c r="AE63" s="149"/>
      <c r="AF63" s="149"/>
      <c r="AG63" s="149" t="s">
        <v>144</v>
      </c>
      <c r="AH63" s="149">
        <v>0</v>
      </c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5">
      <c r="A64" s="170">
        <v>23</v>
      </c>
      <c r="B64" s="171" t="s">
        <v>289</v>
      </c>
      <c r="C64" s="185" t="s">
        <v>290</v>
      </c>
      <c r="D64" s="172" t="s">
        <v>232</v>
      </c>
      <c r="E64" s="173">
        <v>1.7849999999999999</v>
      </c>
      <c r="F64" s="174"/>
      <c r="G64" s="175">
        <f>ROUND(E64*F64,2)</f>
        <v>0</v>
      </c>
      <c r="H64" s="160"/>
      <c r="I64" s="159">
        <f>ROUND(E64*H64,2)</f>
        <v>0</v>
      </c>
      <c r="J64" s="160"/>
      <c r="K64" s="159">
        <f>ROUND(E64*J64,2)</f>
        <v>0</v>
      </c>
      <c r="L64" s="159">
        <v>21</v>
      </c>
      <c r="M64" s="159">
        <f>G64*(1+L64/100)</f>
        <v>0</v>
      </c>
      <c r="N64" s="159">
        <v>0.03</v>
      </c>
      <c r="O64" s="159">
        <f>ROUND(E64*N64,2)</f>
        <v>0.05</v>
      </c>
      <c r="P64" s="159">
        <v>0</v>
      </c>
      <c r="Q64" s="159">
        <f>ROUND(E64*P64,2)</f>
        <v>0</v>
      </c>
      <c r="R64" s="159" t="s">
        <v>277</v>
      </c>
      <c r="S64" s="159" t="s">
        <v>140</v>
      </c>
      <c r="T64" s="159" t="s">
        <v>140</v>
      </c>
      <c r="U64" s="159">
        <v>0</v>
      </c>
      <c r="V64" s="159">
        <f>ROUND(E64*U64,2)</f>
        <v>0</v>
      </c>
      <c r="W64" s="159"/>
      <c r="X64" s="159" t="s">
        <v>278</v>
      </c>
      <c r="Y64" s="149"/>
      <c r="Z64" s="149"/>
      <c r="AA64" s="149"/>
      <c r="AB64" s="149"/>
      <c r="AC64" s="149"/>
      <c r="AD64" s="149"/>
      <c r="AE64" s="149"/>
      <c r="AF64" s="149"/>
      <c r="AG64" s="149" t="s">
        <v>279</v>
      </c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1" x14ac:dyDescent="0.25">
      <c r="A65" s="156"/>
      <c r="B65" s="157"/>
      <c r="C65" s="186" t="s">
        <v>569</v>
      </c>
      <c r="D65" s="161"/>
      <c r="E65" s="162">
        <v>1.7849999999999999</v>
      </c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49"/>
      <c r="Z65" s="149"/>
      <c r="AA65" s="149"/>
      <c r="AB65" s="149"/>
      <c r="AC65" s="149"/>
      <c r="AD65" s="149"/>
      <c r="AE65" s="149"/>
      <c r="AF65" s="149"/>
      <c r="AG65" s="149" t="s">
        <v>144</v>
      </c>
      <c r="AH65" s="149">
        <v>0</v>
      </c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5">
      <c r="A66" s="156">
        <v>24</v>
      </c>
      <c r="B66" s="157" t="s">
        <v>299</v>
      </c>
      <c r="C66" s="188" t="s">
        <v>300</v>
      </c>
      <c r="D66" s="158" t="s">
        <v>0</v>
      </c>
      <c r="E66" s="182"/>
      <c r="F66" s="160"/>
      <c r="G66" s="159">
        <f>ROUND(E66*F66,2)</f>
        <v>0</v>
      </c>
      <c r="H66" s="160"/>
      <c r="I66" s="159">
        <f>ROUND(E66*H66,2)</f>
        <v>0</v>
      </c>
      <c r="J66" s="160"/>
      <c r="K66" s="159">
        <f>ROUND(E66*J66,2)</f>
        <v>0</v>
      </c>
      <c r="L66" s="159">
        <v>21</v>
      </c>
      <c r="M66" s="159">
        <f>G66*(1+L66/100)</f>
        <v>0</v>
      </c>
      <c r="N66" s="159">
        <v>0</v>
      </c>
      <c r="O66" s="159">
        <f>ROUND(E66*N66,2)</f>
        <v>0</v>
      </c>
      <c r="P66" s="159">
        <v>0</v>
      </c>
      <c r="Q66" s="159">
        <f>ROUND(E66*P66,2)</f>
        <v>0</v>
      </c>
      <c r="R66" s="159"/>
      <c r="S66" s="159" t="s">
        <v>140</v>
      </c>
      <c r="T66" s="159" t="s">
        <v>140</v>
      </c>
      <c r="U66" s="159">
        <v>0</v>
      </c>
      <c r="V66" s="159">
        <f>ROUND(E66*U66,2)</f>
        <v>0</v>
      </c>
      <c r="W66" s="159"/>
      <c r="X66" s="159" t="s">
        <v>252</v>
      </c>
      <c r="Y66" s="149"/>
      <c r="Z66" s="149"/>
      <c r="AA66" s="149"/>
      <c r="AB66" s="149"/>
      <c r="AC66" s="149"/>
      <c r="AD66" s="149"/>
      <c r="AE66" s="149"/>
      <c r="AF66" s="149"/>
      <c r="AG66" s="149" t="s">
        <v>253</v>
      </c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x14ac:dyDescent="0.25">
      <c r="A67" s="164" t="s">
        <v>135</v>
      </c>
      <c r="B67" s="165" t="s">
        <v>86</v>
      </c>
      <c r="C67" s="184" t="s">
        <v>87</v>
      </c>
      <c r="D67" s="166"/>
      <c r="E67" s="167"/>
      <c r="F67" s="168"/>
      <c r="G67" s="169">
        <f>SUMIF(AG68:AG74,"&lt;&gt;NOR",G68:G74)</f>
        <v>0</v>
      </c>
      <c r="H67" s="163"/>
      <c r="I67" s="163">
        <f>SUM(I68:I74)</f>
        <v>0</v>
      </c>
      <c r="J67" s="163"/>
      <c r="K67" s="163">
        <f>SUM(K68:K74)</f>
        <v>0</v>
      </c>
      <c r="L67" s="163"/>
      <c r="M67" s="163">
        <f>SUM(M68:M74)</f>
        <v>0</v>
      </c>
      <c r="N67" s="163"/>
      <c r="O67" s="163">
        <f>SUM(O68:O74)</f>
        <v>0.01</v>
      </c>
      <c r="P67" s="163"/>
      <c r="Q67" s="163">
        <f>SUM(Q68:Q74)</f>
        <v>0</v>
      </c>
      <c r="R67" s="163"/>
      <c r="S67" s="163"/>
      <c r="T67" s="163"/>
      <c r="U67" s="163"/>
      <c r="V67" s="163">
        <f>SUM(V68:V74)</f>
        <v>6.6000000000000005</v>
      </c>
      <c r="W67" s="163"/>
      <c r="X67" s="163"/>
      <c r="AG67" t="s">
        <v>136</v>
      </c>
    </row>
    <row r="68" spans="1:60" outlineLevel="1" x14ac:dyDescent="0.25">
      <c r="A68" s="170">
        <v>25</v>
      </c>
      <c r="B68" s="171" t="s">
        <v>301</v>
      </c>
      <c r="C68" s="185" t="s">
        <v>302</v>
      </c>
      <c r="D68" s="172" t="s">
        <v>159</v>
      </c>
      <c r="E68" s="173">
        <v>4</v>
      </c>
      <c r="F68" s="174"/>
      <c r="G68" s="175">
        <f>ROUND(E68*F68,2)</f>
        <v>0</v>
      </c>
      <c r="H68" s="160"/>
      <c r="I68" s="159">
        <f>ROUND(E68*H68,2)</f>
        <v>0</v>
      </c>
      <c r="J68" s="160"/>
      <c r="K68" s="159">
        <f>ROUND(E68*J68,2)</f>
        <v>0</v>
      </c>
      <c r="L68" s="159">
        <v>21</v>
      </c>
      <c r="M68" s="159">
        <f>G68*(1+L68/100)</f>
        <v>0</v>
      </c>
      <c r="N68" s="159">
        <v>0</v>
      </c>
      <c r="O68" s="159">
        <f>ROUND(E68*N68,2)</f>
        <v>0</v>
      </c>
      <c r="P68" s="159">
        <v>0</v>
      </c>
      <c r="Q68" s="159">
        <f>ROUND(E68*P68,2)</f>
        <v>0</v>
      </c>
      <c r="R68" s="159"/>
      <c r="S68" s="159" t="s">
        <v>140</v>
      </c>
      <c r="T68" s="159" t="s">
        <v>140</v>
      </c>
      <c r="U68" s="159">
        <v>0.55000000000000004</v>
      </c>
      <c r="V68" s="159">
        <f>ROUND(E68*U68,2)</f>
        <v>2.2000000000000002</v>
      </c>
      <c r="W68" s="159"/>
      <c r="X68" s="159" t="s">
        <v>141</v>
      </c>
      <c r="Y68" s="149"/>
      <c r="Z68" s="149"/>
      <c r="AA68" s="149"/>
      <c r="AB68" s="149"/>
      <c r="AC68" s="149"/>
      <c r="AD68" s="149"/>
      <c r="AE68" s="149"/>
      <c r="AF68" s="149"/>
      <c r="AG68" s="149" t="s">
        <v>142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5">
      <c r="A69" s="156"/>
      <c r="B69" s="157"/>
      <c r="C69" s="186" t="s">
        <v>64</v>
      </c>
      <c r="D69" s="161"/>
      <c r="E69" s="162">
        <v>4</v>
      </c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49"/>
      <c r="Z69" s="149"/>
      <c r="AA69" s="149"/>
      <c r="AB69" s="149"/>
      <c r="AC69" s="149"/>
      <c r="AD69" s="149"/>
      <c r="AE69" s="149"/>
      <c r="AF69" s="149"/>
      <c r="AG69" s="149" t="s">
        <v>144</v>
      </c>
      <c r="AH69" s="149">
        <v>0</v>
      </c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5">
      <c r="A70" s="170">
        <v>26</v>
      </c>
      <c r="B70" s="171" t="s">
        <v>570</v>
      </c>
      <c r="C70" s="185" t="s">
        <v>571</v>
      </c>
      <c r="D70" s="172" t="s">
        <v>159</v>
      </c>
      <c r="E70" s="173">
        <v>2</v>
      </c>
      <c r="F70" s="174"/>
      <c r="G70" s="175">
        <f>ROUND(E70*F70,2)</f>
        <v>0</v>
      </c>
      <c r="H70" s="160"/>
      <c r="I70" s="159">
        <f>ROUND(E70*H70,2)</f>
        <v>0</v>
      </c>
      <c r="J70" s="160"/>
      <c r="K70" s="159">
        <f>ROUND(E70*J70,2)</f>
        <v>0</v>
      </c>
      <c r="L70" s="159">
        <v>21</v>
      </c>
      <c r="M70" s="159">
        <f>G70*(1+L70/100)</f>
        <v>0</v>
      </c>
      <c r="N70" s="159">
        <v>2.97E-3</v>
      </c>
      <c r="O70" s="159">
        <f>ROUND(E70*N70,2)</f>
        <v>0.01</v>
      </c>
      <c r="P70" s="159">
        <v>0</v>
      </c>
      <c r="Q70" s="159">
        <f>ROUND(E70*P70,2)</f>
        <v>0</v>
      </c>
      <c r="R70" s="159"/>
      <c r="S70" s="159" t="s">
        <v>225</v>
      </c>
      <c r="T70" s="159" t="s">
        <v>455</v>
      </c>
      <c r="U70" s="159">
        <v>2.2000000000000002</v>
      </c>
      <c r="V70" s="159">
        <f>ROUND(E70*U70,2)</f>
        <v>4.4000000000000004</v>
      </c>
      <c r="W70" s="159"/>
      <c r="X70" s="159" t="s">
        <v>141</v>
      </c>
      <c r="Y70" s="149"/>
      <c r="Z70" s="149"/>
      <c r="AA70" s="149"/>
      <c r="AB70" s="149"/>
      <c r="AC70" s="149"/>
      <c r="AD70" s="149"/>
      <c r="AE70" s="149"/>
      <c r="AF70" s="149"/>
      <c r="AG70" s="149" t="s">
        <v>142</v>
      </c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5">
      <c r="A71" s="156"/>
      <c r="B71" s="157"/>
      <c r="C71" s="186" t="s">
        <v>272</v>
      </c>
      <c r="D71" s="161"/>
      <c r="E71" s="162">
        <v>2</v>
      </c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49"/>
      <c r="Z71" s="149"/>
      <c r="AA71" s="149"/>
      <c r="AB71" s="149"/>
      <c r="AC71" s="149"/>
      <c r="AD71" s="149"/>
      <c r="AE71" s="149"/>
      <c r="AF71" s="149"/>
      <c r="AG71" s="149" t="s">
        <v>144</v>
      </c>
      <c r="AH71" s="149">
        <v>0</v>
      </c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ht="20.399999999999999" outlineLevel="1" x14ac:dyDescent="0.25">
      <c r="A72" s="170">
        <v>27</v>
      </c>
      <c r="B72" s="171" t="s">
        <v>304</v>
      </c>
      <c r="C72" s="185" t="s">
        <v>305</v>
      </c>
      <c r="D72" s="172" t="s">
        <v>159</v>
      </c>
      <c r="E72" s="173">
        <v>4</v>
      </c>
      <c r="F72" s="174"/>
      <c r="G72" s="175">
        <f>ROUND(E72*F72,2)</f>
        <v>0</v>
      </c>
      <c r="H72" s="160"/>
      <c r="I72" s="159">
        <f>ROUND(E72*H72,2)</f>
        <v>0</v>
      </c>
      <c r="J72" s="160"/>
      <c r="K72" s="159">
        <f>ROUND(E72*J72,2)</f>
        <v>0</v>
      </c>
      <c r="L72" s="159">
        <v>21</v>
      </c>
      <c r="M72" s="159">
        <f>G72*(1+L72/100)</f>
        <v>0</v>
      </c>
      <c r="N72" s="159">
        <v>5.0000000000000002E-5</v>
      </c>
      <c r="O72" s="159">
        <f>ROUND(E72*N72,2)</f>
        <v>0</v>
      </c>
      <c r="P72" s="159">
        <v>0</v>
      </c>
      <c r="Q72" s="159">
        <f>ROUND(E72*P72,2)</f>
        <v>0</v>
      </c>
      <c r="R72" s="159" t="s">
        <v>277</v>
      </c>
      <c r="S72" s="159" t="s">
        <v>306</v>
      </c>
      <c r="T72" s="159" t="s">
        <v>306</v>
      </c>
      <c r="U72" s="159">
        <v>0</v>
      </c>
      <c r="V72" s="159">
        <f>ROUND(E72*U72,2)</f>
        <v>0</v>
      </c>
      <c r="W72" s="159"/>
      <c r="X72" s="159" t="s">
        <v>278</v>
      </c>
      <c r="Y72" s="149"/>
      <c r="Z72" s="149"/>
      <c r="AA72" s="149"/>
      <c r="AB72" s="149"/>
      <c r="AC72" s="149"/>
      <c r="AD72" s="149"/>
      <c r="AE72" s="149"/>
      <c r="AF72" s="149"/>
      <c r="AG72" s="149" t="s">
        <v>279</v>
      </c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5">
      <c r="A73" s="156"/>
      <c r="B73" s="157"/>
      <c r="C73" s="186" t="s">
        <v>64</v>
      </c>
      <c r="D73" s="161"/>
      <c r="E73" s="162">
        <v>4</v>
      </c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49"/>
      <c r="Z73" s="149"/>
      <c r="AA73" s="149"/>
      <c r="AB73" s="149"/>
      <c r="AC73" s="149"/>
      <c r="AD73" s="149"/>
      <c r="AE73" s="149"/>
      <c r="AF73" s="149"/>
      <c r="AG73" s="149" t="s">
        <v>144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5">
      <c r="A74" s="156">
        <v>28</v>
      </c>
      <c r="B74" s="157" t="s">
        <v>307</v>
      </c>
      <c r="C74" s="188" t="s">
        <v>308</v>
      </c>
      <c r="D74" s="158" t="s">
        <v>0</v>
      </c>
      <c r="E74" s="182"/>
      <c r="F74" s="160"/>
      <c r="G74" s="159">
        <f>ROUND(E74*F74,2)</f>
        <v>0</v>
      </c>
      <c r="H74" s="160"/>
      <c r="I74" s="159">
        <f>ROUND(E74*H74,2)</f>
        <v>0</v>
      </c>
      <c r="J74" s="160"/>
      <c r="K74" s="159">
        <f>ROUND(E74*J74,2)</f>
        <v>0</v>
      </c>
      <c r="L74" s="159">
        <v>21</v>
      </c>
      <c r="M74" s="159">
        <f>G74*(1+L74/100)</f>
        <v>0</v>
      </c>
      <c r="N74" s="159">
        <v>0</v>
      </c>
      <c r="O74" s="159">
        <f>ROUND(E74*N74,2)</f>
        <v>0</v>
      </c>
      <c r="P74" s="159">
        <v>0</v>
      </c>
      <c r="Q74" s="159">
        <f>ROUND(E74*P74,2)</f>
        <v>0</v>
      </c>
      <c r="R74" s="159"/>
      <c r="S74" s="159" t="s">
        <v>140</v>
      </c>
      <c r="T74" s="159" t="s">
        <v>140</v>
      </c>
      <c r="U74" s="159">
        <v>0</v>
      </c>
      <c r="V74" s="159">
        <f>ROUND(E74*U74,2)</f>
        <v>0</v>
      </c>
      <c r="W74" s="159"/>
      <c r="X74" s="159" t="s">
        <v>252</v>
      </c>
      <c r="Y74" s="149"/>
      <c r="Z74" s="149"/>
      <c r="AA74" s="149"/>
      <c r="AB74" s="149"/>
      <c r="AC74" s="149"/>
      <c r="AD74" s="149"/>
      <c r="AE74" s="149"/>
      <c r="AF74" s="149"/>
      <c r="AG74" s="149" t="s">
        <v>253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x14ac:dyDescent="0.25">
      <c r="A75" s="164" t="s">
        <v>135</v>
      </c>
      <c r="B75" s="165" t="s">
        <v>88</v>
      </c>
      <c r="C75" s="184" t="s">
        <v>89</v>
      </c>
      <c r="D75" s="166"/>
      <c r="E75" s="167"/>
      <c r="F75" s="168"/>
      <c r="G75" s="169">
        <f>SUMIF(AG76:AG101,"&lt;&gt;NOR",G76:G101)</f>
        <v>0</v>
      </c>
      <c r="H75" s="163"/>
      <c r="I75" s="163">
        <f>SUM(I76:I101)</f>
        <v>0</v>
      </c>
      <c r="J75" s="163"/>
      <c r="K75" s="163">
        <f>SUM(K76:K101)</f>
        <v>0</v>
      </c>
      <c r="L75" s="163"/>
      <c r="M75" s="163">
        <f>SUM(M76:M101)</f>
        <v>0</v>
      </c>
      <c r="N75" s="163"/>
      <c r="O75" s="163">
        <f>SUM(O76:O101)</f>
        <v>3.65</v>
      </c>
      <c r="P75" s="163"/>
      <c r="Q75" s="163">
        <f>SUM(Q76:Q101)</f>
        <v>3.1100000000000003</v>
      </c>
      <c r="R75" s="163"/>
      <c r="S75" s="163"/>
      <c r="T75" s="163"/>
      <c r="U75" s="163"/>
      <c r="V75" s="163">
        <f>SUM(V76:V101)</f>
        <v>248.8</v>
      </c>
      <c r="W75" s="163"/>
      <c r="X75" s="163"/>
      <c r="AG75" t="s">
        <v>136</v>
      </c>
    </row>
    <row r="76" spans="1:60" outlineLevel="1" x14ac:dyDescent="0.25">
      <c r="A76" s="170">
        <v>29</v>
      </c>
      <c r="B76" s="171" t="s">
        <v>309</v>
      </c>
      <c r="C76" s="185" t="s">
        <v>310</v>
      </c>
      <c r="D76" s="172" t="s">
        <v>159</v>
      </c>
      <c r="E76" s="173">
        <v>3.5</v>
      </c>
      <c r="F76" s="174"/>
      <c r="G76" s="175">
        <f>ROUND(E76*F76,2)</f>
        <v>0</v>
      </c>
      <c r="H76" s="160"/>
      <c r="I76" s="159">
        <f>ROUND(E76*H76,2)</f>
        <v>0</v>
      </c>
      <c r="J76" s="160"/>
      <c r="K76" s="159">
        <f>ROUND(E76*J76,2)</f>
        <v>0</v>
      </c>
      <c r="L76" s="159">
        <v>21</v>
      </c>
      <c r="M76" s="159">
        <f>G76*(1+L76/100)</f>
        <v>0</v>
      </c>
      <c r="N76" s="159">
        <v>0.14369000000000001</v>
      </c>
      <c r="O76" s="159">
        <f>ROUND(E76*N76,2)</f>
        <v>0.5</v>
      </c>
      <c r="P76" s="159">
        <v>0</v>
      </c>
      <c r="Q76" s="159">
        <f>ROUND(E76*P76,2)</f>
        <v>0</v>
      </c>
      <c r="R76" s="159"/>
      <c r="S76" s="159" t="s">
        <v>140</v>
      </c>
      <c r="T76" s="159" t="s">
        <v>140</v>
      </c>
      <c r="U76" s="159">
        <v>30</v>
      </c>
      <c r="V76" s="159">
        <f>ROUND(E76*U76,2)</f>
        <v>105</v>
      </c>
      <c r="W76" s="159"/>
      <c r="X76" s="159" t="s">
        <v>141</v>
      </c>
      <c r="Y76" s="149"/>
      <c r="Z76" s="149"/>
      <c r="AA76" s="149"/>
      <c r="AB76" s="149"/>
      <c r="AC76" s="149"/>
      <c r="AD76" s="149"/>
      <c r="AE76" s="149"/>
      <c r="AF76" s="149"/>
      <c r="AG76" s="149" t="s">
        <v>142</v>
      </c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5">
      <c r="A77" s="156"/>
      <c r="B77" s="157"/>
      <c r="C77" s="186" t="s">
        <v>272</v>
      </c>
      <c r="D77" s="161"/>
      <c r="E77" s="162">
        <v>2</v>
      </c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49"/>
      <c r="Z77" s="149"/>
      <c r="AA77" s="149"/>
      <c r="AB77" s="149"/>
      <c r="AC77" s="149"/>
      <c r="AD77" s="149"/>
      <c r="AE77" s="149"/>
      <c r="AF77" s="149"/>
      <c r="AG77" s="149" t="s">
        <v>144</v>
      </c>
      <c r="AH77" s="149">
        <v>0</v>
      </c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5">
      <c r="A78" s="156"/>
      <c r="B78" s="157"/>
      <c r="C78" s="186" t="s">
        <v>572</v>
      </c>
      <c r="D78" s="161"/>
      <c r="E78" s="162">
        <v>1.5</v>
      </c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49"/>
      <c r="Z78" s="149"/>
      <c r="AA78" s="149"/>
      <c r="AB78" s="149"/>
      <c r="AC78" s="149"/>
      <c r="AD78" s="149"/>
      <c r="AE78" s="149"/>
      <c r="AF78" s="149"/>
      <c r="AG78" s="149" t="s">
        <v>144</v>
      </c>
      <c r="AH78" s="149">
        <v>0</v>
      </c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5">
      <c r="A79" s="170">
        <v>30</v>
      </c>
      <c r="B79" s="171" t="s">
        <v>573</v>
      </c>
      <c r="C79" s="185" t="s">
        <v>574</v>
      </c>
      <c r="D79" s="172" t="s">
        <v>139</v>
      </c>
      <c r="E79" s="173">
        <v>41.774999999999999</v>
      </c>
      <c r="F79" s="174"/>
      <c r="G79" s="175">
        <f>ROUND(E79*F79,2)</f>
        <v>0</v>
      </c>
      <c r="H79" s="160"/>
      <c r="I79" s="159">
        <f>ROUND(E79*H79,2)</f>
        <v>0</v>
      </c>
      <c r="J79" s="160"/>
      <c r="K79" s="159">
        <f>ROUND(E79*J79,2)</f>
        <v>0</v>
      </c>
      <c r="L79" s="159">
        <v>21</v>
      </c>
      <c r="M79" s="159">
        <f>G79*(1+L79/100)</f>
        <v>0</v>
      </c>
      <c r="N79" s="159">
        <v>1.6000000000000001E-4</v>
      </c>
      <c r="O79" s="159">
        <f>ROUND(E79*N79,2)</f>
        <v>0.01</v>
      </c>
      <c r="P79" s="159">
        <v>2.1999999999999999E-2</v>
      </c>
      <c r="Q79" s="159">
        <f>ROUND(E79*P79,2)</f>
        <v>0.92</v>
      </c>
      <c r="R79" s="159"/>
      <c r="S79" s="159" t="s">
        <v>140</v>
      </c>
      <c r="T79" s="159" t="s">
        <v>140</v>
      </c>
      <c r="U79" s="159">
        <v>0.114</v>
      </c>
      <c r="V79" s="159">
        <f>ROUND(E79*U79,2)</f>
        <v>4.76</v>
      </c>
      <c r="W79" s="159"/>
      <c r="X79" s="159" t="s">
        <v>141</v>
      </c>
      <c r="Y79" s="149"/>
      <c r="Z79" s="149"/>
      <c r="AA79" s="149"/>
      <c r="AB79" s="149"/>
      <c r="AC79" s="149"/>
      <c r="AD79" s="149"/>
      <c r="AE79" s="149"/>
      <c r="AF79" s="149"/>
      <c r="AG79" s="149" t="s">
        <v>142</v>
      </c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5">
      <c r="A80" s="156"/>
      <c r="B80" s="157"/>
      <c r="C80" s="186" t="s">
        <v>575</v>
      </c>
      <c r="D80" s="161"/>
      <c r="E80" s="162">
        <v>41.774999999999999</v>
      </c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49"/>
      <c r="Z80" s="149"/>
      <c r="AA80" s="149"/>
      <c r="AB80" s="149"/>
      <c r="AC80" s="149"/>
      <c r="AD80" s="149"/>
      <c r="AE80" s="149"/>
      <c r="AF80" s="149"/>
      <c r="AG80" s="149" t="s">
        <v>144</v>
      </c>
      <c r="AH80" s="149">
        <v>0</v>
      </c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outlineLevel="1" x14ac:dyDescent="0.25">
      <c r="A81" s="170">
        <v>31</v>
      </c>
      <c r="B81" s="171" t="s">
        <v>576</v>
      </c>
      <c r="C81" s="185" t="s">
        <v>577</v>
      </c>
      <c r="D81" s="172" t="s">
        <v>139</v>
      </c>
      <c r="E81" s="173">
        <v>58.484999999999999</v>
      </c>
      <c r="F81" s="174"/>
      <c r="G81" s="175">
        <f>ROUND(E81*F81,2)</f>
        <v>0</v>
      </c>
      <c r="H81" s="160"/>
      <c r="I81" s="159">
        <f>ROUND(E81*H81,2)</f>
        <v>0</v>
      </c>
      <c r="J81" s="160"/>
      <c r="K81" s="159">
        <f>ROUND(E81*J81,2)</f>
        <v>0</v>
      </c>
      <c r="L81" s="159">
        <v>21</v>
      </c>
      <c r="M81" s="159">
        <f>G81*(1+L81/100)</f>
        <v>0</v>
      </c>
      <c r="N81" s="159">
        <v>1.6000000000000001E-4</v>
      </c>
      <c r="O81" s="159">
        <f>ROUND(E81*N81,2)</f>
        <v>0.01</v>
      </c>
      <c r="P81" s="159">
        <v>1.4E-2</v>
      </c>
      <c r="Q81" s="159">
        <f>ROUND(E81*P81,2)</f>
        <v>0.82</v>
      </c>
      <c r="R81" s="159"/>
      <c r="S81" s="159" t="s">
        <v>140</v>
      </c>
      <c r="T81" s="159" t="s">
        <v>140</v>
      </c>
      <c r="U81" s="159">
        <v>0.10199999999999999</v>
      </c>
      <c r="V81" s="159">
        <f>ROUND(E81*U81,2)</f>
        <v>5.97</v>
      </c>
      <c r="W81" s="159"/>
      <c r="X81" s="159" t="s">
        <v>141</v>
      </c>
      <c r="Y81" s="149"/>
      <c r="Z81" s="149"/>
      <c r="AA81" s="149"/>
      <c r="AB81" s="149"/>
      <c r="AC81" s="149"/>
      <c r="AD81" s="149"/>
      <c r="AE81" s="149"/>
      <c r="AF81" s="149"/>
      <c r="AG81" s="149" t="s">
        <v>142</v>
      </c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5">
      <c r="A82" s="156"/>
      <c r="B82" s="157"/>
      <c r="C82" s="186" t="s">
        <v>578</v>
      </c>
      <c r="D82" s="161"/>
      <c r="E82" s="162">
        <v>58.484999999999999</v>
      </c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49"/>
      <c r="Z82" s="149"/>
      <c r="AA82" s="149"/>
      <c r="AB82" s="149"/>
      <c r="AC82" s="149"/>
      <c r="AD82" s="149"/>
      <c r="AE82" s="149"/>
      <c r="AF82" s="149"/>
      <c r="AG82" s="149" t="s">
        <v>144</v>
      </c>
      <c r="AH82" s="149">
        <v>0</v>
      </c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ht="20.399999999999999" outlineLevel="1" x14ac:dyDescent="0.25">
      <c r="A83" s="170">
        <v>32</v>
      </c>
      <c r="B83" s="171" t="s">
        <v>314</v>
      </c>
      <c r="C83" s="185" t="s">
        <v>315</v>
      </c>
      <c r="D83" s="172" t="s">
        <v>139</v>
      </c>
      <c r="E83" s="173">
        <v>83.265000000000001</v>
      </c>
      <c r="F83" s="174"/>
      <c r="G83" s="175">
        <f>ROUND(E83*F83,2)</f>
        <v>0</v>
      </c>
      <c r="H83" s="160"/>
      <c r="I83" s="159">
        <f>ROUND(E83*H83,2)</f>
        <v>0</v>
      </c>
      <c r="J83" s="160"/>
      <c r="K83" s="159">
        <f>ROUND(E83*J83,2)</f>
        <v>0</v>
      </c>
      <c r="L83" s="159">
        <v>21</v>
      </c>
      <c r="M83" s="159">
        <f>G83*(1+L83/100)</f>
        <v>0</v>
      </c>
      <c r="N83" s="159">
        <v>1.452E-2</v>
      </c>
      <c r="O83" s="159">
        <f>ROUND(E83*N83,2)</f>
        <v>1.21</v>
      </c>
      <c r="P83" s="159">
        <v>0</v>
      </c>
      <c r="Q83" s="159">
        <f>ROUND(E83*P83,2)</f>
        <v>0</v>
      </c>
      <c r="R83" s="159"/>
      <c r="S83" s="159" t="s">
        <v>140</v>
      </c>
      <c r="T83" s="159" t="s">
        <v>140</v>
      </c>
      <c r="U83" s="159">
        <v>0.27</v>
      </c>
      <c r="V83" s="159">
        <f>ROUND(E83*U83,2)</f>
        <v>22.48</v>
      </c>
      <c r="W83" s="159"/>
      <c r="X83" s="159" t="s">
        <v>141</v>
      </c>
      <c r="Y83" s="149"/>
      <c r="Z83" s="149"/>
      <c r="AA83" s="149"/>
      <c r="AB83" s="149"/>
      <c r="AC83" s="149"/>
      <c r="AD83" s="149"/>
      <c r="AE83" s="149"/>
      <c r="AF83" s="149"/>
      <c r="AG83" s="149" t="s">
        <v>142</v>
      </c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ht="20.399999999999999" outlineLevel="1" x14ac:dyDescent="0.25">
      <c r="A84" s="156"/>
      <c r="B84" s="157"/>
      <c r="C84" s="186" t="s">
        <v>579</v>
      </c>
      <c r="D84" s="161"/>
      <c r="E84" s="162">
        <v>83.265000000000001</v>
      </c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49"/>
      <c r="Z84" s="149"/>
      <c r="AA84" s="149"/>
      <c r="AB84" s="149"/>
      <c r="AC84" s="149"/>
      <c r="AD84" s="149"/>
      <c r="AE84" s="149"/>
      <c r="AF84" s="149"/>
      <c r="AG84" s="149" t="s">
        <v>144</v>
      </c>
      <c r="AH84" s="149">
        <v>0</v>
      </c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5">
      <c r="A85" s="170">
        <v>33</v>
      </c>
      <c r="B85" s="171" t="s">
        <v>318</v>
      </c>
      <c r="C85" s="185" t="s">
        <v>319</v>
      </c>
      <c r="D85" s="172" t="s">
        <v>139</v>
      </c>
      <c r="E85" s="173">
        <v>97.715000000000003</v>
      </c>
      <c r="F85" s="174"/>
      <c r="G85" s="175">
        <f>ROUND(E85*F85,2)</f>
        <v>0</v>
      </c>
      <c r="H85" s="160"/>
      <c r="I85" s="159">
        <f>ROUND(E85*H85,2)</f>
        <v>0</v>
      </c>
      <c r="J85" s="160"/>
      <c r="K85" s="159">
        <f>ROUND(E85*J85,2)</f>
        <v>0</v>
      </c>
      <c r="L85" s="159">
        <v>21</v>
      </c>
      <c r="M85" s="159">
        <f>G85*(1+L85/100)</f>
        <v>0</v>
      </c>
      <c r="N85" s="159">
        <v>0</v>
      </c>
      <c r="O85" s="159">
        <f>ROUND(E85*N85,2)</f>
        <v>0</v>
      </c>
      <c r="P85" s="159">
        <v>0</v>
      </c>
      <c r="Q85" s="159">
        <f>ROUND(E85*P85,2)</f>
        <v>0</v>
      </c>
      <c r="R85" s="159"/>
      <c r="S85" s="159" t="s">
        <v>140</v>
      </c>
      <c r="T85" s="159" t="s">
        <v>140</v>
      </c>
      <c r="U85" s="159">
        <v>0.78200000000000003</v>
      </c>
      <c r="V85" s="159">
        <f>ROUND(E85*U85,2)</f>
        <v>76.41</v>
      </c>
      <c r="W85" s="159"/>
      <c r="X85" s="159" t="s">
        <v>141</v>
      </c>
      <c r="Y85" s="149"/>
      <c r="Z85" s="149"/>
      <c r="AA85" s="149"/>
      <c r="AB85" s="149"/>
      <c r="AC85" s="149"/>
      <c r="AD85" s="149"/>
      <c r="AE85" s="149"/>
      <c r="AF85" s="149"/>
      <c r="AG85" s="149" t="s">
        <v>142</v>
      </c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5">
      <c r="A86" s="156"/>
      <c r="B86" s="157"/>
      <c r="C86" s="186" t="s">
        <v>535</v>
      </c>
      <c r="D86" s="161"/>
      <c r="E86" s="162">
        <v>84.68</v>
      </c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49"/>
      <c r="Z86" s="149"/>
      <c r="AA86" s="149"/>
      <c r="AB86" s="149"/>
      <c r="AC86" s="149"/>
      <c r="AD86" s="149"/>
      <c r="AE86" s="149"/>
      <c r="AF86" s="149"/>
      <c r="AG86" s="149" t="s">
        <v>144</v>
      </c>
      <c r="AH86" s="149">
        <v>0</v>
      </c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1" x14ac:dyDescent="0.25">
      <c r="A87" s="156"/>
      <c r="B87" s="157"/>
      <c r="C87" s="186" t="s">
        <v>536</v>
      </c>
      <c r="D87" s="161"/>
      <c r="E87" s="162">
        <v>7.11</v>
      </c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49"/>
      <c r="Z87" s="149"/>
      <c r="AA87" s="149"/>
      <c r="AB87" s="149"/>
      <c r="AC87" s="149"/>
      <c r="AD87" s="149"/>
      <c r="AE87" s="149"/>
      <c r="AF87" s="149"/>
      <c r="AG87" s="149" t="s">
        <v>144</v>
      </c>
      <c r="AH87" s="149">
        <v>0</v>
      </c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ht="20.399999999999999" outlineLevel="1" x14ac:dyDescent="0.25">
      <c r="A88" s="156"/>
      <c r="B88" s="157"/>
      <c r="C88" s="186" t="s">
        <v>580</v>
      </c>
      <c r="D88" s="161"/>
      <c r="E88" s="162">
        <v>5.9249999999999998</v>
      </c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49"/>
      <c r="Z88" s="149"/>
      <c r="AA88" s="149"/>
      <c r="AB88" s="149"/>
      <c r="AC88" s="149"/>
      <c r="AD88" s="149"/>
      <c r="AE88" s="149"/>
      <c r="AF88" s="149"/>
      <c r="AG88" s="149" t="s">
        <v>144</v>
      </c>
      <c r="AH88" s="149">
        <v>0</v>
      </c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5">
      <c r="A89" s="170">
        <v>34</v>
      </c>
      <c r="B89" s="171" t="s">
        <v>325</v>
      </c>
      <c r="C89" s="185" t="s">
        <v>326</v>
      </c>
      <c r="D89" s="172" t="s">
        <v>139</v>
      </c>
      <c r="E89" s="173">
        <v>83.265000000000001</v>
      </c>
      <c r="F89" s="174"/>
      <c r="G89" s="175">
        <f>ROUND(E89*F89,2)</f>
        <v>0</v>
      </c>
      <c r="H89" s="160"/>
      <c r="I89" s="159">
        <f>ROUND(E89*H89,2)</f>
        <v>0</v>
      </c>
      <c r="J89" s="160"/>
      <c r="K89" s="159">
        <f>ROUND(E89*J89,2)</f>
        <v>0</v>
      </c>
      <c r="L89" s="159">
        <v>21</v>
      </c>
      <c r="M89" s="159">
        <f>G89*(1+L89/100)</f>
        <v>0</v>
      </c>
      <c r="N89" s="159">
        <v>0</v>
      </c>
      <c r="O89" s="159">
        <f>ROUND(E89*N89,2)</f>
        <v>0</v>
      </c>
      <c r="P89" s="159">
        <v>1.4999999999999999E-2</v>
      </c>
      <c r="Q89" s="159">
        <f>ROUND(E89*P89,2)</f>
        <v>1.25</v>
      </c>
      <c r="R89" s="159"/>
      <c r="S89" s="159" t="s">
        <v>140</v>
      </c>
      <c r="T89" s="159" t="s">
        <v>140</v>
      </c>
      <c r="U89" s="159">
        <v>0.09</v>
      </c>
      <c r="V89" s="159">
        <f>ROUND(E89*U89,2)</f>
        <v>7.49</v>
      </c>
      <c r="W89" s="159"/>
      <c r="X89" s="159" t="s">
        <v>141</v>
      </c>
      <c r="Y89" s="149"/>
      <c r="Z89" s="149"/>
      <c r="AA89" s="149"/>
      <c r="AB89" s="149"/>
      <c r="AC89" s="149"/>
      <c r="AD89" s="149"/>
      <c r="AE89" s="149"/>
      <c r="AF89" s="149"/>
      <c r="AG89" s="149" t="s">
        <v>142</v>
      </c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ht="20.399999999999999" outlineLevel="1" x14ac:dyDescent="0.25">
      <c r="A90" s="156"/>
      <c r="B90" s="157"/>
      <c r="C90" s="186" t="s">
        <v>579</v>
      </c>
      <c r="D90" s="161"/>
      <c r="E90" s="162">
        <v>83.265000000000001</v>
      </c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49"/>
      <c r="Z90" s="149"/>
      <c r="AA90" s="149"/>
      <c r="AB90" s="149"/>
      <c r="AC90" s="149"/>
      <c r="AD90" s="149"/>
      <c r="AE90" s="149"/>
      <c r="AF90" s="149"/>
      <c r="AG90" s="149" t="s">
        <v>144</v>
      </c>
      <c r="AH90" s="149">
        <v>0</v>
      </c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1" x14ac:dyDescent="0.25">
      <c r="A91" s="170">
        <v>35</v>
      </c>
      <c r="B91" s="171" t="s">
        <v>581</v>
      </c>
      <c r="C91" s="185" t="s">
        <v>582</v>
      </c>
      <c r="D91" s="172" t="s">
        <v>139</v>
      </c>
      <c r="E91" s="173">
        <v>9</v>
      </c>
      <c r="F91" s="174"/>
      <c r="G91" s="175">
        <f>ROUND(E91*F91,2)</f>
        <v>0</v>
      </c>
      <c r="H91" s="160"/>
      <c r="I91" s="159">
        <f>ROUND(E91*H91,2)</f>
        <v>0</v>
      </c>
      <c r="J91" s="160"/>
      <c r="K91" s="159">
        <f>ROUND(E91*J91,2)</f>
        <v>0</v>
      </c>
      <c r="L91" s="159">
        <v>21</v>
      </c>
      <c r="M91" s="159">
        <f>G91*(1+L91/100)</f>
        <v>0</v>
      </c>
      <c r="N91" s="159">
        <v>1.6000000000000001E-4</v>
      </c>
      <c r="O91" s="159">
        <f>ROUND(E91*N91,2)</f>
        <v>0</v>
      </c>
      <c r="P91" s="159">
        <v>1.32E-2</v>
      </c>
      <c r="Q91" s="159">
        <f>ROUND(E91*P91,2)</f>
        <v>0.12</v>
      </c>
      <c r="R91" s="159"/>
      <c r="S91" s="159" t="s">
        <v>140</v>
      </c>
      <c r="T91" s="159" t="s">
        <v>140</v>
      </c>
      <c r="U91" s="159">
        <v>1.2858000000000001</v>
      </c>
      <c r="V91" s="159">
        <f>ROUND(E91*U91,2)</f>
        <v>11.57</v>
      </c>
      <c r="W91" s="159"/>
      <c r="X91" s="159" t="s">
        <v>141</v>
      </c>
      <c r="Y91" s="149"/>
      <c r="Z91" s="149"/>
      <c r="AA91" s="149"/>
      <c r="AB91" s="149"/>
      <c r="AC91" s="149"/>
      <c r="AD91" s="149"/>
      <c r="AE91" s="149"/>
      <c r="AF91" s="149"/>
      <c r="AG91" s="149" t="s">
        <v>142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outlineLevel="1" x14ac:dyDescent="0.25">
      <c r="A92" s="156"/>
      <c r="B92" s="157"/>
      <c r="C92" s="186" t="s">
        <v>583</v>
      </c>
      <c r="D92" s="161"/>
      <c r="E92" s="162">
        <v>9</v>
      </c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49"/>
      <c r="Z92" s="149"/>
      <c r="AA92" s="149"/>
      <c r="AB92" s="149"/>
      <c r="AC92" s="149"/>
      <c r="AD92" s="149"/>
      <c r="AE92" s="149"/>
      <c r="AF92" s="149"/>
      <c r="AG92" s="149" t="s">
        <v>144</v>
      </c>
      <c r="AH92" s="149">
        <v>0</v>
      </c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5">
      <c r="A93" s="170">
        <v>36</v>
      </c>
      <c r="B93" s="171" t="s">
        <v>584</v>
      </c>
      <c r="C93" s="185" t="s">
        <v>585</v>
      </c>
      <c r="D93" s="172" t="s">
        <v>139</v>
      </c>
      <c r="E93" s="173">
        <v>9</v>
      </c>
      <c r="F93" s="174"/>
      <c r="G93" s="175">
        <f>ROUND(E93*F93,2)</f>
        <v>0</v>
      </c>
      <c r="H93" s="160"/>
      <c r="I93" s="159">
        <f>ROUND(E93*H93,2)</f>
        <v>0</v>
      </c>
      <c r="J93" s="160"/>
      <c r="K93" s="159">
        <f>ROUND(E93*J93,2)</f>
        <v>0</v>
      </c>
      <c r="L93" s="159">
        <v>21</v>
      </c>
      <c r="M93" s="159">
        <f>G93*(1+L93/100)</f>
        <v>0</v>
      </c>
      <c r="N93" s="159">
        <v>1.4619999999999999E-2</v>
      </c>
      <c r="O93" s="159">
        <f>ROUND(E93*N93,2)</f>
        <v>0.13</v>
      </c>
      <c r="P93" s="159">
        <v>0</v>
      </c>
      <c r="Q93" s="159">
        <f>ROUND(E93*P93,2)</f>
        <v>0</v>
      </c>
      <c r="R93" s="159"/>
      <c r="S93" s="159" t="s">
        <v>140</v>
      </c>
      <c r="T93" s="159" t="s">
        <v>140</v>
      </c>
      <c r="U93" s="159">
        <v>1.68</v>
      </c>
      <c r="V93" s="159">
        <f>ROUND(E93*U93,2)</f>
        <v>15.12</v>
      </c>
      <c r="W93" s="159"/>
      <c r="X93" s="159" t="s">
        <v>141</v>
      </c>
      <c r="Y93" s="149"/>
      <c r="Z93" s="149"/>
      <c r="AA93" s="149"/>
      <c r="AB93" s="149"/>
      <c r="AC93" s="149"/>
      <c r="AD93" s="149"/>
      <c r="AE93" s="149"/>
      <c r="AF93" s="149"/>
      <c r="AG93" s="149" t="s">
        <v>142</v>
      </c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5">
      <c r="A94" s="156"/>
      <c r="B94" s="157"/>
      <c r="C94" s="186" t="s">
        <v>586</v>
      </c>
      <c r="D94" s="161"/>
      <c r="E94" s="162">
        <v>9</v>
      </c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49"/>
      <c r="Z94" s="149"/>
      <c r="AA94" s="149"/>
      <c r="AB94" s="149"/>
      <c r="AC94" s="149"/>
      <c r="AD94" s="149"/>
      <c r="AE94" s="149"/>
      <c r="AF94" s="149"/>
      <c r="AG94" s="149" t="s">
        <v>144</v>
      </c>
      <c r="AH94" s="149">
        <v>5</v>
      </c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1" x14ac:dyDescent="0.25">
      <c r="A95" s="170">
        <v>37</v>
      </c>
      <c r="B95" s="171" t="s">
        <v>328</v>
      </c>
      <c r="C95" s="185" t="s">
        <v>329</v>
      </c>
      <c r="D95" s="172" t="s">
        <v>232</v>
      </c>
      <c r="E95" s="173">
        <v>2.2142400000000002</v>
      </c>
      <c r="F95" s="174"/>
      <c r="G95" s="175">
        <f>ROUND(E95*F95,2)</f>
        <v>0</v>
      </c>
      <c r="H95" s="160"/>
      <c r="I95" s="159">
        <f>ROUND(E95*H95,2)</f>
        <v>0</v>
      </c>
      <c r="J95" s="160"/>
      <c r="K95" s="159">
        <f>ROUND(E95*J95,2)</f>
        <v>0</v>
      </c>
      <c r="L95" s="159">
        <v>21</v>
      </c>
      <c r="M95" s="159">
        <f>G95*(1+L95/100)</f>
        <v>0</v>
      </c>
      <c r="N95" s="159">
        <v>2.3570000000000001E-2</v>
      </c>
      <c r="O95" s="159">
        <f>ROUND(E95*N95,2)</f>
        <v>0.05</v>
      </c>
      <c r="P95" s="159">
        <v>0</v>
      </c>
      <c r="Q95" s="159">
        <f>ROUND(E95*P95,2)</f>
        <v>0</v>
      </c>
      <c r="R95" s="159"/>
      <c r="S95" s="159" t="s">
        <v>140</v>
      </c>
      <c r="T95" s="159" t="s">
        <v>140</v>
      </c>
      <c r="U95" s="159">
        <v>0</v>
      </c>
      <c r="V95" s="159">
        <f>ROUND(E95*U95,2)</f>
        <v>0</v>
      </c>
      <c r="W95" s="159"/>
      <c r="X95" s="159" t="s">
        <v>141</v>
      </c>
      <c r="Y95" s="149"/>
      <c r="Z95" s="149"/>
      <c r="AA95" s="149"/>
      <c r="AB95" s="149"/>
      <c r="AC95" s="149"/>
      <c r="AD95" s="149"/>
      <c r="AE95" s="149"/>
      <c r="AF95" s="149"/>
      <c r="AG95" s="149" t="s">
        <v>142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outlineLevel="1" x14ac:dyDescent="0.25">
      <c r="A96" s="156"/>
      <c r="B96" s="157"/>
      <c r="C96" s="186" t="s">
        <v>587</v>
      </c>
      <c r="D96" s="161"/>
      <c r="E96" s="162">
        <v>2.2142400000000002</v>
      </c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49"/>
      <c r="Z96" s="149"/>
      <c r="AA96" s="149"/>
      <c r="AB96" s="149"/>
      <c r="AC96" s="149"/>
      <c r="AD96" s="149"/>
      <c r="AE96" s="149"/>
      <c r="AF96" s="149"/>
      <c r="AG96" s="149" t="s">
        <v>144</v>
      </c>
      <c r="AH96" s="149">
        <v>0</v>
      </c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1" x14ac:dyDescent="0.25">
      <c r="A97" s="170">
        <v>38</v>
      </c>
      <c r="B97" s="171" t="s">
        <v>344</v>
      </c>
      <c r="C97" s="185" t="s">
        <v>345</v>
      </c>
      <c r="D97" s="172" t="s">
        <v>139</v>
      </c>
      <c r="E97" s="173">
        <v>6.5175000000000001</v>
      </c>
      <c r="F97" s="174"/>
      <c r="G97" s="175">
        <f>ROUND(E97*F97,2)</f>
        <v>0</v>
      </c>
      <c r="H97" s="160"/>
      <c r="I97" s="159">
        <f>ROUND(E97*H97,2)</f>
        <v>0</v>
      </c>
      <c r="J97" s="160"/>
      <c r="K97" s="159">
        <f>ROUND(E97*J97,2)</f>
        <v>0</v>
      </c>
      <c r="L97" s="159">
        <v>21</v>
      </c>
      <c r="M97" s="159">
        <f>G97*(1+L97/100)</f>
        <v>0</v>
      </c>
      <c r="N97" s="159">
        <v>8.2500000000000004E-3</v>
      </c>
      <c r="O97" s="159">
        <f>ROUND(E97*N97,2)</f>
        <v>0.05</v>
      </c>
      <c r="P97" s="159">
        <v>0</v>
      </c>
      <c r="Q97" s="159">
        <f>ROUND(E97*P97,2)</f>
        <v>0</v>
      </c>
      <c r="R97" s="159" t="s">
        <v>277</v>
      </c>
      <c r="S97" s="159" t="s">
        <v>140</v>
      </c>
      <c r="T97" s="159" t="s">
        <v>140</v>
      </c>
      <c r="U97" s="159">
        <v>0</v>
      </c>
      <c r="V97" s="159">
        <f>ROUND(E97*U97,2)</f>
        <v>0</v>
      </c>
      <c r="W97" s="159"/>
      <c r="X97" s="159" t="s">
        <v>278</v>
      </c>
      <c r="Y97" s="149"/>
      <c r="Z97" s="149"/>
      <c r="AA97" s="149"/>
      <c r="AB97" s="149"/>
      <c r="AC97" s="149"/>
      <c r="AD97" s="149"/>
      <c r="AE97" s="149"/>
      <c r="AF97" s="149"/>
      <c r="AG97" s="149" t="s">
        <v>279</v>
      </c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ht="20.399999999999999" outlineLevel="1" x14ac:dyDescent="0.25">
      <c r="A98" s="156"/>
      <c r="B98" s="157"/>
      <c r="C98" s="186" t="s">
        <v>588</v>
      </c>
      <c r="D98" s="161"/>
      <c r="E98" s="162">
        <v>6.5175000000000001</v>
      </c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49"/>
      <c r="Z98" s="149"/>
      <c r="AA98" s="149"/>
      <c r="AB98" s="149"/>
      <c r="AC98" s="149"/>
      <c r="AD98" s="149"/>
      <c r="AE98" s="149"/>
      <c r="AF98" s="149"/>
      <c r="AG98" s="149" t="s">
        <v>144</v>
      </c>
      <c r="AH98" s="149">
        <v>0</v>
      </c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5">
      <c r="A99" s="170">
        <v>39</v>
      </c>
      <c r="B99" s="171" t="s">
        <v>347</v>
      </c>
      <c r="C99" s="185" t="s">
        <v>348</v>
      </c>
      <c r="D99" s="172" t="s">
        <v>139</v>
      </c>
      <c r="E99" s="173">
        <v>107.48650000000001</v>
      </c>
      <c r="F99" s="174"/>
      <c r="G99" s="175">
        <f>ROUND(E99*F99,2)</f>
        <v>0</v>
      </c>
      <c r="H99" s="160"/>
      <c r="I99" s="159">
        <f>ROUND(E99*H99,2)</f>
        <v>0</v>
      </c>
      <c r="J99" s="160"/>
      <c r="K99" s="159">
        <f>ROUND(E99*J99,2)</f>
        <v>0</v>
      </c>
      <c r="L99" s="159">
        <v>21</v>
      </c>
      <c r="M99" s="159">
        <f>G99*(1+L99/100)</f>
        <v>0</v>
      </c>
      <c r="N99" s="159">
        <v>1.5699999999999999E-2</v>
      </c>
      <c r="O99" s="159">
        <f>ROUND(E99*N99,2)</f>
        <v>1.69</v>
      </c>
      <c r="P99" s="159">
        <v>0</v>
      </c>
      <c r="Q99" s="159">
        <f>ROUND(E99*P99,2)</f>
        <v>0</v>
      </c>
      <c r="R99" s="159" t="s">
        <v>277</v>
      </c>
      <c r="S99" s="159" t="s">
        <v>140</v>
      </c>
      <c r="T99" s="159" t="s">
        <v>140</v>
      </c>
      <c r="U99" s="159">
        <v>0</v>
      </c>
      <c r="V99" s="159">
        <f>ROUND(E99*U99,2)</f>
        <v>0</v>
      </c>
      <c r="W99" s="159"/>
      <c r="X99" s="159" t="s">
        <v>278</v>
      </c>
      <c r="Y99" s="149"/>
      <c r="Z99" s="149"/>
      <c r="AA99" s="149"/>
      <c r="AB99" s="149"/>
      <c r="AC99" s="149"/>
      <c r="AD99" s="149"/>
      <c r="AE99" s="149"/>
      <c r="AF99" s="149"/>
      <c r="AG99" s="149" t="s">
        <v>279</v>
      </c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5">
      <c r="A100" s="156"/>
      <c r="B100" s="157"/>
      <c r="C100" s="186" t="s">
        <v>589</v>
      </c>
      <c r="D100" s="161"/>
      <c r="E100" s="162">
        <v>107.48650000000001</v>
      </c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49"/>
      <c r="Z100" s="149"/>
      <c r="AA100" s="149"/>
      <c r="AB100" s="149"/>
      <c r="AC100" s="149"/>
      <c r="AD100" s="149"/>
      <c r="AE100" s="149"/>
      <c r="AF100" s="149"/>
      <c r="AG100" s="149" t="s">
        <v>144</v>
      </c>
      <c r="AH100" s="149">
        <v>5</v>
      </c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5">
      <c r="A101" s="156">
        <v>40</v>
      </c>
      <c r="B101" s="157" t="s">
        <v>352</v>
      </c>
      <c r="C101" s="188" t="s">
        <v>353</v>
      </c>
      <c r="D101" s="158" t="s">
        <v>0</v>
      </c>
      <c r="E101" s="182"/>
      <c r="F101" s="160"/>
      <c r="G101" s="159">
        <f>ROUND(E101*F101,2)</f>
        <v>0</v>
      </c>
      <c r="H101" s="160"/>
      <c r="I101" s="159">
        <f>ROUND(E101*H101,2)</f>
        <v>0</v>
      </c>
      <c r="J101" s="160"/>
      <c r="K101" s="159">
        <f>ROUND(E101*J101,2)</f>
        <v>0</v>
      </c>
      <c r="L101" s="159">
        <v>21</v>
      </c>
      <c r="M101" s="159">
        <f>G101*(1+L101/100)</f>
        <v>0</v>
      </c>
      <c r="N101" s="159">
        <v>0</v>
      </c>
      <c r="O101" s="159">
        <f>ROUND(E101*N101,2)</f>
        <v>0</v>
      </c>
      <c r="P101" s="159">
        <v>0</v>
      </c>
      <c r="Q101" s="159">
        <f>ROUND(E101*P101,2)</f>
        <v>0</v>
      </c>
      <c r="R101" s="159"/>
      <c r="S101" s="159" t="s">
        <v>140</v>
      </c>
      <c r="T101" s="159" t="s">
        <v>140</v>
      </c>
      <c r="U101" s="159">
        <v>0</v>
      </c>
      <c r="V101" s="159">
        <f>ROUND(E101*U101,2)</f>
        <v>0</v>
      </c>
      <c r="W101" s="159"/>
      <c r="X101" s="159" t="s">
        <v>252</v>
      </c>
      <c r="Y101" s="149"/>
      <c r="Z101" s="149"/>
      <c r="AA101" s="149"/>
      <c r="AB101" s="149"/>
      <c r="AC101" s="149"/>
      <c r="AD101" s="149"/>
      <c r="AE101" s="149"/>
      <c r="AF101" s="149"/>
      <c r="AG101" s="149" t="s">
        <v>253</v>
      </c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x14ac:dyDescent="0.25">
      <c r="A102" s="164" t="s">
        <v>135</v>
      </c>
      <c r="B102" s="165" t="s">
        <v>92</v>
      </c>
      <c r="C102" s="184" t="s">
        <v>93</v>
      </c>
      <c r="D102" s="166"/>
      <c r="E102" s="167"/>
      <c r="F102" s="168"/>
      <c r="G102" s="169">
        <f>SUMIF(AG103:AG135,"&lt;&gt;NOR",G103:G135)</f>
        <v>0</v>
      </c>
      <c r="H102" s="163"/>
      <c r="I102" s="163">
        <f>SUM(I103:I135)</f>
        <v>0</v>
      </c>
      <c r="J102" s="163"/>
      <c r="K102" s="163">
        <f>SUM(K103:K135)</f>
        <v>0</v>
      </c>
      <c r="L102" s="163"/>
      <c r="M102" s="163">
        <f>SUM(M103:M135)</f>
        <v>0</v>
      </c>
      <c r="N102" s="163"/>
      <c r="O102" s="163">
        <f>SUM(O103:O135)</f>
        <v>0.35</v>
      </c>
      <c r="P102" s="163"/>
      <c r="Q102" s="163">
        <f>SUM(Q103:Q135)</f>
        <v>2.7499999999999996</v>
      </c>
      <c r="R102" s="163"/>
      <c r="S102" s="163"/>
      <c r="T102" s="163"/>
      <c r="U102" s="163"/>
      <c r="V102" s="163">
        <f>SUM(V103:V135)</f>
        <v>95.309999999999988</v>
      </c>
      <c r="W102" s="163"/>
      <c r="X102" s="163"/>
      <c r="AG102" t="s">
        <v>136</v>
      </c>
    </row>
    <row r="103" spans="1:60" outlineLevel="1" x14ac:dyDescent="0.25">
      <c r="A103" s="170">
        <v>41</v>
      </c>
      <c r="B103" s="171" t="s">
        <v>590</v>
      </c>
      <c r="C103" s="185" t="s">
        <v>591</v>
      </c>
      <c r="D103" s="172" t="s">
        <v>202</v>
      </c>
      <c r="E103" s="173">
        <v>6</v>
      </c>
      <c r="F103" s="174"/>
      <c r="G103" s="175">
        <f>ROUND(E103*F103,2)</f>
        <v>0</v>
      </c>
      <c r="H103" s="160"/>
      <c r="I103" s="159">
        <f>ROUND(E103*H103,2)</f>
        <v>0</v>
      </c>
      <c r="J103" s="160"/>
      <c r="K103" s="159">
        <f>ROUND(E103*J103,2)</f>
        <v>0</v>
      </c>
      <c r="L103" s="159">
        <v>21</v>
      </c>
      <c r="M103" s="159">
        <f>G103*(1+L103/100)</f>
        <v>0</v>
      </c>
      <c r="N103" s="159">
        <v>4.9100000000000003E-3</v>
      </c>
      <c r="O103" s="159">
        <f>ROUND(E103*N103,2)</f>
        <v>0.03</v>
      </c>
      <c r="P103" s="159">
        <v>0</v>
      </c>
      <c r="Q103" s="159">
        <f>ROUND(E103*P103,2)</f>
        <v>0</v>
      </c>
      <c r="R103" s="159"/>
      <c r="S103" s="159" t="s">
        <v>140</v>
      </c>
      <c r="T103" s="159" t="s">
        <v>140</v>
      </c>
      <c r="U103" s="159">
        <v>0.93069999999999997</v>
      </c>
      <c r="V103" s="159">
        <f>ROUND(E103*U103,2)</f>
        <v>5.58</v>
      </c>
      <c r="W103" s="159"/>
      <c r="X103" s="159" t="s">
        <v>141</v>
      </c>
      <c r="Y103" s="149"/>
      <c r="Z103" s="149"/>
      <c r="AA103" s="149"/>
      <c r="AB103" s="149"/>
      <c r="AC103" s="149"/>
      <c r="AD103" s="149"/>
      <c r="AE103" s="149"/>
      <c r="AF103" s="149"/>
      <c r="AG103" s="149" t="s">
        <v>142</v>
      </c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1" x14ac:dyDescent="0.25">
      <c r="A104" s="156"/>
      <c r="B104" s="157"/>
      <c r="C104" s="186" t="s">
        <v>592</v>
      </c>
      <c r="D104" s="161"/>
      <c r="E104" s="162">
        <v>6</v>
      </c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49"/>
      <c r="Z104" s="149"/>
      <c r="AA104" s="149"/>
      <c r="AB104" s="149"/>
      <c r="AC104" s="149"/>
      <c r="AD104" s="149"/>
      <c r="AE104" s="149"/>
      <c r="AF104" s="149"/>
      <c r="AG104" s="149" t="s">
        <v>144</v>
      </c>
      <c r="AH104" s="149">
        <v>0</v>
      </c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1" x14ac:dyDescent="0.25">
      <c r="A105" s="170">
        <v>42</v>
      </c>
      <c r="B105" s="171" t="s">
        <v>366</v>
      </c>
      <c r="C105" s="185" t="s">
        <v>367</v>
      </c>
      <c r="D105" s="172" t="s">
        <v>202</v>
      </c>
      <c r="E105" s="173">
        <v>42.7</v>
      </c>
      <c r="F105" s="174"/>
      <c r="G105" s="175">
        <f>ROUND(E105*F105,2)</f>
        <v>0</v>
      </c>
      <c r="H105" s="160"/>
      <c r="I105" s="159">
        <f>ROUND(E105*H105,2)</f>
        <v>0</v>
      </c>
      <c r="J105" s="160"/>
      <c r="K105" s="159">
        <f>ROUND(E105*J105,2)</f>
        <v>0</v>
      </c>
      <c r="L105" s="159">
        <v>21</v>
      </c>
      <c r="M105" s="159">
        <f>G105*(1+L105/100)</f>
        <v>0</v>
      </c>
      <c r="N105" s="159">
        <v>1.98E-3</v>
      </c>
      <c r="O105" s="159">
        <f>ROUND(E105*N105,2)</f>
        <v>0.08</v>
      </c>
      <c r="P105" s="159">
        <v>0</v>
      </c>
      <c r="Q105" s="159">
        <f>ROUND(E105*P105,2)</f>
        <v>0</v>
      </c>
      <c r="R105" s="159"/>
      <c r="S105" s="159" t="s">
        <v>140</v>
      </c>
      <c r="T105" s="159" t="s">
        <v>140</v>
      </c>
      <c r="U105" s="159">
        <v>0.2671</v>
      </c>
      <c r="V105" s="159">
        <f>ROUND(E105*U105,2)</f>
        <v>11.41</v>
      </c>
      <c r="W105" s="159"/>
      <c r="X105" s="159" t="s">
        <v>141</v>
      </c>
      <c r="Y105" s="149"/>
      <c r="Z105" s="149"/>
      <c r="AA105" s="149"/>
      <c r="AB105" s="149"/>
      <c r="AC105" s="149"/>
      <c r="AD105" s="149"/>
      <c r="AE105" s="149"/>
      <c r="AF105" s="149"/>
      <c r="AG105" s="149" t="s">
        <v>142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1" x14ac:dyDescent="0.25">
      <c r="A106" s="156"/>
      <c r="B106" s="157"/>
      <c r="C106" s="186" t="s">
        <v>593</v>
      </c>
      <c r="D106" s="161"/>
      <c r="E106" s="162">
        <v>42.7</v>
      </c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49"/>
      <c r="Z106" s="149"/>
      <c r="AA106" s="149"/>
      <c r="AB106" s="149"/>
      <c r="AC106" s="149"/>
      <c r="AD106" s="149"/>
      <c r="AE106" s="149"/>
      <c r="AF106" s="149"/>
      <c r="AG106" s="149" t="s">
        <v>144</v>
      </c>
      <c r="AH106" s="149">
        <v>0</v>
      </c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5">
      <c r="A107" s="170">
        <v>43</v>
      </c>
      <c r="B107" s="171" t="s">
        <v>369</v>
      </c>
      <c r="C107" s="185" t="s">
        <v>370</v>
      </c>
      <c r="D107" s="172" t="s">
        <v>202</v>
      </c>
      <c r="E107" s="173">
        <v>4.8499999999999996</v>
      </c>
      <c r="F107" s="174"/>
      <c r="G107" s="175">
        <f>ROUND(E107*F107,2)</f>
        <v>0</v>
      </c>
      <c r="H107" s="160"/>
      <c r="I107" s="159">
        <f>ROUND(E107*H107,2)</f>
        <v>0</v>
      </c>
      <c r="J107" s="160"/>
      <c r="K107" s="159">
        <f>ROUND(E107*J107,2)</f>
        <v>0</v>
      </c>
      <c r="L107" s="159">
        <v>21</v>
      </c>
      <c r="M107" s="159">
        <f>G107*(1+L107/100)</f>
        <v>0</v>
      </c>
      <c r="N107" s="159">
        <v>1.3799999999999999E-3</v>
      </c>
      <c r="O107" s="159">
        <f>ROUND(E107*N107,2)</f>
        <v>0.01</v>
      </c>
      <c r="P107" s="159">
        <v>0</v>
      </c>
      <c r="Q107" s="159">
        <f>ROUND(E107*P107,2)</f>
        <v>0</v>
      </c>
      <c r="R107" s="159"/>
      <c r="S107" s="159" t="s">
        <v>140</v>
      </c>
      <c r="T107" s="159" t="s">
        <v>140</v>
      </c>
      <c r="U107" s="159">
        <v>0.31011</v>
      </c>
      <c r="V107" s="159">
        <f>ROUND(E107*U107,2)</f>
        <v>1.5</v>
      </c>
      <c r="W107" s="159"/>
      <c r="X107" s="159" t="s">
        <v>141</v>
      </c>
      <c r="Y107" s="149"/>
      <c r="Z107" s="149"/>
      <c r="AA107" s="149"/>
      <c r="AB107" s="149"/>
      <c r="AC107" s="149"/>
      <c r="AD107" s="149"/>
      <c r="AE107" s="149"/>
      <c r="AF107" s="149"/>
      <c r="AG107" s="149" t="s">
        <v>142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5">
      <c r="A108" s="156"/>
      <c r="B108" s="157"/>
      <c r="C108" s="186" t="s">
        <v>551</v>
      </c>
      <c r="D108" s="161"/>
      <c r="E108" s="162">
        <v>4.8499999999999996</v>
      </c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  <c r="Y108" s="149"/>
      <c r="Z108" s="149"/>
      <c r="AA108" s="149"/>
      <c r="AB108" s="149"/>
      <c r="AC108" s="149"/>
      <c r="AD108" s="149"/>
      <c r="AE108" s="149"/>
      <c r="AF108" s="149"/>
      <c r="AG108" s="149" t="s">
        <v>144</v>
      </c>
      <c r="AH108" s="149">
        <v>0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5">
      <c r="A109" s="170">
        <v>44</v>
      </c>
      <c r="B109" s="171" t="s">
        <v>378</v>
      </c>
      <c r="C109" s="185" t="s">
        <v>379</v>
      </c>
      <c r="D109" s="172" t="s">
        <v>202</v>
      </c>
      <c r="E109" s="173">
        <v>18.05</v>
      </c>
      <c r="F109" s="174"/>
      <c r="G109" s="175">
        <f>ROUND(E109*F109,2)</f>
        <v>0</v>
      </c>
      <c r="H109" s="160"/>
      <c r="I109" s="159">
        <f>ROUND(E109*H109,2)</f>
        <v>0</v>
      </c>
      <c r="J109" s="160"/>
      <c r="K109" s="159">
        <f>ROUND(E109*J109,2)</f>
        <v>0</v>
      </c>
      <c r="L109" s="159">
        <v>21</v>
      </c>
      <c r="M109" s="159">
        <f>G109*(1+L109/100)</f>
        <v>0</v>
      </c>
      <c r="N109" s="159">
        <v>1.8799999999999999E-3</v>
      </c>
      <c r="O109" s="159">
        <f>ROUND(E109*N109,2)</f>
        <v>0.03</v>
      </c>
      <c r="P109" s="159">
        <v>0</v>
      </c>
      <c r="Q109" s="159">
        <f>ROUND(E109*P109,2)</f>
        <v>0</v>
      </c>
      <c r="R109" s="159"/>
      <c r="S109" s="159" t="s">
        <v>140</v>
      </c>
      <c r="T109" s="159" t="s">
        <v>140</v>
      </c>
      <c r="U109" s="159">
        <v>0.25</v>
      </c>
      <c r="V109" s="159">
        <f>ROUND(E109*U109,2)</f>
        <v>4.51</v>
      </c>
      <c r="W109" s="159"/>
      <c r="X109" s="159" t="s">
        <v>141</v>
      </c>
      <c r="Y109" s="149"/>
      <c r="Z109" s="149"/>
      <c r="AA109" s="149"/>
      <c r="AB109" s="149"/>
      <c r="AC109" s="149"/>
      <c r="AD109" s="149"/>
      <c r="AE109" s="149"/>
      <c r="AF109" s="149"/>
      <c r="AG109" s="149" t="s">
        <v>142</v>
      </c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1" x14ac:dyDescent="0.25">
      <c r="A110" s="156"/>
      <c r="B110" s="157"/>
      <c r="C110" s="186" t="s">
        <v>554</v>
      </c>
      <c r="D110" s="161"/>
      <c r="E110" s="162">
        <v>18.05</v>
      </c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49"/>
      <c r="Z110" s="149"/>
      <c r="AA110" s="149"/>
      <c r="AB110" s="149"/>
      <c r="AC110" s="149"/>
      <c r="AD110" s="149"/>
      <c r="AE110" s="149"/>
      <c r="AF110" s="149"/>
      <c r="AG110" s="149" t="s">
        <v>144</v>
      </c>
      <c r="AH110" s="149">
        <v>0</v>
      </c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5">
      <c r="A111" s="170">
        <v>45</v>
      </c>
      <c r="B111" s="171" t="s">
        <v>385</v>
      </c>
      <c r="C111" s="185" t="s">
        <v>386</v>
      </c>
      <c r="D111" s="172" t="s">
        <v>202</v>
      </c>
      <c r="E111" s="173">
        <v>20</v>
      </c>
      <c r="F111" s="174"/>
      <c r="G111" s="175">
        <f>ROUND(E111*F111,2)</f>
        <v>0</v>
      </c>
      <c r="H111" s="160"/>
      <c r="I111" s="159">
        <f>ROUND(E111*H111,2)</f>
        <v>0</v>
      </c>
      <c r="J111" s="160"/>
      <c r="K111" s="159">
        <f>ROUND(E111*J111,2)</f>
        <v>0</v>
      </c>
      <c r="L111" s="159">
        <v>21</v>
      </c>
      <c r="M111" s="159">
        <f>G111*(1+L111/100)</f>
        <v>0</v>
      </c>
      <c r="N111" s="159">
        <v>3.1700000000000001E-3</v>
      </c>
      <c r="O111" s="159">
        <f>ROUND(E111*N111,2)</f>
        <v>0.06</v>
      </c>
      <c r="P111" s="159">
        <v>0</v>
      </c>
      <c r="Q111" s="159">
        <f>ROUND(E111*P111,2)</f>
        <v>0</v>
      </c>
      <c r="R111" s="159"/>
      <c r="S111" s="159" t="s">
        <v>140</v>
      </c>
      <c r="T111" s="159" t="s">
        <v>140</v>
      </c>
      <c r="U111" s="159">
        <v>0.219</v>
      </c>
      <c r="V111" s="159">
        <f>ROUND(E111*U111,2)</f>
        <v>4.38</v>
      </c>
      <c r="W111" s="159"/>
      <c r="X111" s="159" t="s">
        <v>141</v>
      </c>
      <c r="Y111" s="149"/>
      <c r="Z111" s="149"/>
      <c r="AA111" s="149"/>
      <c r="AB111" s="149"/>
      <c r="AC111" s="149"/>
      <c r="AD111" s="149"/>
      <c r="AE111" s="149"/>
      <c r="AF111" s="149"/>
      <c r="AG111" s="149" t="s">
        <v>142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1" x14ac:dyDescent="0.25">
      <c r="A112" s="156"/>
      <c r="B112" s="157"/>
      <c r="C112" s="186" t="s">
        <v>594</v>
      </c>
      <c r="D112" s="161"/>
      <c r="E112" s="162">
        <v>20</v>
      </c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49"/>
      <c r="Z112" s="149"/>
      <c r="AA112" s="149"/>
      <c r="AB112" s="149"/>
      <c r="AC112" s="149"/>
      <c r="AD112" s="149"/>
      <c r="AE112" s="149"/>
      <c r="AF112" s="149"/>
      <c r="AG112" s="149" t="s">
        <v>144</v>
      </c>
      <c r="AH112" s="149">
        <v>0</v>
      </c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1" x14ac:dyDescent="0.25">
      <c r="A113" s="170">
        <v>46</v>
      </c>
      <c r="B113" s="171" t="s">
        <v>388</v>
      </c>
      <c r="C113" s="185" t="s">
        <v>389</v>
      </c>
      <c r="D113" s="172" t="s">
        <v>202</v>
      </c>
      <c r="E113" s="173">
        <v>47.55</v>
      </c>
      <c r="F113" s="174"/>
      <c r="G113" s="175">
        <f>ROUND(E113*F113,2)</f>
        <v>0</v>
      </c>
      <c r="H113" s="160"/>
      <c r="I113" s="159">
        <f>ROUND(E113*H113,2)</f>
        <v>0</v>
      </c>
      <c r="J113" s="160"/>
      <c r="K113" s="159">
        <f>ROUND(E113*J113,2)</f>
        <v>0</v>
      </c>
      <c r="L113" s="159">
        <v>21</v>
      </c>
      <c r="M113" s="159">
        <f>G113*(1+L113/100)</f>
        <v>0</v>
      </c>
      <c r="N113" s="159">
        <v>2.3999999999999998E-3</v>
      </c>
      <c r="O113" s="159">
        <f>ROUND(E113*N113,2)</f>
        <v>0.11</v>
      </c>
      <c r="P113" s="159">
        <v>0</v>
      </c>
      <c r="Q113" s="159">
        <f>ROUND(E113*P113,2)</f>
        <v>0</v>
      </c>
      <c r="R113" s="159"/>
      <c r="S113" s="159" t="s">
        <v>140</v>
      </c>
      <c r="T113" s="159" t="s">
        <v>140</v>
      </c>
      <c r="U113" s="159">
        <v>0.26</v>
      </c>
      <c r="V113" s="159">
        <f>ROUND(E113*U113,2)</f>
        <v>12.36</v>
      </c>
      <c r="W113" s="159"/>
      <c r="X113" s="159" t="s">
        <v>141</v>
      </c>
      <c r="Y113" s="149"/>
      <c r="Z113" s="149"/>
      <c r="AA113" s="149"/>
      <c r="AB113" s="149"/>
      <c r="AC113" s="149"/>
      <c r="AD113" s="149"/>
      <c r="AE113" s="149"/>
      <c r="AF113" s="149"/>
      <c r="AG113" s="149" t="s">
        <v>142</v>
      </c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1" x14ac:dyDescent="0.25">
      <c r="A114" s="156"/>
      <c r="B114" s="157"/>
      <c r="C114" s="186" t="s">
        <v>595</v>
      </c>
      <c r="D114" s="161"/>
      <c r="E114" s="162">
        <v>47.55</v>
      </c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49"/>
      <c r="Z114" s="149"/>
      <c r="AA114" s="149"/>
      <c r="AB114" s="149"/>
      <c r="AC114" s="149"/>
      <c r="AD114" s="149"/>
      <c r="AE114" s="149"/>
      <c r="AF114" s="149"/>
      <c r="AG114" s="149" t="s">
        <v>144</v>
      </c>
      <c r="AH114" s="149">
        <v>0</v>
      </c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5">
      <c r="A115" s="170">
        <v>47</v>
      </c>
      <c r="B115" s="171" t="s">
        <v>391</v>
      </c>
      <c r="C115" s="185" t="s">
        <v>392</v>
      </c>
      <c r="D115" s="172" t="s">
        <v>159</v>
      </c>
      <c r="E115" s="173">
        <v>5</v>
      </c>
      <c r="F115" s="174"/>
      <c r="G115" s="175">
        <f>ROUND(E115*F115,2)</f>
        <v>0</v>
      </c>
      <c r="H115" s="160"/>
      <c r="I115" s="159">
        <f>ROUND(E115*H115,2)</f>
        <v>0</v>
      </c>
      <c r="J115" s="160"/>
      <c r="K115" s="159">
        <f>ROUND(E115*J115,2)</f>
        <v>0</v>
      </c>
      <c r="L115" s="159">
        <v>21</v>
      </c>
      <c r="M115" s="159">
        <f>G115*(1+L115/100)</f>
        <v>0</v>
      </c>
      <c r="N115" s="159">
        <v>4.0000000000000002E-4</v>
      </c>
      <c r="O115" s="159">
        <f>ROUND(E115*N115,2)</f>
        <v>0</v>
      </c>
      <c r="P115" s="159">
        <v>0</v>
      </c>
      <c r="Q115" s="159">
        <f>ROUND(E115*P115,2)</f>
        <v>0</v>
      </c>
      <c r="R115" s="159"/>
      <c r="S115" s="159" t="s">
        <v>140</v>
      </c>
      <c r="T115" s="159" t="s">
        <v>140</v>
      </c>
      <c r="U115" s="159">
        <v>0.41</v>
      </c>
      <c r="V115" s="159">
        <f>ROUND(E115*U115,2)</f>
        <v>2.0499999999999998</v>
      </c>
      <c r="W115" s="159"/>
      <c r="X115" s="159" t="s">
        <v>141</v>
      </c>
      <c r="Y115" s="149"/>
      <c r="Z115" s="149"/>
      <c r="AA115" s="149"/>
      <c r="AB115" s="149"/>
      <c r="AC115" s="149"/>
      <c r="AD115" s="149"/>
      <c r="AE115" s="149"/>
      <c r="AF115" s="149"/>
      <c r="AG115" s="149" t="s">
        <v>142</v>
      </c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1" x14ac:dyDescent="0.25">
      <c r="A116" s="156"/>
      <c r="B116" s="157"/>
      <c r="C116" s="186" t="s">
        <v>596</v>
      </c>
      <c r="D116" s="161"/>
      <c r="E116" s="162">
        <v>5</v>
      </c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49"/>
      <c r="Z116" s="149"/>
      <c r="AA116" s="149"/>
      <c r="AB116" s="149"/>
      <c r="AC116" s="149"/>
      <c r="AD116" s="149"/>
      <c r="AE116" s="149"/>
      <c r="AF116" s="149"/>
      <c r="AG116" s="149" t="s">
        <v>144</v>
      </c>
      <c r="AH116" s="149">
        <v>0</v>
      </c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5">
      <c r="A117" s="170">
        <v>48</v>
      </c>
      <c r="B117" s="171" t="s">
        <v>394</v>
      </c>
      <c r="C117" s="185" t="s">
        <v>395</v>
      </c>
      <c r="D117" s="172" t="s">
        <v>202</v>
      </c>
      <c r="E117" s="173">
        <v>20.2</v>
      </c>
      <c r="F117" s="174"/>
      <c r="G117" s="175">
        <f>ROUND(E117*F117,2)</f>
        <v>0</v>
      </c>
      <c r="H117" s="160"/>
      <c r="I117" s="159">
        <f>ROUND(E117*H117,2)</f>
        <v>0</v>
      </c>
      <c r="J117" s="160"/>
      <c r="K117" s="159">
        <f>ROUND(E117*J117,2)</f>
        <v>0</v>
      </c>
      <c r="L117" s="159">
        <v>21</v>
      </c>
      <c r="M117" s="159">
        <f>G117*(1+L117/100)</f>
        <v>0</v>
      </c>
      <c r="N117" s="159">
        <v>1.3699999999999999E-3</v>
      </c>
      <c r="O117" s="159">
        <f>ROUND(E117*N117,2)</f>
        <v>0.03</v>
      </c>
      <c r="P117" s="159">
        <v>0</v>
      </c>
      <c r="Q117" s="159">
        <f>ROUND(E117*P117,2)</f>
        <v>0</v>
      </c>
      <c r="R117" s="159"/>
      <c r="S117" s="159" t="s">
        <v>140</v>
      </c>
      <c r="T117" s="159" t="s">
        <v>140</v>
      </c>
      <c r="U117" s="159">
        <v>0.24</v>
      </c>
      <c r="V117" s="159">
        <f>ROUND(E117*U117,2)</f>
        <v>4.8499999999999996</v>
      </c>
      <c r="W117" s="159"/>
      <c r="X117" s="159" t="s">
        <v>141</v>
      </c>
      <c r="Y117" s="149"/>
      <c r="Z117" s="149"/>
      <c r="AA117" s="149"/>
      <c r="AB117" s="149"/>
      <c r="AC117" s="149"/>
      <c r="AD117" s="149"/>
      <c r="AE117" s="149"/>
      <c r="AF117" s="149"/>
      <c r="AG117" s="149" t="s">
        <v>142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1" x14ac:dyDescent="0.25">
      <c r="A118" s="156"/>
      <c r="B118" s="157"/>
      <c r="C118" s="186" t="s">
        <v>553</v>
      </c>
      <c r="D118" s="161"/>
      <c r="E118" s="162">
        <v>20.2</v>
      </c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49"/>
      <c r="Z118" s="149"/>
      <c r="AA118" s="149"/>
      <c r="AB118" s="149"/>
      <c r="AC118" s="149"/>
      <c r="AD118" s="149"/>
      <c r="AE118" s="149"/>
      <c r="AF118" s="149"/>
      <c r="AG118" s="149" t="s">
        <v>144</v>
      </c>
      <c r="AH118" s="149">
        <v>0</v>
      </c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ht="20.399999999999999" outlineLevel="1" x14ac:dyDescent="0.25">
      <c r="A119" s="170">
        <v>49</v>
      </c>
      <c r="B119" s="171" t="s">
        <v>597</v>
      </c>
      <c r="C119" s="185" t="s">
        <v>598</v>
      </c>
      <c r="D119" s="172" t="s">
        <v>139</v>
      </c>
      <c r="E119" s="173">
        <v>280.96600000000001</v>
      </c>
      <c r="F119" s="174"/>
      <c r="G119" s="175">
        <f>ROUND(E119*F119,2)</f>
        <v>0</v>
      </c>
      <c r="H119" s="160"/>
      <c r="I119" s="159">
        <f>ROUND(E119*H119,2)</f>
        <v>0</v>
      </c>
      <c r="J119" s="160"/>
      <c r="K119" s="159">
        <f>ROUND(E119*J119,2)</f>
        <v>0</v>
      </c>
      <c r="L119" s="159">
        <v>21</v>
      </c>
      <c r="M119" s="159">
        <f>G119*(1+L119/100)</f>
        <v>0</v>
      </c>
      <c r="N119" s="159">
        <v>0</v>
      </c>
      <c r="O119" s="159">
        <f>ROUND(E119*N119,2)</f>
        <v>0</v>
      </c>
      <c r="P119" s="159">
        <v>7.3200000000000001E-3</v>
      </c>
      <c r="Q119" s="159">
        <f>ROUND(E119*P119,2)</f>
        <v>2.06</v>
      </c>
      <c r="R119" s="159"/>
      <c r="S119" s="159" t="s">
        <v>140</v>
      </c>
      <c r="T119" s="159" t="s">
        <v>140</v>
      </c>
      <c r="U119" s="159">
        <v>0.10580000000000001</v>
      </c>
      <c r="V119" s="159">
        <f>ROUND(E119*U119,2)</f>
        <v>29.73</v>
      </c>
      <c r="W119" s="159"/>
      <c r="X119" s="159" t="s">
        <v>141</v>
      </c>
      <c r="Y119" s="149"/>
      <c r="Z119" s="149"/>
      <c r="AA119" s="149"/>
      <c r="AB119" s="149"/>
      <c r="AC119" s="149"/>
      <c r="AD119" s="149"/>
      <c r="AE119" s="149"/>
      <c r="AF119" s="149"/>
      <c r="AG119" s="149" t="s">
        <v>142</v>
      </c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5">
      <c r="A120" s="156"/>
      <c r="B120" s="157"/>
      <c r="C120" s="186" t="s">
        <v>599</v>
      </c>
      <c r="D120" s="161"/>
      <c r="E120" s="162">
        <v>280.96600000000001</v>
      </c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49"/>
      <c r="Z120" s="149"/>
      <c r="AA120" s="149"/>
      <c r="AB120" s="149"/>
      <c r="AC120" s="149"/>
      <c r="AD120" s="149"/>
      <c r="AE120" s="149"/>
      <c r="AF120" s="149"/>
      <c r="AG120" s="149" t="s">
        <v>144</v>
      </c>
      <c r="AH120" s="149">
        <v>0</v>
      </c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5">
      <c r="A121" s="170">
        <v>50</v>
      </c>
      <c r="B121" s="171" t="s">
        <v>600</v>
      </c>
      <c r="C121" s="185" t="s">
        <v>601</v>
      </c>
      <c r="D121" s="172" t="s">
        <v>202</v>
      </c>
      <c r="E121" s="173">
        <v>60.55</v>
      </c>
      <c r="F121" s="174"/>
      <c r="G121" s="175">
        <f>ROUND(E121*F121,2)</f>
        <v>0</v>
      </c>
      <c r="H121" s="160"/>
      <c r="I121" s="159">
        <f>ROUND(E121*H121,2)</f>
        <v>0</v>
      </c>
      <c r="J121" s="160"/>
      <c r="K121" s="159">
        <f>ROUND(E121*J121,2)</f>
        <v>0</v>
      </c>
      <c r="L121" s="159">
        <v>21</v>
      </c>
      <c r="M121" s="159">
        <f>G121*(1+L121/100)</f>
        <v>0</v>
      </c>
      <c r="N121" s="159">
        <v>0</v>
      </c>
      <c r="O121" s="159">
        <f>ROUND(E121*N121,2)</f>
        <v>0</v>
      </c>
      <c r="P121" s="159">
        <v>5.9100000000000003E-3</v>
      </c>
      <c r="Q121" s="159">
        <f>ROUND(E121*P121,2)</f>
        <v>0.36</v>
      </c>
      <c r="R121" s="159"/>
      <c r="S121" s="159" t="s">
        <v>140</v>
      </c>
      <c r="T121" s="159" t="s">
        <v>140</v>
      </c>
      <c r="U121" s="159">
        <v>0.14949999999999999</v>
      </c>
      <c r="V121" s="159">
        <f>ROUND(E121*U121,2)</f>
        <v>9.0500000000000007</v>
      </c>
      <c r="W121" s="159"/>
      <c r="X121" s="159" t="s">
        <v>141</v>
      </c>
      <c r="Y121" s="149"/>
      <c r="Z121" s="149"/>
      <c r="AA121" s="149"/>
      <c r="AB121" s="149"/>
      <c r="AC121" s="149"/>
      <c r="AD121" s="149"/>
      <c r="AE121" s="149"/>
      <c r="AF121" s="149"/>
      <c r="AG121" s="149" t="s">
        <v>142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5">
      <c r="A122" s="156"/>
      <c r="B122" s="157"/>
      <c r="C122" s="186" t="s">
        <v>602</v>
      </c>
      <c r="D122" s="161"/>
      <c r="E122" s="162">
        <v>60.55</v>
      </c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49"/>
      <c r="Z122" s="149"/>
      <c r="AA122" s="149"/>
      <c r="AB122" s="149"/>
      <c r="AC122" s="149"/>
      <c r="AD122" s="149"/>
      <c r="AE122" s="149"/>
      <c r="AF122" s="149"/>
      <c r="AG122" s="149" t="s">
        <v>144</v>
      </c>
      <c r="AH122" s="149">
        <v>0</v>
      </c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5">
      <c r="A123" s="170">
        <v>51</v>
      </c>
      <c r="B123" s="171" t="s">
        <v>603</v>
      </c>
      <c r="C123" s="185" t="s">
        <v>604</v>
      </c>
      <c r="D123" s="172" t="s">
        <v>202</v>
      </c>
      <c r="E123" s="173">
        <v>42.7</v>
      </c>
      <c r="F123" s="174"/>
      <c r="G123" s="175">
        <f>ROUND(E123*F123,2)</f>
        <v>0</v>
      </c>
      <c r="H123" s="160"/>
      <c r="I123" s="159">
        <f>ROUND(E123*H123,2)</f>
        <v>0</v>
      </c>
      <c r="J123" s="160"/>
      <c r="K123" s="159">
        <f>ROUND(E123*J123,2)</f>
        <v>0</v>
      </c>
      <c r="L123" s="159">
        <v>21</v>
      </c>
      <c r="M123" s="159">
        <f>G123*(1+L123/100)</f>
        <v>0</v>
      </c>
      <c r="N123" s="159">
        <v>0</v>
      </c>
      <c r="O123" s="159">
        <f>ROUND(E123*N123,2)</f>
        <v>0</v>
      </c>
      <c r="P123" s="159">
        <v>3.9199999999999999E-3</v>
      </c>
      <c r="Q123" s="159">
        <f>ROUND(E123*P123,2)</f>
        <v>0.17</v>
      </c>
      <c r="R123" s="159"/>
      <c r="S123" s="159" t="s">
        <v>140</v>
      </c>
      <c r="T123" s="159" t="s">
        <v>140</v>
      </c>
      <c r="U123" s="159">
        <v>8.0500000000000002E-2</v>
      </c>
      <c r="V123" s="159">
        <f>ROUND(E123*U123,2)</f>
        <v>3.44</v>
      </c>
      <c r="W123" s="159"/>
      <c r="X123" s="159" t="s">
        <v>141</v>
      </c>
      <c r="Y123" s="149"/>
      <c r="Z123" s="149"/>
      <c r="AA123" s="149"/>
      <c r="AB123" s="149"/>
      <c r="AC123" s="149"/>
      <c r="AD123" s="149"/>
      <c r="AE123" s="149"/>
      <c r="AF123" s="149"/>
      <c r="AG123" s="149" t="s">
        <v>142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1" x14ac:dyDescent="0.25">
      <c r="A124" s="156"/>
      <c r="B124" s="157"/>
      <c r="C124" s="186" t="s">
        <v>593</v>
      </c>
      <c r="D124" s="161"/>
      <c r="E124" s="162">
        <v>42.7</v>
      </c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49"/>
      <c r="Z124" s="149"/>
      <c r="AA124" s="149"/>
      <c r="AB124" s="149"/>
      <c r="AC124" s="149"/>
      <c r="AD124" s="149"/>
      <c r="AE124" s="149"/>
      <c r="AF124" s="149"/>
      <c r="AG124" s="149" t="s">
        <v>144</v>
      </c>
      <c r="AH124" s="149">
        <v>0</v>
      </c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1" x14ac:dyDescent="0.25">
      <c r="A125" s="170">
        <v>52</v>
      </c>
      <c r="B125" s="171" t="s">
        <v>406</v>
      </c>
      <c r="C125" s="185" t="s">
        <v>407</v>
      </c>
      <c r="D125" s="172" t="s">
        <v>202</v>
      </c>
      <c r="E125" s="173">
        <v>4.8499999999999996</v>
      </c>
      <c r="F125" s="174"/>
      <c r="G125" s="175">
        <f>ROUND(E125*F125,2)</f>
        <v>0</v>
      </c>
      <c r="H125" s="160"/>
      <c r="I125" s="159">
        <f>ROUND(E125*H125,2)</f>
        <v>0</v>
      </c>
      <c r="J125" s="160"/>
      <c r="K125" s="159">
        <f>ROUND(E125*J125,2)</f>
        <v>0</v>
      </c>
      <c r="L125" s="159">
        <v>21</v>
      </c>
      <c r="M125" s="159">
        <f>G125*(1+L125/100)</f>
        <v>0</v>
      </c>
      <c r="N125" s="159">
        <v>0</v>
      </c>
      <c r="O125" s="159">
        <f>ROUND(E125*N125,2)</f>
        <v>0</v>
      </c>
      <c r="P125" s="159">
        <v>3.3600000000000001E-3</v>
      </c>
      <c r="Q125" s="159">
        <f>ROUND(E125*P125,2)</f>
        <v>0.02</v>
      </c>
      <c r="R125" s="159"/>
      <c r="S125" s="159" t="s">
        <v>140</v>
      </c>
      <c r="T125" s="159" t="s">
        <v>140</v>
      </c>
      <c r="U125" s="159">
        <v>6.9000000000000006E-2</v>
      </c>
      <c r="V125" s="159">
        <f>ROUND(E125*U125,2)</f>
        <v>0.33</v>
      </c>
      <c r="W125" s="159"/>
      <c r="X125" s="159" t="s">
        <v>141</v>
      </c>
      <c r="Y125" s="149"/>
      <c r="Z125" s="149"/>
      <c r="AA125" s="149"/>
      <c r="AB125" s="149"/>
      <c r="AC125" s="149"/>
      <c r="AD125" s="149"/>
      <c r="AE125" s="149"/>
      <c r="AF125" s="149"/>
      <c r="AG125" s="149" t="s">
        <v>142</v>
      </c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outlineLevel="1" x14ac:dyDescent="0.25">
      <c r="A126" s="156"/>
      <c r="B126" s="157"/>
      <c r="C126" s="186" t="s">
        <v>552</v>
      </c>
      <c r="D126" s="161"/>
      <c r="E126" s="162">
        <v>4.8499999999999996</v>
      </c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49"/>
      <c r="Z126" s="149"/>
      <c r="AA126" s="149"/>
      <c r="AB126" s="149"/>
      <c r="AC126" s="149"/>
      <c r="AD126" s="149"/>
      <c r="AE126" s="149"/>
      <c r="AF126" s="149"/>
      <c r="AG126" s="149" t="s">
        <v>144</v>
      </c>
      <c r="AH126" s="149">
        <v>0</v>
      </c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outlineLevel="1" x14ac:dyDescent="0.25">
      <c r="A127" s="170">
        <v>53</v>
      </c>
      <c r="B127" s="171" t="s">
        <v>411</v>
      </c>
      <c r="C127" s="185" t="s">
        <v>412</v>
      </c>
      <c r="D127" s="172" t="s">
        <v>202</v>
      </c>
      <c r="E127" s="173">
        <v>5</v>
      </c>
      <c r="F127" s="174"/>
      <c r="G127" s="175">
        <f>ROUND(E127*F127,2)</f>
        <v>0</v>
      </c>
      <c r="H127" s="160"/>
      <c r="I127" s="159">
        <f>ROUND(E127*H127,2)</f>
        <v>0</v>
      </c>
      <c r="J127" s="160"/>
      <c r="K127" s="159">
        <f>ROUND(E127*J127,2)</f>
        <v>0</v>
      </c>
      <c r="L127" s="159">
        <v>21</v>
      </c>
      <c r="M127" s="159">
        <f>G127*(1+L127/100)</f>
        <v>0</v>
      </c>
      <c r="N127" s="159">
        <v>0</v>
      </c>
      <c r="O127" s="159">
        <f>ROUND(E127*N127,2)</f>
        <v>0</v>
      </c>
      <c r="P127" s="159">
        <v>1.92E-3</v>
      </c>
      <c r="Q127" s="159">
        <f>ROUND(E127*P127,2)</f>
        <v>0.01</v>
      </c>
      <c r="R127" s="159"/>
      <c r="S127" s="159" t="s">
        <v>140</v>
      </c>
      <c r="T127" s="159" t="s">
        <v>140</v>
      </c>
      <c r="U127" s="159">
        <v>6.5549999999999997E-2</v>
      </c>
      <c r="V127" s="159">
        <f>ROUND(E127*U127,2)</f>
        <v>0.33</v>
      </c>
      <c r="W127" s="159"/>
      <c r="X127" s="159" t="s">
        <v>141</v>
      </c>
      <c r="Y127" s="149"/>
      <c r="Z127" s="149"/>
      <c r="AA127" s="149"/>
      <c r="AB127" s="149"/>
      <c r="AC127" s="149"/>
      <c r="AD127" s="149"/>
      <c r="AE127" s="149"/>
      <c r="AF127" s="149"/>
      <c r="AG127" s="149" t="s">
        <v>142</v>
      </c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outlineLevel="1" x14ac:dyDescent="0.25">
      <c r="A128" s="156"/>
      <c r="B128" s="157"/>
      <c r="C128" s="186" t="s">
        <v>605</v>
      </c>
      <c r="D128" s="161"/>
      <c r="E128" s="162">
        <v>5</v>
      </c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49"/>
      <c r="Z128" s="149"/>
      <c r="AA128" s="149"/>
      <c r="AB128" s="149"/>
      <c r="AC128" s="149"/>
      <c r="AD128" s="149"/>
      <c r="AE128" s="149"/>
      <c r="AF128" s="149"/>
      <c r="AG128" s="149" t="s">
        <v>144</v>
      </c>
      <c r="AH128" s="149">
        <v>0</v>
      </c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1" x14ac:dyDescent="0.25">
      <c r="A129" s="170">
        <v>54</v>
      </c>
      <c r="B129" s="171" t="s">
        <v>606</v>
      </c>
      <c r="C129" s="185" t="s">
        <v>607</v>
      </c>
      <c r="D129" s="172" t="s">
        <v>202</v>
      </c>
      <c r="E129" s="173">
        <v>6</v>
      </c>
      <c r="F129" s="174"/>
      <c r="G129" s="175">
        <f>ROUND(E129*F129,2)</f>
        <v>0</v>
      </c>
      <c r="H129" s="160"/>
      <c r="I129" s="159">
        <f>ROUND(E129*H129,2)</f>
        <v>0</v>
      </c>
      <c r="J129" s="160"/>
      <c r="K129" s="159">
        <f>ROUND(E129*J129,2)</f>
        <v>0</v>
      </c>
      <c r="L129" s="159">
        <v>21</v>
      </c>
      <c r="M129" s="159">
        <f>G129*(1+L129/100)</f>
        <v>0</v>
      </c>
      <c r="N129" s="159">
        <v>0</v>
      </c>
      <c r="O129" s="159">
        <f>ROUND(E129*N129,2)</f>
        <v>0</v>
      </c>
      <c r="P129" s="159">
        <v>2.8700000000000002E-3</v>
      </c>
      <c r="Q129" s="159">
        <f>ROUND(E129*P129,2)</f>
        <v>0.02</v>
      </c>
      <c r="R129" s="159"/>
      <c r="S129" s="159" t="s">
        <v>140</v>
      </c>
      <c r="T129" s="159" t="s">
        <v>140</v>
      </c>
      <c r="U129" s="159">
        <v>0.10349999999999999</v>
      </c>
      <c r="V129" s="159">
        <f>ROUND(E129*U129,2)</f>
        <v>0.62</v>
      </c>
      <c r="W129" s="159"/>
      <c r="X129" s="159" t="s">
        <v>141</v>
      </c>
      <c r="Y129" s="149"/>
      <c r="Z129" s="149"/>
      <c r="AA129" s="149"/>
      <c r="AB129" s="149"/>
      <c r="AC129" s="149"/>
      <c r="AD129" s="149"/>
      <c r="AE129" s="149"/>
      <c r="AF129" s="149"/>
      <c r="AG129" s="149" t="s">
        <v>142</v>
      </c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1" x14ac:dyDescent="0.25">
      <c r="A130" s="156"/>
      <c r="B130" s="157"/>
      <c r="C130" s="186" t="s">
        <v>592</v>
      </c>
      <c r="D130" s="161"/>
      <c r="E130" s="162">
        <v>6</v>
      </c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49"/>
      <c r="Z130" s="149"/>
      <c r="AA130" s="149"/>
      <c r="AB130" s="149"/>
      <c r="AC130" s="149"/>
      <c r="AD130" s="149"/>
      <c r="AE130" s="149"/>
      <c r="AF130" s="149"/>
      <c r="AG130" s="149" t="s">
        <v>144</v>
      </c>
      <c r="AH130" s="149">
        <v>0</v>
      </c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1" x14ac:dyDescent="0.25">
      <c r="A131" s="170">
        <v>55</v>
      </c>
      <c r="B131" s="171" t="s">
        <v>608</v>
      </c>
      <c r="C131" s="185" t="s">
        <v>609</v>
      </c>
      <c r="D131" s="172" t="s">
        <v>202</v>
      </c>
      <c r="E131" s="173">
        <v>43.7</v>
      </c>
      <c r="F131" s="174"/>
      <c r="G131" s="175">
        <f>ROUND(E131*F131,2)</f>
        <v>0</v>
      </c>
      <c r="H131" s="160"/>
      <c r="I131" s="159">
        <f>ROUND(E131*H131,2)</f>
        <v>0</v>
      </c>
      <c r="J131" s="160"/>
      <c r="K131" s="159">
        <f>ROUND(E131*J131,2)</f>
        <v>0</v>
      </c>
      <c r="L131" s="159">
        <v>21</v>
      </c>
      <c r="M131" s="159">
        <f>G131*(1+L131/100)</f>
        <v>0</v>
      </c>
      <c r="N131" s="159">
        <v>0</v>
      </c>
      <c r="O131" s="159">
        <f>ROUND(E131*N131,2)</f>
        <v>0</v>
      </c>
      <c r="P131" s="159">
        <v>1.42E-3</v>
      </c>
      <c r="Q131" s="159">
        <f>ROUND(E131*P131,2)</f>
        <v>0.06</v>
      </c>
      <c r="R131" s="159"/>
      <c r="S131" s="159" t="s">
        <v>140</v>
      </c>
      <c r="T131" s="159" t="s">
        <v>140</v>
      </c>
      <c r="U131" s="159">
        <v>9.1999999999999998E-2</v>
      </c>
      <c r="V131" s="159">
        <f>ROUND(E131*U131,2)</f>
        <v>4.0199999999999996</v>
      </c>
      <c r="W131" s="159"/>
      <c r="X131" s="159" t="s">
        <v>141</v>
      </c>
      <c r="Y131" s="149"/>
      <c r="Z131" s="149"/>
      <c r="AA131" s="149"/>
      <c r="AB131" s="149"/>
      <c r="AC131" s="149"/>
      <c r="AD131" s="149"/>
      <c r="AE131" s="149"/>
      <c r="AF131" s="149"/>
      <c r="AG131" s="149" t="s">
        <v>142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1" x14ac:dyDescent="0.25">
      <c r="A132" s="156"/>
      <c r="B132" s="157"/>
      <c r="C132" s="186" t="s">
        <v>610</v>
      </c>
      <c r="D132" s="161"/>
      <c r="E132" s="162">
        <v>43.7</v>
      </c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49"/>
      <c r="Z132" s="149"/>
      <c r="AA132" s="149"/>
      <c r="AB132" s="149"/>
      <c r="AC132" s="149"/>
      <c r="AD132" s="149"/>
      <c r="AE132" s="149"/>
      <c r="AF132" s="149"/>
      <c r="AG132" s="149" t="s">
        <v>144</v>
      </c>
      <c r="AH132" s="149">
        <v>0</v>
      </c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1" x14ac:dyDescent="0.25">
      <c r="A133" s="170">
        <v>56</v>
      </c>
      <c r="B133" s="171" t="s">
        <v>418</v>
      </c>
      <c r="C133" s="185" t="s">
        <v>419</v>
      </c>
      <c r="D133" s="172" t="s">
        <v>202</v>
      </c>
      <c r="E133" s="173">
        <v>20</v>
      </c>
      <c r="F133" s="174"/>
      <c r="G133" s="175">
        <f>ROUND(E133*F133,2)</f>
        <v>0</v>
      </c>
      <c r="H133" s="160"/>
      <c r="I133" s="159">
        <f>ROUND(E133*H133,2)</f>
        <v>0</v>
      </c>
      <c r="J133" s="160"/>
      <c r="K133" s="159">
        <f>ROUND(E133*J133,2)</f>
        <v>0</v>
      </c>
      <c r="L133" s="159">
        <v>21</v>
      </c>
      <c r="M133" s="159">
        <f>G133*(1+L133/100)</f>
        <v>0</v>
      </c>
      <c r="N133" s="159">
        <v>0</v>
      </c>
      <c r="O133" s="159">
        <f>ROUND(E133*N133,2)</f>
        <v>0</v>
      </c>
      <c r="P133" s="159">
        <v>2.2599999999999999E-3</v>
      </c>
      <c r="Q133" s="159">
        <f>ROUND(E133*P133,2)</f>
        <v>0.05</v>
      </c>
      <c r="R133" s="159"/>
      <c r="S133" s="159" t="s">
        <v>140</v>
      </c>
      <c r="T133" s="159" t="s">
        <v>140</v>
      </c>
      <c r="U133" s="159">
        <v>5.7500000000000002E-2</v>
      </c>
      <c r="V133" s="159">
        <f>ROUND(E133*U133,2)</f>
        <v>1.1499999999999999</v>
      </c>
      <c r="W133" s="159"/>
      <c r="X133" s="159" t="s">
        <v>141</v>
      </c>
      <c r="Y133" s="149"/>
      <c r="Z133" s="149"/>
      <c r="AA133" s="149"/>
      <c r="AB133" s="149"/>
      <c r="AC133" s="149"/>
      <c r="AD133" s="149"/>
      <c r="AE133" s="149"/>
      <c r="AF133" s="149"/>
      <c r="AG133" s="149" t="s">
        <v>142</v>
      </c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1" x14ac:dyDescent="0.25">
      <c r="A134" s="156"/>
      <c r="B134" s="157"/>
      <c r="C134" s="186" t="s">
        <v>594</v>
      </c>
      <c r="D134" s="161"/>
      <c r="E134" s="162">
        <v>20</v>
      </c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49"/>
      <c r="Z134" s="149"/>
      <c r="AA134" s="149"/>
      <c r="AB134" s="149"/>
      <c r="AC134" s="149"/>
      <c r="AD134" s="149"/>
      <c r="AE134" s="149"/>
      <c r="AF134" s="149"/>
      <c r="AG134" s="149" t="s">
        <v>144</v>
      </c>
      <c r="AH134" s="149">
        <v>0</v>
      </c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1" x14ac:dyDescent="0.25">
      <c r="A135" s="156">
        <v>57</v>
      </c>
      <c r="B135" s="157" t="s">
        <v>420</v>
      </c>
      <c r="C135" s="188" t="s">
        <v>421</v>
      </c>
      <c r="D135" s="158" t="s">
        <v>0</v>
      </c>
      <c r="E135" s="182"/>
      <c r="F135" s="160"/>
      <c r="G135" s="159">
        <f>ROUND(E135*F135,2)</f>
        <v>0</v>
      </c>
      <c r="H135" s="160"/>
      <c r="I135" s="159">
        <f>ROUND(E135*H135,2)</f>
        <v>0</v>
      </c>
      <c r="J135" s="160"/>
      <c r="K135" s="159">
        <f>ROUND(E135*J135,2)</f>
        <v>0</v>
      </c>
      <c r="L135" s="159">
        <v>21</v>
      </c>
      <c r="M135" s="159">
        <f>G135*(1+L135/100)</f>
        <v>0</v>
      </c>
      <c r="N135" s="159">
        <v>0</v>
      </c>
      <c r="O135" s="159">
        <f>ROUND(E135*N135,2)</f>
        <v>0</v>
      </c>
      <c r="P135" s="159">
        <v>0</v>
      </c>
      <c r="Q135" s="159">
        <f>ROUND(E135*P135,2)</f>
        <v>0</v>
      </c>
      <c r="R135" s="159"/>
      <c r="S135" s="159" t="s">
        <v>140</v>
      </c>
      <c r="T135" s="159" t="s">
        <v>140</v>
      </c>
      <c r="U135" s="159">
        <v>0</v>
      </c>
      <c r="V135" s="159">
        <f>ROUND(E135*U135,2)</f>
        <v>0</v>
      </c>
      <c r="W135" s="159"/>
      <c r="X135" s="159" t="s">
        <v>252</v>
      </c>
      <c r="Y135" s="149"/>
      <c r="Z135" s="149"/>
      <c r="AA135" s="149"/>
      <c r="AB135" s="149"/>
      <c r="AC135" s="149"/>
      <c r="AD135" s="149"/>
      <c r="AE135" s="149"/>
      <c r="AF135" s="149"/>
      <c r="AG135" s="149" t="s">
        <v>253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x14ac:dyDescent="0.25">
      <c r="A136" s="164" t="s">
        <v>135</v>
      </c>
      <c r="B136" s="165" t="s">
        <v>96</v>
      </c>
      <c r="C136" s="184" t="s">
        <v>97</v>
      </c>
      <c r="D136" s="166"/>
      <c r="E136" s="167"/>
      <c r="F136" s="168"/>
      <c r="G136" s="169">
        <f>SUMIF(AG137:AG147,"&lt;&gt;NOR",G137:G147)</f>
        <v>0</v>
      </c>
      <c r="H136" s="163"/>
      <c r="I136" s="163">
        <f>SUM(I137:I147)</f>
        <v>0</v>
      </c>
      <c r="J136" s="163"/>
      <c r="K136" s="163">
        <f>SUM(K137:K147)</f>
        <v>0</v>
      </c>
      <c r="L136" s="163"/>
      <c r="M136" s="163">
        <f>SUM(M137:M147)</f>
        <v>0</v>
      </c>
      <c r="N136" s="163"/>
      <c r="O136" s="163">
        <f>SUM(O137:O147)</f>
        <v>0.12</v>
      </c>
      <c r="P136" s="163"/>
      <c r="Q136" s="163">
        <f>SUM(Q137:Q147)</f>
        <v>1.6</v>
      </c>
      <c r="R136" s="163"/>
      <c r="S136" s="163"/>
      <c r="T136" s="163"/>
      <c r="U136" s="163"/>
      <c r="V136" s="163">
        <f>SUM(V137:V147)</f>
        <v>52.92</v>
      </c>
      <c r="W136" s="163"/>
      <c r="X136" s="163"/>
      <c r="AG136" t="s">
        <v>136</v>
      </c>
    </row>
    <row r="137" spans="1:60" outlineLevel="1" x14ac:dyDescent="0.25">
      <c r="A137" s="170">
        <v>58</v>
      </c>
      <c r="B137" s="171" t="s">
        <v>611</v>
      </c>
      <c r="C137" s="185" t="s">
        <v>612</v>
      </c>
      <c r="D137" s="172" t="s">
        <v>139</v>
      </c>
      <c r="E137" s="173">
        <v>41.774999999999999</v>
      </c>
      <c r="F137" s="174"/>
      <c r="G137" s="175">
        <f>ROUND(E137*F137,2)</f>
        <v>0</v>
      </c>
      <c r="H137" s="160"/>
      <c r="I137" s="159">
        <f>ROUND(E137*H137,2)</f>
        <v>0</v>
      </c>
      <c r="J137" s="160"/>
      <c r="K137" s="159">
        <f>ROUND(E137*J137,2)</f>
        <v>0</v>
      </c>
      <c r="L137" s="159">
        <v>21</v>
      </c>
      <c r="M137" s="159">
        <f>G137*(1+L137/100)</f>
        <v>0</v>
      </c>
      <c r="N137" s="159">
        <v>0</v>
      </c>
      <c r="O137" s="159">
        <f>ROUND(E137*N137,2)</f>
        <v>0</v>
      </c>
      <c r="P137" s="159">
        <v>1.098E-2</v>
      </c>
      <c r="Q137" s="159">
        <f>ROUND(E137*P137,2)</f>
        <v>0.46</v>
      </c>
      <c r="R137" s="159"/>
      <c r="S137" s="159" t="s">
        <v>140</v>
      </c>
      <c r="T137" s="159" t="s">
        <v>140</v>
      </c>
      <c r="U137" s="159">
        <v>0.37</v>
      </c>
      <c r="V137" s="159">
        <f>ROUND(E137*U137,2)</f>
        <v>15.46</v>
      </c>
      <c r="W137" s="159"/>
      <c r="X137" s="159" t="s">
        <v>141</v>
      </c>
      <c r="Y137" s="149"/>
      <c r="Z137" s="149"/>
      <c r="AA137" s="149"/>
      <c r="AB137" s="149"/>
      <c r="AC137" s="149"/>
      <c r="AD137" s="149"/>
      <c r="AE137" s="149"/>
      <c r="AF137" s="149"/>
      <c r="AG137" s="149" t="s">
        <v>142</v>
      </c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1" x14ac:dyDescent="0.25">
      <c r="A138" s="156"/>
      <c r="B138" s="157"/>
      <c r="C138" s="186" t="s">
        <v>575</v>
      </c>
      <c r="D138" s="161"/>
      <c r="E138" s="162">
        <v>41.774999999999999</v>
      </c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49"/>
      <c r="Z138" s="149"/>
      <c r="AA138" s="149"/>
      <c r="AB138" s="149"/>
      <c r="AC138" s="149"/>
      <c r="AD138" s="149"/>
      <c r="AE138" s="149"/>
      <c r="AF138" s="149"/>
      <c r="AG138" s="149" t="s">
        <v>144</v>
      </c>
      <c r="AH138" s="149">
        <v>0</v>
      </c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1" x14ac:dyDescent="0.25">
      <c r="A139" s="170">
        <v>59</v>
      </c>
      <c r="B139" s="171" t="s">
        <v>437</v>
      </c>
      <c r="C139" s="185" t="s">
        <v>438</v>
      </c>
      <c r="D139" s="172" t="s">
        <v>202</v>
      </c>
      <c r="E139" s="173">
        <v>38</v>
      </c>
      <c r="F139" s="174"/>
      <c r="G139" s="175">
        <f>ROUND(E139*F139,2)</f>
        <v>0</v>
      </c>
      <c r="H139" s="160"/>
      <c r="I139" s="159">
        <f>ROUND(E139*H139,2)</f>
        <v>0</v>
      </c>
      <c r="J139" s="160"/>
      <c r="K139" s="159">
        <f>ROUND(E139*J139,2)</f>
        <v>0</v>
      </c>
      <c r="L139" s="159">
        <v>21</v>
      </c>
      <c r="M139" s="159">
        <f>G139*(1+L139/100)</f>
        <v>0</v>
      </c>
      <c r="N139" s="159">
        <v>2.7999999999999998E-4</v>
      </c>
      <c r="O139" s="159">
        <f>ROUND(E139*N139,2)</f>
        <v>0.01</v>
      </c>
      <c r="P139" s="159">
        <v>0</v>
      </c>
      <c r="Q139" s="159">
        <f>ROUND(E139*P139,2)</f>
        <v>0</v>
      </c>
      <c r="R139" s="159"/>
      <c r="S139" s="159" t="s">
        <v>140</v>
      </c>
      <c r="T139" s="159" t="s">
        <v>140</v>
      </c>
      <c r="U139" s="159">
        <v>0.1855</v>
      </c>
      <c r="V139" s="159">
        <f>ROUND(E139*U139,2)</f>
        <v>7.05</v>
      </c>
      <c r="W139" s="159"/>
      <c r="X139" s="159" t="s">
        <v>141</v>
      </c>
      <c r="Y139" s="149"/>
      <c r="Z139" s="149"/>
      <c r="AA139" s="149"/>
      <c r="AB139" s="149"/>
      <c r="AC139" s="149"/>
      <c r="AD139" s="149"/>
      <c r="AE139" s="149"/>
      <c r="AF139" s="149"/>
      <c r="AG139" s="149" t="s">
        <v>142</v>
      </c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1" x14ac:dyDescent="0.25">
      <c r="A140" s="156"/>
      <c r="B140" s="157"/>
      <c r="C140" s="186" t="s">
        <v>613</v>
      </c>
      <c r="D140" s="161"/>
      <c r="E140" s="162">
        <v>38</v>
      </c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49"/>
      <c r="Z140" s="149"/>
      <c r="AA140" s="149"/>
      <c r="AB140" s="149"/>
      <c r="AC140" s="149"/>
      <c r="AD140" s="149"/>
      <c r="AE140" s="149"/>
      <c r="AF140" s="149"/>
      <c r="AG140" s="149" t="s">
        <v>144</v>
      </c>
      <c r="AH140" s="149">
        <v>0</v>
      </c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1" x14ac:dyDescent="0.25">
      <c r="A141" s="170">
        <v>60</v>
      </c>
      <c r="B141" s="171" t="s">
        <v>440</v>
      </c>
      <c r="C141" s="185" t="s">
        <v>441</v>
      </c>
      <c r="D141" s="172" t="s">
        <v>139</v>
      </c>
      <c r="E141" s="173">
        <v>60.1</v>
      </c>
      <c r="F141" s="174"/>
      <c r="G141" s="175">
        <f>ROUND(E141*F141,2)</f>
        <v>0</v>
      </c>
      <c r="H141" s="160"/>
      <c r="I141" s="159">
        <f>ROUND(E141*H141,2)</f>
        <v>0</v>
      </c>
      <c r="J141" s="160"/>
      <c r="K141" s="159">
        <f>ROUND(E141*J141,2)</f>
        <v>0</v>
      </c>
      <c r="L141" s="159">
        <v>21</v>
      </c>
      <c r="M141" s="159">
        <f>G141*(1+L141/100)</f>
        <v>0</v>
      </c>
      <c r="N141" s="159">
        <v>0</v>
      </c>
      <c r="O141" s="159">
        <f>ROUND(E141*N141,2)</f>
        <v>0</v>
      </c>
      <c r="P141" s="159">
        <v>1.098E-2</v>
      </c>
      <c r="Q141" s="159">
        <f>ROUND(E141*P141,2)</f>
        <v>0.66</v>
      </c>
      <c r="R141" s="159"/>
      <c r="S141" s="159" t="s">
        <v>140</v>
      </c>
      <c r="T141" s="159" t="s">
        <v>140</v>
      </c>
      <c r="U141" s="159">
        <v>0.44</v>
      </c>
      <c r="V141" s="159">
        <f>ROUND(E141*U141,2)</f>
        <v>26.44</v>
      </c>
      <c r="W141" s="159"/>
      <c r="X141" s="159" t="s">
        <v>141</v>
      </c>
      <c r="Y141" s="149"/>
      <c r="Z141" s="149"/>
      <c r="AA141" s="149"/>
      <c r="AB141" s="149"/>
      <c r="AC141" s="149"/>
      <c r="AD141" s="149"/>
      <c r="AE141" s="149"/>
      <c r="AF141" s="149"/>
      <c r="AG141" s="149" t="s">
        <v>142</v>
      </c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outlineLevel="1" x14ac:dyDescent="0.25">
      <c r="A142" s="156"/>
      <c r="B142" s="157"/>
      <c r="C142" s="186" t="s">
        <v>614</v>
      </c>
      <c r="D142" s="161"/>
      <c r="E142" s="162">
        <v>60.1</v>
      </c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49"/>
      <c r="Z142" s="149"/>
      <c r="AA142" s="149"/>
      <c r="AB142" s="149"/>
      <c r="AC142" s="149"/>
      <c r="AD142" s="149"/>
      <c r="AE142" s="149"/>
      <c r="AF142" s="149"/>
      <c r="AG142" s="149" t="s">
        <v>144</v>
      </c>
      <c r="AH142" s="149">
        <v>0</v>
      </c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1" x14ac:dyDescent="0.25">
      <c r="A143" s="170">
        <v>61</v>
      </c>
      <c r="B143" s="171" t="s">
        <v>443</v>
      </c>
      <c r="C143" s="185" t="s">
        <v>444</v>
      </c>
      <c r="D143" s="172" t="s">
        <v>139</v>
      </c>
      <c r="E143" s="173">
        <v>60.1</v>
      </c>
      <c r="F143" s="174"/>
      <c r="G143" s="175">
        <f>ROUND(E143*F143,2)</f>
        <v>0</v>
      </c>
      <c r="H143" s="160"/>
      <c r="I143" s="159">
        <f>ROUND(E143*H143,2)</f>
        <v>0</v>
      </c>
      <c r="J143" s="160"/>
      <c r="K143" s="159">
        <f>ROUND(E143*J143,2)</f>
        <v>0</v>
      </c>
      <c r="L143" s="159">
        <v>21</v>
      </c>
      <c r="M143" s="159">
        <f>G143*(1+L143/100)</f>
        <v>0</v>
      </c>
      <c r="N143" s="159">
        <v>0</v>
      </c>
      <c r="O143" s="159">
        <f>ROUND(E143*N143,2)</f>
        <v>0</v>
      </c>
      <c r="P143" s="159">
        <v>8.0000000000000002E-3</v>
      </c>
      <c r="Q143" s="159">
        <f>ROUND(E143*P143,2)</f>
        <v>0.48</v>
      </c>
      <c r="R143" s="159"/>
      <c r="S143" s="159" t="s">
        <v>140</v>
      </c>
      <c r="T143" s="159" t="s">
        <v>140</v>
      </c>
      <c r="U143" s="159">
        <v>6.6000000000000003E-2</v>
      </c>
      <c r="V143" s="159">
        <f>ROUND(E143*U143,2)</f>
        <v>3.97</v>
      </c>
      <c r="W143" s="159"/>
      <c r="X143" s="159" t="s">
        <v>141</v>
      </c>
      <c r="Y143" s="149"/>
      <c r="Z143" s="149"/>
      <c r="AA143" s="149"/>
      <c r="AB143" s="149"/>
      <c r="AC143" s="149"/>
      <c r="AD143" s="149"/>
      <c r="AE143" s="149"/>
      <c r="AF143" s="149"/>
      <c r="AG143" s="149" t="s">
        <v>142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5">
      <c r="A144" s="156"/>
      <c r="B144" s="157"/>
      <c r="C144" s="186" t="s">
        <v>614</v>
      </c>
      <c r="D144" s="161"/>
      <c r="E144" s="162">
        <v>60.1</v>
      </c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49"/>
      <c r="Z144" s="149"/>
      <c r="AA144" s="149"/>
      <c r="AB144" s="149"/>
      <c r="AC144" s="149"/>
      <c r="AD144" s="149"/>
      <c r="AE144" s="149"/>
      <c r="AF144" s="149"/>
      <c r="AG144" s="149" t="s">
        <v>144</v>
      </c>
      <c r="AH144" s="149">
        <v>0</v>
      </c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1" x14ac:dyDescent="0.25">
      <c r="A145" s="170">
        <v>62</v>
      </c>
      <c r="B145" s="171" t="s">
        <v>615</v>
      </c>
      <c r="C145" s="185" t="s">
        <v>616</v>
      </c>
      <c r="D145" s="172" t="s">
        <v>232</v>
      </c>
      <c r="E145" s="173">
        <v>0.20899999999999999</v>
      </c>
      <c r="F145" s="174"/>
      <c r="G145" s="175">
        <f>ROUND(E145*F145,2)</f>
        <v>0</v>
      </c>
      <c r="H145" s="160"/>
      <c r="I145" s="159">
        <f>ROUND(E145*H145,2)</f>
        <v>0</v>
      </c>
      <c r="J145" s="160"/>
      <c r="K145" s="159">
        <f>ROUND(E145*J145,2)</f>
        <v>0</v>
      </c>
      <c r="L145" s="159">
        <v>21</v>
      </c>
      <c r="M145" s="159">
        <f>G145*(1+L145/100)</f>
        <v>0</v>
      </c>
      <c r="N145" s="159">
        <v>0.55000000000000004</v>
      </c>
      <c r="O145" s="159">
        <f>ROUND(E145*N145,2)</f>
        <v>0.11</v>
      </c>
      <c r="P145" s="159">
        <v>0</v>
      </c>
      <c r="Q145" s="159">
        <f>ROUND(E145*P145,2)</f>
        <v>0</v>
      </c>
      <c r="R145" s="159" t="s">
        <v>277</v>
      </c>
      <c r="S145" s="159" t="s">
        <v>140</v>
      </c>
      <c r="T145" s="159" t="s">
        <v>140</v>
      </c>
      <c r="U145" s="159">
        <v>0</v>
      </c>
      <c r="V145" s="159">
        <f>ROUND(E145*U145,2)</f>
        <v>0</v>
      </c>
      <c r="W145" s="159"/>
      <c r="X145" s="159" t="s">
        <v>278</v>
      </c>
      <c r="Y145" s="149"/>
      <c r="Z145" s="149"/>
      <c r="AA145" s="149"/>
      <c r="AB145" s="149"/>
      <c r="AC145" s="149"/>
      <c r="AD145" s="149"/>
      <c r="AE145" s="149"/>
      <c r="AF145" s="149"/>
      <c r="AG145" s="149" t="s">
        <v>279</v>
      </c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1" x14ac:dyDescent="0.25">
      <c r="A146" s="156"/>
      <c r="B146" s="157"/>
      <c r="C146" s="186" t="s">
        <v>617</v>
      </c>
      <c r="D146" s="161"/>
      <c r="E146" s="162">
        <v>0.20899999999999999</v>
      </c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49"/>
      <c r="Z146" s="149"/>
      <c r="AA146" s="149"/>
      <c r="AB146" s="149"/>
      <c r="AC146" s="149"/>
      <c r="AD146" s="149"/>
      <c r="AE146" s="149"/>
      <c r="AF146" s="149"/>
      <c r="AG146" s="149" t="s">
        <v>144</v>
      </c>
      <c r="AH146" s="149">
        <v>0</v>
      </c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1" x14ac:dyDescent="0.25">
      <c r="A147" s="156">
        <v>63</v>
      </c>
      <c r="B147" s="157" t="s">
        <v>449</v>
      </c>
      <c r="C147" s="188" t="s">
        <v>450</v>
      </c>
      <c r="D147" s="158" t="s">
        <v>0</v>
      </c>
      <c r="E147" s="182"/>
      <c r="F147" s="160"/>
      <c r="G147" s="159">
        <f>ROUND(E147*F147,2)</f>
        <v>0</v>
      </c>
      <c r="H147" s="160"/>
      <c r="I147" s="159">
        <f>ROUND(E147*H147,2)</f>
        <v>0</v>
      </c>
      <c r="J147" s="160"/>
      <c r="K147" s="159">
        <f>ROUND(E147*J147,2)</f>
        <v>0</v>
      </c>
      <c r="L147" s="159">
        <v>21</v>
      </c>
      <c r="M147" s="159">
        <f>G147*(1+L147/100)</f>
        <v>0</v>
      </c>
      <c r="N147" s="159">
        <v>0</v>
      </c>
      <c r="O147" s="159">
        <f>ROUND(E147*N147,2)</f>
        <v>0</v>
      </c>
      <c r="P147" s="159">
        <v>0</v>
      </c>
      <c r="Q147" s="159">
        <f>ROUND(E147*P147,2)</f>
        <v>0</v>
      </c>
      <c r="R147" s="159"/>
      <c r="S147" s="159" t="s">
        <v>140</v>
      </c>
      <c r="T147" s="159" t="s">
        <v>140</v>
      </c>
      <c r="U147" s="159">
        <v>0</v>
      </c>
      <c r="V147" s="159">
        <f>ROUND(E147*U147,2)</f>
        <v>0</v>
      </c>
      <c r="W147" s="159"/>
      <c r="X147" s="159" t="s">
        <v>252</v>
      </c>
      <c r="Y147" s="149"/>
      <c r="Z147" s="149"/>
      <c r="AA147" s="149"/>
      <c r="AB147" s="149"/>
      <c r="AC147" s="149"/>
      <c r="AD147" s="149"/>
      <c r="AE147" s="149"/>
      <c r="AF147" s="149"/>
      <c r="AG147" s="149" t="s">
        <v>253</v>
      </c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x14ac:dyDescent="0.25">
      <c r="A148" s="164" t="s">
        <v>135</v>
      </c>
      <c r="B148" s="165" t="s">
        <v>100</v>
      </c>
      <c r="C148" s="184" t="s">
        <v>101</v>
      </c>
      <c r="D148" s="166"/>
      <c r="E148" s="167"/>
      <c r="F148" s="168"/>
      <c r="G148" s="169">
        <f>SUMIF(AG149:AG151,"&lt;&gt;NOR",G149:G151)</f>
        <v>0</v>
      </c>
      <c r="H148" s="163"/>
      <c r="I148" s="163">
        <f>SUM(I149:I151)</f>
        <v>0</v>
      </c>
      <c r="J148" s="163"/>
      <c r="K148" s="163">
        <f>SUM(K149:K151)</f>
        <v>0</v>
      </c>
      <c r="L148" s="163"/>
      <c r="M148" s="163">
        <f>SUM(M149:M151)</f>
        <v>0</v>
      </c>
      <c r="N148" s="163"/>
      <c r="O148" s="163">
        <f>SUM(O149:O151)</f>
        <v>0.03</v>
      </c>
      <c r="P148" s="163"/>
      <c r="Q148" s="163">
        <f>SUM(Q149:Q151)</f>
        <v>0</v>
      </c>
      <c r="R148" s="163"/>
      <c r="S148" s="163"/>
      <c r="T148" s="163"/>
      <c r="U148" s="163"/>
      <c r="V148" s="163">
        <f>SUM(V149:V151)</f>
        <v>26.69</v>
      </c>
      <c r="W148" s="163"/>
      <c r="X148" s="163"/>
      <c r="AG148" t="s">
        <v>136</v>
      </c>
    </row>
    <row r="149" spans="1:60" outlineLevel="1" x14ac:dyDescent="0.25">
      <c r="A149" s="170">
        <v>64</v>
      </c>
      <c r="B149" s="171" t="s">
        <v>472</v>
      </c>
      <c r="C149" s="185" t="s">
        <v>473</v>
      </c>
      <c r="D149" s="172" t="s">
        <v>139</v>
      </c>
      <c r="E149" s="173">
        <v>177.93</v>
      </c>
      <c r="F149" s="174"/>
      <c r="G149" s="175">
        <f>ROUND(E149*F149,2)</f>
        <v>0</v>
      </c>
      <c r="H149" s="160"/>
      <c r="I149" s="159">
        <f>ROUND(E149*H149,2)</f>
        <v>0</v>
      </c>
      <c r="J149" s="160"/>
      <c r="K149" s="159">
        <f>ROUND(E149*J149,2)</f>
        <v>0</v>
      </c>
      <c r="L149" s="159">
        <v>21</v>
      </c>
      <c r="M149" s="159">
        <f>G149*(1+L149/100)</f>
        <v>0</v>
      </c>
      <c r="N149" s="159">
        <v>1.6000000000000001E-4</v>
      </c>
      <c r="O149" s="159">
        <f>ROUND(E149*N149,2)</f>
        <v>0.03</v>
      </c>
      <c r="P149" s="159">
        <v>0</v>
      </c>
      <c r="Q149" s="159">
        <f>ROUND(E149*P149,2)</f>
        <v>0</v>
      </c>
      <c r="R149" s="159"/>
      <c r="S149" s="159" t="s">
        <v>140</v>
      </c>
      <c r="T149" s="159" t="s">
        <v>140</v>
      </c>
      <c r="U149" s="159">
        <v>0.15</v>
      </c>
      <c r="V149" s="159">
        <f>ROUND(E149*U149,2)</f>
        <v>26.69</v>
      </c>
      <c r="W149" s="159"/>
      <c r="X149" s="159" t="s">
        <v>141</v>
      </c>
      <c r="Y149" s="149"/>
      <c r="Z149" s="149"/>
      <c r="AA149" s="149"/>
      <c r="AB149" s="149"/>
      <c r="AC149" s="149"/>
      <c r="AD149" s="149"/>
      <c r="AE149" s="149"/>
      <c r="AF149" s="149"/>
      <c r="AG149" s="149" t="s">
        <v>142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ht="20.399999999999999" outlineLevel="1" x14ac:dyDescent="0.25">
      <c r="A150" s="156"/>
      <c r="B150" s="157"/>
      <c r="C150" s="186" t="s">
        <v>618</v>
      </c>
      <c r="D150" s="161"/>
      <c r="E150" s="162">
        <v>166.53</v>
      </c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49"/>
      <c r="Z150" s="149"/>
      <c r="AA150" s="149"/>
      <c r="AB150" s="149"/>
      <c r="AC150" s="149"/>
      <c r="AD150" s="149"/>
      <c r="AE150" s="149"/>
      <c r="AF150" s="149"/>
      <c r="AG150" s="149" t="s">
        <v>144</v>
      </c>
      <c r="AH150" s="149">
        <v>0</v>
      </c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1" x14ac:dyDescent="0.25">
      <c r="A151" s="156"/>
      <c r="B151" s="157"/>
      <c r="C151" s="186" t="s">
        <v>619</v>
      </c>
      <c r="D151" s="161"/>
      <c r="E151" s="162">
        <v>11.4</v>
      </c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49"/>
      <c r="Z151" s="149"/>
      <c r="AA151" s="149"/>
      <c r="AB151" s="149"/>
      <c r="AC151" s="149"/>
      <c r="AD151" s="149"/>
      <c r="AE151" s="149"/>
      <c r="AF151" s="149"/>
      <c r="AG151" s="149" t="s">
        <v>144</v>
      </c>
      <c r="AH151" s="149">
        <v>0</v>
      </c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x14ac:dyDescent="0.25">
      <c r="A152" s="164" t="s">
        <v>135</v>
      </c>
      <c r="B152" s="165" t="s">
        <v>102</v>
      </c>
      <c r="C152" s="184" t="s">
        <v>103</v>
      </c>
      <c r="D152" s="166"/>
      <c r="E152" s="167"/>
      <c r="F152" s="168"/>
      <c r="G152" s="169">
        <f>SUMIF(AG153:AG171,"&lt;&gt;NOR",G153:G171)</f>
        <v>0</v>
      </c>
      <c r="H152" s="163"/>
      <c r="I152" s="163">
        <f>SUM(I153:I171)</f>
        <v>0</v>
      </c>
      <c r="J152" s="163"/>
      <c r="K152" s="163">
        <f>SUM(K153:K171)</f>
        <v>0</v>
      </c>
      <c r="L152" s="163"/>
      <c r="M152" s="163">
        <f>SUM(M153:M171)</f>
        <v>0</v>
      </c>
      <c r="N152" s="163"/>
      <c r="O152" s="163">
        <f>SUM(O153:O171)</f>
        <v>0.14000000000000001</v>
      </c>
      <c r="P152" s="163"/>
      <c r="Q152" s="163">
        <f>SUM(Q153:Q171)</f>
        <v>0</v>
      </c>
      <c r="R152" s="163"/>
      <c r="S152" s="163"/>
      <c r="T152" s="163"/>
      <c r="U152" s="163"/>
      <c r="V152" s="163">
        <f>SUM(V153:V171)</f>
        <v>29.480000000000004</v>
      </c>
      <c r="W152" s="163"/>
      <c r="X152" s="163"/>
      <c r="AG152" t="s">
        <v>136</v>
      </c>
    </row>
    <row r="153" spans="1:60" ht="20.399999999999999" outlineLevel="1" x14ac:dyDescent="0.25">
      <c r="A153" s="170">
        <v>65</v>
      </c>
      <c r="B153" s="171" t="s">
        <v>480</v>
      </c>
      <c r="C153" s="185" t="s">
        <v>481</v>
      </c>
      <c r="D153" s="172" t="s">
        <v>202</v>
      </c>
      <c r="E153" s="173">
        <v>59.5</v>
      </c>
      <c r="F153" s="174"/>
      <c r="G153" s="175">
        <f>ROUND(E153*F153,2)</f>
        <v>0</v>
      </c>
      <c r="H153" s="160"/>
      <c r="I153" s="159">
        <f>ROUND(E153*H153,2)</f>
        <v>0</v>
      </c>
      <c r="J153" s="160"/>
      <c r="K153" s="159">
        <f>ROUND(E153*J153,2)</f>
        <v>0</v>
      </c>
      <c r="L153" s="159">
        <v>21</v>
      </c>
      <c r="M153" s="159">
        <f>G153*(1+L153/100)</f>
        <v>0</v>
      </c>
      <c r="N153" s="159">
        <v>1.0499999999999999E-3</v>
      </c>
      <c r="O153" s="159">
        <f>ROUND(E153*N153,2)</f>
        <v>0.06</v>
      </c>
      <c r="P153" s="159">
        <v>0</v>
      </c>
      <c r="Q153" s="159">
        <f>ROUND(E153*P153,2)</f>
        <v>0</v>
      </c>
      <c r="R153" s="159"/>
      <c r="S153" s="159" t="s">
        <v>140</v>
      </c>
      <c r="T153" s="159" t="s">
        <v>140</v>
      </c>
      <c r="U153" s="159">
        <v>0.18</v>
      </c>
      <c r="V153" s="159">
        <f>ROUND(E153*U153,2)</f>
        <v>10.71</v>
      </c>
      <c r="W153" s="159"/>
      <c r="X153" s="159" t="s">
        <v>141</v>
      </c>
      <c r="Y153" s="149"/>
      <c r="Z153" s="149"/>
      <c r="AA153" s="149"/>
      <c r="AB153" s="149"/>
      <c r="AC153" s="149"/>
      <c r="AD153" s="149"/>
      <c r="AE153" s="149"/>
      <c r="AF153" s="149"/>
      <c r="AG153" s="149" t="s">
        <v>142</v>
      </c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outlineLevel="1" x14ac:dyDescent="0.25">
      <c r="A154" s="156"/>
      <c r="B154" s="157"/>
      <c r="C154" s="186" t="s">
        <v>620</v>
      </c>
      <c r="D154" s="161"/>
      <c r="E154" s="162">
        <v>59.5</v>
      </c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49"/>
      <c r="Z154" s="149"/>
      <c r="AA154" s="149"/>
      <c r="AB154" s="149"/>
      <c r="AC154" s="149"/>
      <c r="AD154" s="149"/>
      <c r="AE154" s="149"/>
      <c r="AF154" s="149"/>
      <c r="AG154" s="149" t="s">
        <v>144</v>
      </c>
      <c r="AH154" s="149">
        <v>0</v>
      </c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ht="20.399999999999999" outlineLevel="1" x14ac:dyDescent="0.25">
      <c r="A155" s="170">
        <v>66</v>
      </c>
      <c r="B155" s="171" t="s">
        <v>483</v>
      </c>
      <c r="C155" s="185" t="s">
        <v>484</v>
      </c>
      <c r="D155" s="172" t="s">
        <v>159</v>
      </c>
      <c r="E155" s="173">
        <v>2</v>
      </c>
      <c r="F155" s="174"/>
      <c r="G155" s="175">
        <f>ROUND(E155*F155,2)</f>
        <v>0</v>
      </c>
      <c r="H155" s="160"/>
      <c r="I155" s="159">
        <f>ROUND(E155*H155,2)</f>
        <v>0</v>
      </c>
      <c r="J155" s="160"/>
      <c r="K155" s="159">
        <f>ROUND(E155*J155,2)</f>
        <v>0</v>
      </c>
      <c r="L155" s="159">
        <v>21</v>
      </c>
      <c r="M155" s="159">
        <f>G155*(1+L155/100)</f>
        <v>0</v>
      </c>
      <c r="N155" s="159">
        <v>6.4999999999999997E-3</v>
      </c>
      <c r="O155" s="159">
        <f>ROUND(E155*N155,2)</f>
        <v>0.01</v>
      </c>
      <c r="P155" s="159">
        <v>0</v>
      </c>
      <c r="Q155" s="159">
        <f>ROUND(E155*P155,2)</f>
        <v>0</v>
      </c>
      <c r="R155" s="159"/>
      <c r="S155" s="159" t="s">
        <v>140</v>
      </c>
      <c r="T155" s="159" t="s">
        <v>140</v>
      </c>
      <c r="U155" s="159">
        <v>0.49</v>
      </c>
      <c r="V155" s="159">
        <f>ROUND(E155*U155,2)</f>
        <v>0.98</v>
      </c>
      <c r="W155" s="159"/>
      <c r="X155" s="159" t="s">
        <v>141</v>
      </c>
      <c r="Y155" s="149"/>
      <c r="Z155" s="149"/>
      <c r="AA155" s="149"/>
      <c r="AB155" s="149"/>
      <c r="AC155" s="149"/>
      <c r="AD155" s="149"/>
      <c r="AE155" s="149"/>
      <c r="AF155" s="149"/>
      <c r="AG155" s="149" t="s">
        <v>142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outlineLevel="1" x14ac:dyDescent="0.25">
      <c r="A156" s="156"/>
      <c r="B156" s="157"/>
      <c r="C156" s="186" t="s">
        <v>272</v>
      </c>
      <c r="D156" s="161"/>
      <c r="E156" s="162">
        <v>2</v>
      </c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49"/>
      <c r="Z156" s="149"/>
      <c r="AA156" s="149"/>
      <c r="AB156" s="149"/>
      <c r="AC156" s="149"/>
      <c r="AD156" s="149"/>
      <c r="AE156" s="149"/>
      <c r="AF156" s="149"/>
      <c r="AG156" s="149" t="s">
        <v>144</v>
      </c>
      <c r="AH156" s="149">
        <v>0</v>
      </c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ht="20.399999999999999" outlineLevel="1" x14ac:dyDescent="0.25">
      <c r="A157" s="170">
        <v>67</v>
      </c>
      <c r="B157" s="171" t="s">
        <v>485</v>
      </c>
      <c r="C157" s="185" t="s">
        <v>486</v>
      </c>
      <c r="D157" s="172" t="s">
        <v>159</v>
      </c>
      <c r="E157" s="173">
        <v>12</v>
      </c>
      <c r="F157" s="174"/>
      <c r="G157" s="175">
        <f>ROUND(E157*F157,2)</f>
        <v>0</v>
      </c>
      <c r="H157" s="160"/>
      <c r="I157" s="159">
        <f>ROUND(E157*H157,2)</f>
        <v>0</v>
      </c>
      <c r="J157" s="160"/>
      <c r="K157" s="159">
        <f>ROUND(E157*J157,2)</f>
        <v>0</v>
      </c>
      <c r="L157" s="159">
        <v>21</v>
      </c>
      <c r="M157" s="159">
        <f>G157*(1+L157/100)</f>
        <v>0</v>
      </c>
      <c r="N157" s="159">
        <v>1.1E-4</v>
      </c>
      <c r="O157" s="159">
        <f>ROUND(E157*N157,2)</f>
        <v>0</v>
      </c>
      <c r="P157" s="159">
        <v>0</v>
      </c>
      <c r="Q157" s="159">
        <f>ROUND(E157*P157,2)</f>
        <v>0</v>
      </c>
      <c r="R157" s="159"/>
      <c r="S157" s="159" t="s">
        <v>140</v>
      </c>
      <c r="T157" s="159" t="s">
        <v>140</v>
      </c>
      <c r="U157" s="159">
        <v>0.24399999999999999</v>
      </c>
      <c r="V157" s="159">
        <f>ROUND(E157*U157,2)</f>
        <v>2.93</v>
      </c>
      <c r="W157" s="159"/>
      <c r="X157" s="159" t="s">
        <v>141</v>
      </c>
      <c r="Y157" s="149"/>
      <c r="Z157" s="149"/>
      <c r="AA157" s="149"/>
      <c r="AB157" s="149"/>
      <c r="AC157" s="149"/>
      <c r="AD157" s="149"/>
      <c r="AE157" s="149"/>
      <c r="AF157" s="149"/>
      <c r="AG157" s="149" t="s">
        <v>142</v>
      </c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1" x14ac:dyDescent="0.25">
      <c r="A158" s="156"/>
      <c r="B158" s="157"/>
      <c r="C158" s="186" t="s">
        <v>160</v>
      </c>
      <c r="D158" s="161"/>
      <c r="E158" s="162">
        <v>12</v>
      </c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49"/>
      <c r="Z158" s="149"/>
      <c r="AA158" s="149"/>
      <c r="AB158" s="149"/>
      <c r="AC158" s="149"/>
      <c r="AD158" s="149"/>
      <c r="AE158" s="149"/>
      <c r="AF158" s="149"/>
      <c r="AG158" s="149" t="s">
        <v>144</v>
      </c>
      <c r="AH158" s="149">
        <v>0</v>
      </c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outlineLevel="1" x14ac:dyDescent="0.25">
      <c r="A159" s="170">
        <v>68</v>
      </c>
      <c r="B159" s="171" t="s">
        <v>621</v>
      </c>
      <c r="C159" s="185" t="s">
        <v>622</v>
      </c>
      <c r="D159" s="172" t="s">
        <v>202</v>
      </c>
      <c r="E159" s="173">
        <v>15</v>
      </c>
      <c r="F159" s="174"/>
      <c r="G159" s="175">
        <f>ROUND(E159*F159,2)</f>
        <v>0</v>
      </c>
      <c r="H159" s="160"/>
      <c r="I159" s="159">
        <f>ROUND(E159*H159,2)</f>
        <v>0</v>
      </c>
      <c r="J159" s="160"/>
      <c r="K159" s="159">
        <f>ROUND(E159*J159,2)</f>
        <v>0</v>
      </c>
      <c r="L159" s="159">
        <v>21</v>
      </c>
      <c r="M159" s="159">
        <f>G159*(1+L159/100)</f>
        <v>0</v>
      </c>
      <c r="N159" s="159">
        <v>0</v>
      </c>
      <c r="O159" s="159">
        <f>ROUND(E159*N159,2)</f>
        <v>0</v>
      </c>
      <c r="P159" s="159">
        <v>0</v>
      </c>
      <c r="Q159" s="159">
        <f>ROUND(E159*P159,2)</f>
        <v>0</v>
      </c>
      <c r="R159" s="159"/>
      <c r="S159" s="159" t="s">
        <v>140</v>
      </c>
      <c r="T159" s="159" t="s">
        <v>140</v>
      </c>
      <c r="U159" s="159">
        <v>9.1219999999999996E-2</v>
      </c>
      <c r="V159" s="159">
        <f>ROUND(E159*U159,2)</f>
        <v>1.37</v>
      </c>
      <c r="W159" s="159"/>
      <c r="X159" s="159" t="s">
        <v>141</v>
      </c>
      <c r="Y159" s="149"/>
      <c r="Z159" s="149"/>
      <c r="AA159" s="149"/>
      <c r="AB159" s="149"/>
      <c r="AC159" s="149"/>
      <c r="AD159" s="149"/>
      <c r="AE159" s="149"/>
      <c r="AF159" s="149"/>
      <c r="AG159" s="149" t="s">
        <v>142</v>
      </c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5">
      <c r="A160" s="156"/>
      <c r="B160" s="157"/>
      <c r="C160" s="186" t="s">
        <v>623</v>
      </c>
      <c r="D160" s="161"/>
      <c r="E160" s="162">
        <v>15</v>
      </c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49"/>
      <c r="Z160" s="149"/>
      <c r="AA160" s="149"/>
      <c r="AB160" s="149"/>
      <c r="AC160" s="149"/>
      <c r="AD160" s="149"/>
      <c r="AE160" s="149"/>
      <c r="AF160" s="149"/>
      <c r="AG160" s="149" t="s">
        <v>144</v>
      </c>
      <c r="AH160" s="149">
        <v>0</v>
      </c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outlineLevel="1" x14ac:dyDescent="0.25">
      <c r="A161" s="170">
        <v>69</v>
      </c>
      <c r="B161" s="171" t="s">
        <v>487</v>
      </c>
      <c r="C161" s="185" t="s">
        <v>488</v>
      </c>
      <c r="D161" s="172" t="s">
        <v>202</v>
      </c>
      <c r="E161" s="173">
        <v>51</v>
      </c>
      <c r="F161" s="174"/>
      <c r="G161" s="175">
        <f>ROUND(E161*F161,2)</f>
        <v>0</v>
      </c>
      <c r="H161" s="160"/>
      <c r="I161" s="159">
        <f>ROUND(E161*H161,2)</f>
        <v>0</v>
      </c>
      <c r="J161" s="160"/>
      <c r="K161" s="159">
        <f>ROUND(E161*J161,2)</f>
        <v>0</v>
      </c>
      <c r="L161" s="159">
        <v>21</v>
      </c>
      <c r="M161" s="159">
        <f>G161*(1+L161/100)</f>
        <v>0</v>
      </c>
      <c r="N161" s="159">
        <v>0</v>
      </c>
      <c r="O161" s="159">
        <f>ROUND(E161*N161,2)</f>
        <v>0</v>
      </c>
      <c r="P161" s="159">
        <v>0</v>
      </c>
      <c r="Q161" s="159">
        <f>ROUND(E161*P161,2)</f>
        <v>0</v>
      </c>
      <c r="R161" s="159"/>
      <c r="S161" s="159" t="s">
        <v>140</v>
      </c>
      <c r="T161" s="159" t="s">
        <v>140</v>
      </c>
      <c r="U161" s="159">
        <v>0.13500000000000001</v>
      </c>
      <c r="V161" s="159">
        <f>ROUND(E161*U161,2)</f>
        <v>6.89</v>
      </c>
      <c r="W161" s="159"/>
      <c r="X161" s="159" t="s">
        <v>141</v>
      </c>
      <c r="Y161" s="149"/>
      <c r="Z161" s="149"/>
      <c r="AA161" s="149"/>
      <c r="AB161" s="149"/>
      <c r="AC161" s="149"/>
      <c r="AD161" s="149"/>
      <c r="AE161" s="149"/>
      <c r="AF161" s="149"/>
      <c r="AG161" s="149" t="s">
        <v>142</v>
      </c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5">
      <c r="A162" s="156"/>
      <c r="B162" s="157"/>
      <c r="C162" s="186" t="s">
        <v>624</v>
      </c>
      <c r="D162" s="161"/>
      <c r="E162" s="162">
        <v>49</v>
      </c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49"/>
      <c r="Z162" s="149"/>
      <c r="AA162" s="149"/>
      <c r="AB162" s="149"/>
      <c r="AC162" s="149"/>
      <c r="AD162" s="149"/>
      <c r="AE162" s="149"/>
      <c r="AF162" s="149"/>
      <c r="AG162" s="149" t="s">
        <v>144</v>
      </c>
      <c r="AH162" s="149">
        <v>0</v>
      </c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1" x14ac:dyDescent="0.25">
      <c r="A163" s="156"/>
      <c r="B163" s="157"/>
      <c r="C163" s="186" t="s">
        <v>625</v>
      </c>
      <c r="D163" s="161"/>
      <c r="E163" s="162">
        <v>2</v>
      </c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49"/>
      <c r="Z163" s="149"/>
      <c r="AA163" s="149"/>
      <c r="AB163" s="149"/>
      <c r="AC163" s="149"/>
      <c r="AD163" s="149"/>
      <c r="AE163" s="149"/>
      <c r="AF163" s="149"/>
      <c r="AG163" s="149" t="s">
        <v>144</v>
      </c>
      <c r="AH163" s="149">
        <v>0</v>
      </c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1" x14ac:dyDescent="0.25">
      <c r="A164" s="170">
        <v>70</v>
      </c>
      <c r="B164" s="171" t="s">
        <v>493</v>
      </c>
      <c r="C164" s="185" t="s">
        <v>494</v>
      </c>
      <c r="D164" s="172" t="s">
        <v>159</v>
      </c>
      <c r="E164" s="173">
        <v>2</v>
      </c>
      <c r="F164" s="174"/>
      <c r="G164" s="175">
        <f>ROUND(E164*F164,2)</f>
        <v>0</v>
      </c>
      <c r="H164" s="160"/>
      <c r="I164" s="159">
        <f>ROUND(E164*H164,2)</f>
        <v>0</v>
      </c>
      <c r="J164" s="160"/>
      <c r="K164" s="159">
        <f>ROUND(E164*J164,2)</f>
        <v>0</v>
      </c>
      <c r="L164" s="159">
        <v>21</v>
      </c>
      <c r="M164" s="159">
        <f>G164*(1+L164/100)</f>
        <v>0</v>
      </c>
      <c r="N164" s="159">
        <v>0</v>
      </c>
      <c r="O164" s="159">
        <f>ROUND(E164*N164,2)</f>
        <v>0</v>
      </c>
      <c r="P164" s="159">
        <v>0</v>
      </c>
      <c r="Q164" s="159">
        <f>ROUND(E164*P164,2)</f>
        <v>0</v>
      </c>
      <c r="R164" s="159"/>
      <c r="S164" s="159" t="s">
        <v>140</v>
      </c>
      <c r="T164" s="159" t="s">
        <v>140</v>
      </c>
      <c r="U164" s="159">
        <v>0.8</v>
      </c>
      <c r="V164" s="159">
        <f>ROUND(E164*U164,2)</f>
        <v>1.6</v>
      </c>
      <c r="W164" s="159"/>
      <c r="X164" s="159" t="s">
        <v>141</v>
      </c>
      <c r="Y164" s="149"/>
      <c r="Z164" s="149"/>
      <c r="AA164" s="149"/>
      <c r="AB164" s="149"/>
      <c r="AC164" s="149"/>
      <c r="AD164" s="149"/>
      <c r="AE164" s="149"/>
      <c r="AF164" s="149"/>
      <c r="AG164" s="149" t="s">
        <v>142</v>
      </c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outlineLevel="1" x14ac:dyDescent="0.25">
      <c r="A165" s="156"/>
      <c r="B165" s="157"/>
      <c r="C165" s="186" t="s">
        <v>272</v>
      </c>
      <c r="D165" s="161"/>
      <c r="E165" s="162">
        <v>2</v>
      </c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49"/>
      <c r="Z165" s="149"/>
      <c r="AA165" s="149"/>
      <c r="AB165" s="149"/>
      <c r="AC165" s="149"/>
      <c r="AD165" s="149"/>
      <c r="AE165" s="149"/>
      <c r="AF165" s="149"/>
      <c r="AG165" s="149" t="s">
        <v>144</v>
      </c>
      <c r="AH165" s="149">
        <v>0</v>
      </c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5">
      <c r="A166" s="170">
        <v>71</v>
      </c>
      <c r="B166" s="171" t="s">
        <v>495</v>
      </c>
      <c r="C166" s="185" t="s">
        <v>496</v>
      </c>
      <c r="D166" s="172" t="s">
        <v>159</v>
      </c>
      <c r="E166" s="173">
        <v>1</v>
      </c>
      <c r="F166" s="174"/>
      <c r="G166" s="175">
        <f>ROUND(E166*F166,2)</f>
        <v>0</v>
      </c>
      <c r="H166" s="160"/>
      <c r="I166" s="159">
        <f>ROUND(E166*H166,2)</f>
        <v>0</v>
      </c>
      <c r="J166" s="160"/>
      <c r="K166" s="159">
        <f>ROUND(E166*J166,2)</f>
        <v>0</v>
      </c>
      <c r="L166" s="159">
        <v>21</v>
      </c>
      <c r="M166" s="159">
        <f>G166*(1+L166/100)</f>
        <v>0</v>
      </c>
      <c r="N166" s="159">
        <v>0</v>
      </c>
      <c r="O166" s="159">
        <f>ROUND(E166*N166,2)</f>
        <v>0</v>
      </c>
      <c r="P166" s="159">
        <v>0</v>
      </c>
      <c r="Q166" s="159">
        <f>ROUND(E166*P166,2)</f>
        <v>0</v>
      </c>
      <c r="R166" s="159"/>
      <c r="S166" s="159" t="s">
        <v>225</v>
      </c>
      <c r="T166" s="159" t="s">
        <v>226</v>
      </c>
      <c r="U166" s="159">
        <v>0</v>
      </c>
      <c r="V166" s="159">
        <f>ROUND(E166*U166,2)</f>
        <v>0</v>
      </c>
      <c r="W166" s="159"/>
      <c r="X166" s="159" t="s">
        <v>141</v>
      </c>
      <c r="Y166" s="149"/>
      <c r="Z166" s="149"/>
      <c r="AA166" s="149"/>
      <c r="AB166" s="149"/>
      <c r="AC166" s="149"/>
      <c r="AD166" s="149"/>
      <c r="AE166" s="149"/>
      <c r="AF166" s="149"/>
      <c r="AG166" s="149" t="s">
        <v>142</v>
      </c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1" x14ac:dyDescent="0.25">
      <c r="A167" s="156"/>
      <c r="B167" s="157"/>
      <c r="C167" s="186" t="s">
        <v>363</v>
      </c>
      <c r="D167" s="161"/>
      <c r="E167" s="162">
        <v>1</v>
      </c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49"/>
      <c r="Z167" s="149"/>
      <c r="AA167" s="149"/>
      <c r="AB167" s="149"/>
      <c r="AC167" s="149"/>
      <c r="AD167" s="149"/>
      <c r="AE167" s="149"/>
      <c r="AF167" s="149"/>
      <c r="AG167" s="149" t="s">
        <v>144</v>
      </c>
      <c r="AH167" s="149">
        <v>0</v>
      </c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1" x14ac:dyDescent="0.25">
      <c r="A168" s="170">
        <v>72</v>
      </c>
      <c r="B168" s="171" t="s">
        <v>626</v>
      </c>
      <c r="C168" s="185" t="s">
        <v>627</v>
      </c>
      <c r="D168" s="172" t="s">
        <v>628</v>
      </c>
      <c r="E168" s="173">
        <v>5</v>
      </c>
      <c r="F168" s="174"/>
      <c r="G168" s="175">
        <f>ROUND(E168*F168,2)</f>
        <v>0</v>
      </c>
      <c r="H168" s="160"/>
      <c r="I168" s="159">
        <f>ROUND(E168*H168,2)</f>
        <v>0</v>
      </c>
      <c r="J168" s="160"/>
      <c r="K168" s="159">
        <f>ROUND(E168*J168,2)</f>
        <v>0</v>
      </c>
      <c r="L168" s="159">
        <v>21</v>
      </c>
      <c r="M168" s="159">
        <f>G168*(1+L168/100)</f>
        <v>0</v>
      </c>
      <c r="N168" s="159">
        <v>0</v>
      </c>
      <c r="O168" s="159">
        <f>ROUND(E168*N168,2)</f>
        <v>0</v>
      </c>
      <c r="P168" s="159">
        <v>0</v>
      </c>
      <c r="Q168" s="159">
        <f>ROUND(E168*P168,2)</f>
        <v>0</v>
      </c>
      <c r="R168" s="159" t="s">
        <v>629</v>
      </c>
      <c r="S168" s="159" t="s">
        <v>140</v>
      </c>
      <c r="T168" s="159" t="s">
        <v>140</v>
      </c>
      <c r="U168" s="159">
        <v>1</v>
      </c>
      <c r="V168" s="159">
        <f>ROUND(E168*U168,2)</f>
        <v>5</v>
      </c>
      <c r="W168" s="159"/>
      <c r="X168" s="159" t="s">
        <v>630</v>
      </c>
      <c r="Y168" s="149"/>
      <c r="Z168" s="149"/>
      <c r="AA168" s="149"/>
      <c r="AB168" s="149"/>
      <c r="AC168" s="149"/>
      <c r="AD168" s="149"/>
      <c r="AE168" s="149"/>
      <c r="AF168" s="149"/>
      <c r="AG168" s="149" t="s">
        <v>631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5">
      <c r="A169" s="156"/>
      <c r="B169" s="157"/>
      <c r="C169" s="186" t="s">
        <v>632</v>
      </c>
      <c r="D169" s="161"/>
      <c r="E169" s="162">
        <v>5</v>
      </c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49"/>
      <c r="Z169" s="149"/>
      <c r="AA169" s="149"/>
      <c r="AB169" s="149"/>
      <c r="AC169" s="149"/>
      <c r="AD169" s="149"/>
      <c r="AE169" s="149"/>
      <c r="AF169" s="149"/>
      <c r="AG169" s="149" t="s">
        <v>144</v>
      </c>
      <c r="AH169" s="149">
        <v>0</v>
      </c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outlineLevel="1" x14ac:dyDescent="0.25">
      <c r="A170" s="170">
        <v>73</v>
      </c>
      <c r="B170" s="171" t="s">
        <v>633</v>
      </c>
      <c r="C170" s="185" t="s">
        <v>634</v>
      </c>
      <c r="D170" s="172" t="s">
        <v>159</v>
      </c>
      <c r="E170" s="173">
        <v>70</v>
      </c>
      <c r="F170" s="174"/>
      <c r="G170" s="175">
        <f>ROUND(E170*F170,2)</f>
        <v>0</v>
      </c>
      <c r="H170" s="160"/>
      <c r="I170" s="159">
        <f>ROUND(E170*H170,2)</f>
        <v>0</v>
      </c>
      <c r="J170" s="160"/>
      <c r="K170" s="159">
        <f>ROUND(E170*J170,2)</f>
        <v>0</v>
      </c>
      <c r="L170" s="159">
        <v>21</v>
      </c>
      <c r="M170" s="159">
        <f>G170*(1+L170/100)</f>
        <v>0</v>
      </c>
      <c r="N170" s="159">
        <v>9.7999999999999997E-4</v>
      </c>
      <c r="O170" s="159">
        <f>ROUND(E170*N170,2)</f>
        <v>7.0000000000000007E-2</v>
      </c>
      <c r="P170" s="159">
        <v>0</v>
      </c>
      <c r="Q170" s="159">
        <f>ROUND(E170*P170,2)</f>
        <v>0</v>
      </c>
      <c r="R170" s="159" t="s">
        <v>277</v>
      </c>
      <c r="S170" s="159" t="s">
        <v>140</v>
      </c>
      <c r="T170" s="159" t="s">
        <v>140</v>
      </c>
      <c r="U170" s="159">
        <v>0</v>
      </c>
      <c r="V170" s="159">
        <f>ROUND(E170*U170,2)</f>
        <v>0</v>
      </c>
      <c r="W170" s="159"/>
      <c r="X170" s="159" t="s">
        <v>278</v>
      </c>
      <c r="Y170" s="149"/>
      <c r="Z170" s="149"/>
      <c r="AA170" s="149"/>
      <c r="AB170" s="149"/>
      <c r="AC170" s="149"/>
      <c r="AD170" s="149"/>
      <c r="AE170" s="149"/>
      <c r="AF170" s="149"/>
      <c r="AG170" s="149" t="s">
        <v>279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outlineLevel="1" x14ac:dyDescent="0.25">
      <c r="A171" s="156"/>
      <c r="B171" s="157"/>
      <c r="C171" s="186" t="s">
        <v>635</v>
      </c>
      <c r="D171" s="161"/>
      <c r="E171" s="162">
        <v>70</v>
      </c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49"/>
      <c r="Z171" s="149"/>
      <c r="AA171" s="149"/>
      <c r="AB171" s="149"/>
      <c r="AC171" s="149"/>
      <c r="AD171" s="149"/>
      <c r="AE171" s="149"/>
      <c r="AF171" s="149"/>
      <c r="AG171" s="149" t="s">
        <v>144</v>
      </c>
      <c r="AH171" s="149">
        <v>0</v>
      </c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x14ac:dyDescent="0.25">
      <c r="A172" s="164" t="s">
        <v>135</v>
      </c>
      <c r="B172" s="165" t="s">
        <v>105</v>
      </c>
      <c r="C172" s="184" t="s">
        <v>106</v>
      </c>
      <c r="D172" s="166"/>
      <c r="E172" s="167"/>
      <c r="F172" s="168"/>
      <c r="G172" s="169">
        <f>SUMIF(AG173:AG179,"&lt;&gt;NOR",G173:G179)</f>
        <v>0</v>
      </c>
      <c r="H172" s="163"/>
      <c r="I172" s="163">
        <f>SUM(I173:I179)</f>
        <v>0</v>
      </c>
      <c r="J172" s="163"/>
      <c r="K172" s="163">
        <f>SUM(K173:K179)</f>
        <v>0</v>
      </c>
      <c r="L172" s="163"/>
      <c r="M172" s="163">
        <f>SUM(M173:M179)</f>
        <v>0</v>
      </c>
      <c r="N172" s="163"/>
      <c r="O172" s="163">
        <f>SUM(O173:O179)</f>
        <v>0</v>
      </c>
      <c r="P172" s="163"/>
      <c r="Q172" s="163">
        <f>SUM(Q173:Q179)</f>
        <v>0</v>
      </c>
      <c r="R172" s="163"/>
      <c r="S172" s="163"/>
      <c r="T172" s="163"/>
      <c r="U172" s="163"/>
      <c r="V172" s="163">
        <f>SUM(V173:V179)</f>
        <v>17.740000000000002</v>
      </c>
      <c r="W172" s="163"/>
      <c r="X172" s="163"/>
      <c r="AG172" t="s">
        <v>136</v>
      </c>
    </row>
    <row r="173" spans="1:60" outlineLevel="1" x14ac:dyDescent="0.25">
      <c r="A173" s="176">
        <v>74</v>
      </c>
      <c r="B173" s="177" t="s">
        <v>510</v>
      </c>
      <c r="C173" s="187" t="s">
        <v>511</v>
      </c>
      <c r="D173" s="178" t="s">
        <v>152</v>
      </c>
      <c r="E173" s="179">
        <v>8.0039999999999996</v>
      </c>
      <c r="F173" s="180"/>
      <c r="G173" s="181">
        <f t="shared" ref="G173:G179" si="0">ROUND(E173*F173,2)</f>
        <v>0</v>
      </c>
      <c r="H173" s="160"/>
      <c r="I173" s="159">
        <f t="shared" ref="I173:I179" si="1">ROUND(E173*H173,2)</f>
        <v>0</v>
      </c>
      <c r="J173" s="160"/>
      <c r="K173" s="159">
        <f t="shared" ref="K173:K179" si="2">ROUND(E173*J173,2)</f>
        <v>0</v>
      </c>
      <c r="L173" s="159">
        <v>21</v>
      </c>
      <c r="M173" s="159">
        <f t="shared" ref="M173:M179" si="3">G173*(1+L173/100)</f>
        <v>0</v>
      </c>
      <c r="N173" s="159">
        <v>0</v>
      </c>
      <c r="O173" s="159">
        <f t="shared" ref="O173:O179" si="4">ROUND(E173*N173,2)</f>
        <v>0</v>
      </c>
      <c r="P173" s="159">
        <v>0</v>
      </c>
      <c r="Q173" s="159">
        <f t="shared" ref="Q173:Q179" si="5">ROUND(E173*P173,2)</f>
        <v>0</v>
      </c>
      <c r="R173" s="159"/>
      <c r="S173" s="159" t="s">
        <v>140</v>
      </c>
      <c r="T173" s="159" t="s">
        <v>140</v>
      </c>
      <c r="U173" s="159">
        <v>0.749</v>
      </c>
      <c r="V173" s="159">
        <f t="shared" ref="V173:V179" si="6">ROUND(E173*U173,2)</f>
        <v>5.99</v>
      </c>
      <c r="W173" s="159"/>
      <c r="X173" s="159" t="s">
        <v>512</v>
      </c>
      <c r="Y173" s="149"/>
      <c r="Z173" s="149"/>
      <c r="AA173" s="149"/>
      <c r="AB173" s="149"/>
      <c r="AC173" s="149"/>
      <c r="AD173" s="149"/>
      <c r="AE173" s="149"/>
      <c r="AF173" s="149"/>
      <c r="AG173" s="149" t="s">
        <v>513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5">
      <c r="A174" s="176">
        <v>75</v>
      </c>
      <c r="B174" s="177" t="s">
        <v>514</v>
      </c>
      <c r="C174" s="187" t="s">
        <v>515</v>
      </c>
      <c r="D174" s="178" t="s">
        <v>152</v>
      </c>
      <c r="E174" s="179">
        <v>8.0039999999999996</v>
      </c>
      <c r="F174" s="180"/>
      <c r="G174" s="181">
        <f t="shared" si="0"/>
        <v>0</v>
      </c>
      <c r="H174" s="160"/>
      <c r="I174" s="159">
        <f t="shared" si="1"/>
        <v>0</v>
      </c>
      <c r="J174" s="160"/>
      <c r="K174" s="159">
        <f t="shared" si="2"/>
        <v>0</v>
      </c>
      <c r="L174" s="159">
        <v>21</v>
      </c>
      <c r="M174" s="159">
        <f t="shared" si="3"/>
        <v>0</v>
      </c>
      <c r="N174" s="159">
        <v>0</v>
      </c>
      <c r="O174" s="159">
        <f t="shared" si="4"/>
        <v>0</v>
      </c>
      <c r="P174" s="159">
        <v>0</v>
      </c>
      <c r="Q174" s="159">
        <f t="shared" si="5"/>
        <v>0</v>
      </c>
      <c r="R174" s="159"/>
      <c r="S174" s="159" t="s">
        <v>140</v>
      </c>
      <c r="T174" s="159" t="s">
        <v>140</v>
      </c>
      <c r="U174" s="159">
        <v>0.03</v>
      </c>
      <c r="V174" s="159">
        <f t="shared" si="6"/>
        <v>0.24</v>
      </c>
      <c r="W174" s="159"/>
      <c r="X174" s="159" t="s">
        <v>512</v>
      </c>
      <c r="Y174" s="149"/>
      <c r="Z174" s="149"/>
      <c r="AA174" s="149"/>
      <c r="AB174" s="149"/>
      <c r="AC174" s="149"/>
      <c r="AD174" s="149"/>
      <c r="AE174" s="149"/>
      <c r="AF174" s="149"/>
      <c r="AG174" s="149" t="s">
        <v>513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outlineLevel="1" x14ac:dyDescent="0.25">
      <c r="A175" s="176">
        <v>76</v>
      </c>
      <c r="B175" s="177" t="s">
        <v>516</v>
      </c>
      <c r="C175" s="187" t="s">
        <v>517</v>
      </c>
      <c r="D175" s="178" t="s">
        <v>152</v>
      </c>
      <c r="E175" s="179">
        <v>8.0039999999999996</v>
      </c>
      <c r="F175" s="180"/>
      <c r="G175" s="181">
        <f t="shared" si="0"/>
        <v>0</v>
      </c>
      <c r="H175" s="160"/>
      <c r="I175" s="159">
        <f t="shared" si="1"/>
        <v>0</v>
      </c>
      <c r="J175" s="160"/>
      <c r="K175" s="159">
        <f t="shared" si="2"/>
        <v>0</v>
      </c>
      <c r="L175" s="159">
        <v>21</v>
      </c>
      <c r="M175" s="159">
        <f t="shared" si="3"/>
        <v>0</v>
      </c>
      <c r="N175" s="159">
        <v>0</v>
      </c>
      <c r="O175" s="159">
        <f t="shared" si="4"/>
        <v>0</v>
      </c>
      <c r="P175" s="159">
        <v>0</v>
      </c>
      <c r="Q175" s="159">
        <f t="shared" si="5"/>
        <v>0</v>
      </c>
      <c r="R175" s="159"/>
      <c r="S175" s="159" t="s">
        <v>140</v>
      </c>
      <c r="T175" s="159" t="s">
        <v>140</v>
      </c>
      <c r="U175" s="159">
        <v>0.49</v>
      </c>
      <c r="V175" s="159">
        <f t="shared" si="6"/>
        <v>3.92</v>
      </c>
      <c r="W175" s="159"/>
      <c r="X175" s="159" t="s">
        <v>512</v>
      </c>
      <c r="Y175" s="149"/>
      <c r="Z175" s="149"/>
      <c r="AA175" s="149"/>
      <c r="AB175" s="149"/>
      <c r="AC175" s="149"/>
      <c r="AD175" s="149"/>
      <c r="AE175" s="149"/>
      <c r="AF175" s="149"/>
      <c r="AG175" s="149" t="s">
        <v>513</v>
      </c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1" x14ac:dyDescent="0.25">
      <c r="A176" s="176">
        <v>77</v>
      </c>
      <c r="B176" s="177" t="s">
        <v>518</v>
      </c>
      <c r="C176" s="187" t="s">
        <v>519</v>
      </c>
      <c r="D176" s="178" t="s">
        <v>152</v>
      </c>
      <c r="E176" s="179">
        <v>72.036019999999994</v>
      </c>
      <c r="F176" s="180"/>
      <c r="G176" s="181">
        <f t="shared" si="0"/>
        <v>0</v>
      </c>
      <c r="H176" s="160"/>
      <c r="I176" s="159">
        <f t="shared" si="1"/>
        <v>0</v>
      </c>
      <c r="J176" s="160"/>
      <c r="K176" s="159">
        <f t="shared" si="2"/>
        <v>0</v>
      </c>
      <c r="L176" s="159">
        <v>21</v>
      </c>
      <c r="M176" s="159">
        <f t="shared" si="3"/>
        <v>0</v>
      </c>
      <c r="N176" s="159">
        <v>0</v>
      </c>
      <c r="O176" s="159">
        <f t="shared" si="4"/>
        <v>0</v>
      </c>
      <c r="P176" s="159">
        <v>0</v>
      </c>
      <c r="Q176" s="159">
        <f t="shared" si="5"/>
        <v>0</v>
      </c>
      <c r="R176" s="159"/>
      <c r="S176" s="159" t="s">
        <v>140</v>
      </c>
      <c r="T176" s="159" t="s">
        <v>140</v>
      </c>
      <c r="U176" s="159">
        <v>0</v>
      </c>
      <c r="V176" s="159">
        <f t="shared" si="6"/>
        <v>0</v>
      </c>
      <c r="W176" s="159"/>
      <c r="X176" s="159" t="s">
        <v>512</v>
      </c>
      <c r="Y176" s="149"/>
      <c r="Z176" s="149"/>
      <c r="AA176" s="149"/>
      <c r="AB176" s="149"/>
      <c r="AC176" s="149"/>
      <c r="AD176" s="149"/>
      <c r="AE176" s="149"/>
      <c r="AF176" s="149"/>
      <c r="AG176" s="149" t="s">
        <v>513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outlineLevel="1" x14ac:dyDescent="0.25">
      <c r="A177" s="176">
        <v>78</v>
      </c>
      <c r="B177" s="177" t="s">
        <v>520</v>
      </c>
      <c r="C177" s="187" t="s">
        <v>521</v>
      </c>
      <c r="D177" s="178" t="s">
        <v>152</v>
      </c>
      <c r="E177" s="179">
        <v>8.0039999999999996</v>
      </c>
      <c r="F177" s="180"/>
      <c r="G177" s="181">
        <f t="shared" si="0"/>
        <v>0</v>
      </c>
      <c r="H177" s="160"/>
      <c r="I177" s="159">
        <f t="shared" si="1"/>
        <v>0</v>
      </c>
      <c r="J177" s="160"/>
      <c r="K177" s="159">
        <f t="shared" si="2"/>
        <v>0</v>
      </c>
      <c r="L177" s="159">
        <v>21</v>
      </c>
      <c r="M177" s="159">
        <f t="shared" si="3"/>
        <v>0</v>
      </c>
      <c r="N177" s="159">
        <v>0</v>
      </c>
      <c r="O177" s="159">
        <f t="shared" si="4"/>
        <v>0</v>
      </c>
      <c r="P177" s="159">
        <v>0</v>
      </c>
      <c r="Q177" s="159">
        <f t="shared" si="5"/>
        <v>0</v>
      </c>
      <c r="R177" s="159"/>
      <c r="S177" s="159" t="s">
        <v>140</v>
      </c>
      <c r="T177" s="159" t="s">
        <v>140</v>
      </c>
      <c r="U177" s="159">
        <v>0.94199999999999995</v>
      </c>
      <c r="V177" s="159">
        <f t="shared" si="6"/>
        <v>7.54</v>
      </c>
      <c r="W177" s="159"/>
      <c r="X177" s="159" t="s">
        <v>512</v>
      </c>
      <c r="Y177" s="149"/>
      <c r="Z177" s="149"/>
      <c r="AA177" s="149"/>
      <c r="AB177" s="149"/>
      <c r="AC177" s="149"/>
      <c r="AD177" s="149"/>
      <c r="AE177" s="149"/>
      <c r="AF177" s="149"/>
      <c r="AG177" s="149" t="s">
        <v>513</v>
      </c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outlineLevel="1" x14ac:dyDescent="0.25">
      <c r="A178" s="176">
        <v>79</v>
      </c>
      <c r="B178" s="177" t="s">
        <v>503</v>
      </c>
      <c r="C178" s="187" t="s">
        <v>504</v>
      </c>
      <c r="D178" s="178" t="s">
        <v>152</v>
      </c>
      <c r="E178" s="179">
        <v>8.0039999999999996</v>
      </c>
      <c r="F178" s="180"/>
      <c r="G178" s="181">
        <f t="shared" si="0"/>
        <v>0</v>
      </c>
      <c r="H178" s="160"/>
      <c r="I178" s="159">
        <f t="shared" si="1"/>
        <v>0</v>
      </c>
      <c r="J178" s="160"/>
      <c r="K178" s="159">
        <f t="shared" si="2"/>
        <v>0</v>
      </c>
      <c r="L178" s="159">
        <v>21</v>
      </c>
      <c r="M178" s="159">
        <f t="shared" si="3"/>
        <v>0</v>
      </c>
      <c r="N178" s="159">
        <v>0</v>
      </c>
      <c r="O178" s="159">
        <f t="shared" si="4"/>
        <v>0</v>
      </c>
      <c r="P178" s="159">
        <v>0</v>
      </c>
      <c r="Q178" s="159">
        <f t="shared" si="5"/>
        <v>0</v>
      </c>
      <c r="R178" s="159"/>
      <c r="S178" s="159" t="s">
        <v>455</v>
      </c>
      <c r="T178" s="159" t="s">
        <v>455</v>
      </c>
      <c r="U178" s="159">
        <v>0</v>
      </c>
      <c r="V178" s="159">
        <f t="shared" si="6"/>
        <v>0</v>
      </c>
      <c r="W178" s="159"/>
      <c r="X178" s="159" t="s">
        <v>512</v>
      </c>
      <c r="Y178" s="149"/>
      <c r="Z178" s="149"/>
      <c r="AA178" s="149"/>
      <c r="AB178" s="149"/>
      <c r="AC178" s="149"/>
      <c r="AD178" s="149"/>
      <c r="AE178" s="149"/>
      <c r="AF178" s="149"/>
      <c r="AG178" s="149" t="s">
        <v>513</v>
      </c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outlineLevel="1" x14ac:dyDescent="0.25">
      <c r="A179" s="176">
        <v>80</v>
      </c>
      <c r="B179" s="177" t="s">
        <v>522</v>
      </c>
      <c r="C179" s="187" t="s">
        <v>523</v>
      </c>
      <c r="D179" s="178" t="s">
        <v>152</v>
      </c>
      <c r="E179" s="179">
        <v>8.0039999999999996</v>
      </c>
      <c r="F179" s="180"/>
      <c r="G179" s="181">
        <f t="shared" si="0"/>
        <v>0</v>
      </c>
      <c r="H179" s="160"/>
      <c r="I179" s="159">
        <f t="shared" si="1"/>
        <v>0</v>
      </c>
      <c r="J179" s="160"/>
      <c r="K179" s="159">
        <f t="shared" si="2"/>
        <v>0</v>
      </c>
      <c r="L179" s="159">
        <v>21</v>
      </c>
      <c r="M179" s="159">
        <f t="shared" si="3"/>
        <v>0</v>
      </c>
      <c r="N179" s="159">
        <v>0</v>
      </c>
      <c r="O179" s="159">
        <f t="shared" si="4"/>
        <v>0</v>
      </c>
      <c r="P179" s="159">
        <v>0</v>
      </c>
      <c r="Q179" s="159">
        <f t="shared" si="5"/>
        <v>0</v>
      </c>
      <c r="R179" s="159"/>
      <c r="S179" s="159" t="s">
        <v>140</v>
      </c>
      <c r="T179" s="159" t="s">
        <v>140</v>
      </c>
      <c r="U179" s="159">
        <v>6.0000000000000001E-3</v>
      </c>
      <c r="V179" s="159">
        <f t="shared" si="6"/>
        <v>0.05</v>
      </c>
      <c r="W179" s="159"/>
      <c r="X179" s="159" t="s">
        <v>512</v>
      </c>
      <c r="Y179" s="149"/>
      <c r="Z179" s="149"/>
      <c r="AA179" s="149"/>
      <c r="AB179" s="149"/>
      <c r="AC179" s="149"/>
      <c r="AD179" s="149"/>
      <c r="AE179" s="149"/>
      <c r="AF179" s="149"/>
      <c r="AG179" s="149" t="s">
        <v>513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x14ac:dyDescent="0.25">
      <c r="A180" s="164" t="s">
        <v>135</v>
      </c>
      <c r="B180" s="165" t="s">
        <v>108</v>
      </c>
      <c r="C180" s="184" t="s">
        <v>30</v>
      </c>
      <c r="D180" s="166"/>
      <c r="E180" s="167"/>
      <c r="F180" s="168"/>
      <c r="G180" s="169">
        <f>SUMIF(AG181:AG181,"&lt;&gt;NOR",G181:G181)</f>
        <v>0</v>
      </c>
      <c r="H180" s="163"/>
      <c r="I180" s="163">
        <f>SUM(I181:I181)</f>
        <v>0</v>
      </c>
      <c r="J180" s="163"/>
      <c r="K180" s="163">
        <f>SUM(K181:K181)</f>
        <v>0</v>
      </c>
      <c r="L180" s="163"/>
      <c r="M180" s="163">
        <f>SUM(M181:M181)</f>
        <v>0</v>
      </c>
      <c r="N180" s="163"/>
      <c r="O180" s="163">
        <f>SUM(O181:O181)</f>
        <v>0</v>
      </c>
      <c r="P180" s="163"/>
      <c r="Q180" s="163">
        <f>SUM(Q181:Q181)</f>
        <v>0</v>
      </c>
      <c r="R180" s="163"/>
      <c r="S180" s="163"/>
      <c r="T180" s="163"/>
      <c r="U180" s="163"/>
      <c r="V180" s="163">
        <f>SUM(V181:V181)</f>
        <v>0</v>
      </c>
      <c r="W180" s="163"/>
      <c r="X180" s="163"/>
      <c r="AG180" t="s">
        <v>136</v>
      </c>
    </row>
    <row r="181" spans="1:60" outlineLevel="1" x14ac:dyDescent="0.25">
      <c r="A181" s="170">
        <v>81</v>
      </c>
      <c r="B181" s="171" t="s">
        <v>524</v>
      </c>
      <c r="C181" s="185" t="s">
        <v>525</v>
      </c>
      <c r="D181" s="172" t="s">
        <v>526</v>
      </c>
      <c r="E181" s="173">
        <v>1</v>
      </c>
      <c r="F181" s="174"/>
      <c r="G181" s="175">
        <f>ROUND(E181*F181,2)</f>
        <v>0</v>
      </c>
      <c r="H181" s="160"/>
      <c r="I181" s="159">
        <f>ROUND(E181*H181,2)</f>
        <v>0</v>
      </c>
      <c r="J181" s="160"/>
      <c r="K181" s="159">
        <f>ROUND(E181*J181,2)</f>
        <v>0</v>
      </c>
      <c r="L181" s="159">
        <v>21</v>
      </c>
      <c r="M181" s="159">
        <f>G181*(1+L181/100)</f>
        <v>0</v>
      </c>
      <c r="N181" s="159">
        <v>0</v>
      </c>
      <c r="O181" s="159">
        <f>ROUND(E181*N181,2)</f>
        <v>0</v>
      </c>
      <c r="P181" s="159">
        <v>0</v>
      </c>
      <c r="Q181" s="159">
        <f>ROUND(E181*P181,2)</f>
        <v>0</v>
      </c>
      <c r="R181" s="159"/>
      <c r="S181" s="159" t="s">
        <v>140</v>
      </c>
      <c r="T181" s="159" t="s">
        <v>226</v>
      </c>
      <c r="U181" s="159">
        <v>0</v>
      </c>
      <c r="V181" s="159">
        <f>ROUND(E181*U181,2)</f>
        <v>0</v>
      </c>
      <c r="W181" s="159"/>
      <c r="X181" s="159" t="s">
        <v>527</v>
      </c>
      <c r="Y181" s="149"/>
      <c r="Z181" s="149"/>
      <c r="AA181" s="149"/>
      <c r="AB181" s="149"/>
      <c r="AC181" s="149"/>
      <c r="AD181" s="149"/>
      <c r="AE181" s="149"/>
      <c r="AF181" s="149"/>
      <c r="AG181" s="149" t="s">
        <v>528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1" x14ac:dyDescent="0.25">
      <c r="A182" s="170">
        <v>82</v>
      </c>
      <c r="B182" s="171" t="s">
        <v>636</v>
      </c>
      <c r="C182" s="185" t="s">
        <v>637</v>
      </c>
      <c r="D182" s="172" t="s">
        <v>526</v>
      </c>
      <c r="E182" s="173">
        <v>1</v>
      </c>
      <c r="F182" s="174"/>
      <c r="G182" s="175">
        <f>ROUND(E182*F182,2)</f>
        <v>0</v>
      </c>
      <c r="H182" s="160"/>
      <c r="I182" s="159">
        <f>ROUND(E182*H182,2)</f>
        <v>0</v>
      </c>
      <c r="J182" s="160"/>
      <c r="K182" s="159">
        <f>ROUND(E182*J182,2)</f>
        <v>0</v>
      </c>
      <c r="L182" s="159">
        <v>21</v>
      </c>
      <c r="M182" s="159">
        <f>G182*(1+L182/100)</f>
        <v>0</v>
      </c>
      <c r="N182" s="159">
        <v>0</v>
      </c>
      <c r="O182" s="159">
        <f>ROUND(E182*N182,2)</f>
        <v>0</v>
      </c>
      <c r="P182" s="159">
        <v>0</v>
      </c>
      <c r="Q182" s="159">
        <f>ROUND(E182*P182,2)</f>
        <v>0</v>
      </c>
      <c r="R182" s="159"/>
      <c r="S182" s="159" t="s">
        <v>140</v>
      </c>
      <c r="T182" s="159" t="s">
        <v>226</v>
      </c>
      <c r="U182" s="159">
        <v>0</v>
      </c>
      <c r="V182" s="159">
        <f>ROUND(E182*U182,2)</f>
        <v>0</v>
      </c>
      <c r="W182" s="159"/>
      <c r="X182" s="159" t="s">
        <v>527</v>
      </c>
      <c r="Y182" s="149"/>
      <c r="Z182" s="149"/>
      <c r="AA182" s="149"/>
      <c r="AB182" s="149"/>
      <c r="AC182" s="149"/>
      <c r="AD182" s="149"/>
      <c r="AE182" s="149"/>
      <c r="AF182" s="149"/>
      <c r="AG182" s="149" t="s">
        <v>528</v>
      </c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x14ac:dyDescent="0.25">
      <c r="A183" s="3"/>
      <c r="B183" s="4"/>
      <c r="C183" s="189"/>
      <c r="D183" s="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AE183">
        <v>15</v>
      </c>
      <c r="AF183">
        <v>21</v>
      </c>
      <c r="AG183" t="s">
        <v>122</v>
      </c>
    </row>
    <row r="184" spans="1:60" x14ac:dyDescent="0.25">
      <c r="A184" s="152"/>
      <c r="B184" s="153" t="s">
        <v>31</v>
      </c>
      <c r="C184" s="190"/>
      <c r="D184" s="154"/>
      <c r="E184" s="155"/>
      <c r="F184" s="155"/>
      <c r="G184" s="183">
        <f>G8+G15+G24+G26+G29+G31+G34+G57+G67+G75+G102+G136+G148+G152+G172+G180</f>
        <v>0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AE184">
        <f>SUMIF(L7:L181,AE183,G7:G181)</f>
        <v>0</v>
      </c>
      <c r="AF184">
        <f>SUMIF(L7:L181,AF183,G7:G181)</f>
        <v>0</v>
      </c>
      <c r="AG184" t="s">
        <v>529</v>
      </c>
    </row>
    <row r="185" spans="1:60" x14ac:dyDescent="0.25">
      <c r="A185" s="3"/>
      <c r="B185" s="4"/>
      <c r="C185" s="189"/>
      <c r="D185" s="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60" x14ac:dyDescent="0.25">
      <c r="A186" s="3"/>
      <c r="B186" s="4"/>
      <c r="C186" s="189"/>
      <c r="D186" s="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60" x14ac:dyDescent="0.25">
      <c r="A187" s="255" t="s">
        <v>530</v>
      </c>
      <c r="B187" s="255"/>
      <c r="C187" s="256"/>
      <c r="D187" s="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60" x14ac:dyDescent="0.25">
      <c r="A188" s="257"/>
      <c r="B188" s="258"/>
      <c r="C188" s="259"/>
      <c r="D188" s="258"/>
      <c r="E188" s="258"/>
      <c r="F188" s="258"/>
      <c r="G188" s="260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AG188" t="s">
        <v>531</v>
      </c>
    </row>
    <row r="189" spans="1:60" x14ac:dyDescent="0.25">
      <c r="A189" s="261"/>
      <c r="B189" s="262"/>
      <c r="C189" s="263"/>
      <c r="D189" s="262"/>
      <c r="E189" s="262"/>
      <c r="F189" s="262"/>
      <c r="G189" s="26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60" x14ac:dyDescent="0.25">
      <c r="A190" s="261"/>
      <c r="B190" s="262"/>
      <c r="C190" s="263"/>
      <c r="D190" s="262"/>
      <c r="E190" s="262"/>
      <c r="F190" s="262"/>
      <c r="G190" s="26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60" x14ac:dyDescent="0.25">
      <c r="A191" s="261"/>
      <c r="B191" s="262"/>
      <c r="C191" s="263"/>
      <c r="D191" s="262"/>
      <c r="E191" s="262"/>
      <c r="F191" s="262"/>
      <c r="G191" s="26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60" x14ac:dyDescent="0.25">
      <c r="A192" s="265"/>
      <c r="B192" s="266"/>
      <c r="C192" s="267"/>
      <c r="D192" s="266"/>
      <c r="E192" s="266"/>
      <c r="F192" s="266"/>
      <c r="G192" s="268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33" x14ac:dyDescent="0.25">
      <c r="A193" s="3"/>
      <c r="B193" s="4"/>
      <c r="C193" s="189"/>
      <c r="D193" s="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33" x14ac:dyDescent="0.25">
      <c r="C194" s="191"/>
      <c r="D194" s="10"/>
      <c r="AG194" t="s">
        <v>532</v>
      </c>
    </row>
    <row r="195" spans="1:33" x14ac:dyDescent="0.25">
      <c r="D195" s="10"/>
    </row>
    <row r="196" spans="1:33" x14ac:dyDescent="0.25">
      <c r="D196" s="10"/>
    </row>
    <row r="197" spans="1:33" x14ac:dyDescent="0.25">
      <c r="D197" s="10"/>
    </row>
    <row r="198" spans="1:33" x14ac:dyDescent="0.25">
      <c r="D198" s="10"/>
    </row>
    <row r="199" spans="1:33" x14ac:dyDescent="0.25">
      <c r="D199" s="10"/>
    </row>
    <row r="200" spans="1:33" x14ac:dyDescent="0.25">
      <c r="D200" s="10"/>
    </row>
    <row r="201" spans="1:33" x14ac:dyDescent="0.25">
      <c r="D201" s="10"/>
    </row>
    <row r="202" spans="1:33" x14ac:dyDescent="0.25">
      <c r="D202" s="10"/>
    </row>
    <row r="203" spans="1:33" x14ac:dyDescent="0.25">
      <c r="D203" s="10"/>
    </row>
    <row r="204" spans="1:33" x14ac:dyDescent="0.25">
      <c r="D204" s="10"/>
    </row>
    <row r="205" spans="1:33" x14ac:dyDescent="0.25">
      <c r="D205" s="10"/>
    </row>
    <row r="206" spans="1:33" x14ac:dyDescent="0.25">
      <c r="D206" s="10"/>
    </row>
    <row r="207" spans="1:33" x14ac:dyDescent="0.25">
      <c r="D207" s="10"/>
    </row>
    <row r="208" spans="1:33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  <row r="5001" spans="4:4" x14ac:dyDescent="0.25">
      <c r="D5001" s="10"/>
    </row>
  </sheetData>
  <mergeCells count="6">
    <mergeCell ref="A188:G192"/>
    <mergeCell ref="A1:G1"/>
    <mergeCell ref="C2:G2"/>
    <mergeCell ref="C3:G3"/>
    <mergeCell ref="C4:G4"/>
    <mergeCell ref="A187:C187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01 2037_01 Pol</vt:lpstr>
      <vt:lpstr>02 2037_02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2037_01 Pol'!Názvy_tisku</vt:lpstr>
      <vt:lpstr>'02 2037_02 Pol'!Názvy_tisku</vt:lpstr>
      <vt:lpstr>oadresa</vt:lpstr>
      <vt:lpstr>Stavba!Objednatel</vt:lpstr>
      <vt:lpstr>Stavba!Objekt</vt:lpstr>
      <vt:lpstr>'01 2037_01 Pol'!Oblast_tisku</vt:lpstr>
      <vt:lpstr>'02 2037_02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Motl</cp:lastModifiedBy>
  <cp:lastPrinted>2019-03-19T12:27:02Z</cp:lastPrinted>
  <dcterms:created xsi:type="dcterms:W3CDTF">2009-04-08T07:15:50Z</dcterms:created>
  <dcterms:modified xsi:type="dcterms:W3CDTF">2021-05-04T10:42:19Z</dcterms:modified>
</cp:coreProperties>
</file>